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1.xml" ContentType="application/xml"/>
  <Override PartName="/customXml/itemProps1.xml" ContentType="application/vnd.openxmlformats-officedocument.customXmlProperties+xml"/>
  <Override PartName="/customXml/item2.xml" ContentType="application/xml"/>
  <Override PartName="/customXml/_rels/item1.xml.rels" ContentType="application/vnd.openxmlformats-package.relationships+xml"/>
  <Override PartName="/customXml/_rels/item2.xml.rels" ContentType="application/vnd.openxmlformats-package.relationships+xml"/>
  <Override PartName="/customXml/_rels/item3.xml.rels" ContentType="application/vnd.openxmlformats-package.relationships+xml"/>
  <Override PartName="/customXml/itemProps2.xml" ContentType="application/vnd.openxmlformats-officedocument.customXmlProperties+xml"/>
  <Override PartName="/customXml/item3.xml" ContentType="application/xml"/>
  <Override PartName="/customXml/itemProps3.xml" ContentType="application/vnd.openxmlformats-officedocument.customXml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 Id="rId5" Type="http://schemas.openxmlformats.org/officeDocument/2006/relationships/customXml" Target="../customXml/item1.xml"/><Relationship Id="rId6" Type="http://schemas.openxmlformats.org/officeDocument/2006/relationships/customXml" Target="../customXml/item2.xml"/><Relationship Id="rId7" Type="http://schemas.openxmlformats.org/officeDocument/2006/relationships/customXml" Target="../customXml/item3.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1" activeTab="1"/>
  </bookViews>
  <sheets>
    <sheet name="付表３－２" sheetId="1" state="hidden" r:id="rId3"/>
    <sheet name="勤務形態一覧表（汎用）" sheetId="2" state="visible" r:id="rId4"/>
    <sheet name="勤務形態一覧表（居宅介護）" sheetId="3" state="visible" r:id="rId5"/>
    <sheet name="勤務形態一覧表（重度訪問介護）" sheetId="4" state="visible" r:id="rId6"/>
    <sheet name="勤務形態一覧表（同行援護）" sheetId="5" state="visible" r:id="rId7"/>
    <sheet name="勤務形態一覧表（行動援護）" sheetId="6" state="visible" r:id="rId8"/>
    <sheet name="勤務形態一覧表（療養介護）" sheetId="7" state="visible" r:id="rId9"/>
    <sheet name="勤務形態一覧表（生活介護）" sheetId="8" state="visible" r:id="rId10"/>
    <sheet name="勤務形態一覧表（機能訓練）" sheetId="9" state="visible" r:id="rId11"/>
    <sheet name="勤務形態一覧表（生活訓練）" sheetId="10" state="visible" r:id="rId12"/>
    <sheet name="勤務形態一覧表（就労移行支援）" sheetId="11" state="visible" r:id="rId13"/>
    <sheet name="勤務形態一覧表（認定指定就労移行支援）" sheetId="12" state="visible" r:id="rId14"/>
    <sheet name="勤務形態一覧表（就労継続支援A型・B型）" sheetId="13" state="visible" r:id="rId15"/>
    <sheet name="勤務形態一覧表（就労定着支援）" sheetId="14" state="visible" r:id="rId16"/>
    <sheet name="勤務形態一覧表（自立生活援助）" sheetId="15" state="visible" r:id="rId17"/>
    <sheet name="勤務形態一覧表（共同生活援助・介護サービス包括型）" sheetId="16" state="visible" r:id="rId18"/>
    <sheet name="勤務形態一覧表（共同生活援助・外部サービス利用型）" sheetId="17" state="visible" r:id="rId19"/>
    <sheet name="勤務形態一覧表（共同生活援助・日中サービス支援型" sheetId="18" state="visible" r:id="rId20"/>
    <sheet name="勤務形態一覧表（障害者支援施設）" sheetId="19" state="visible" r:id="rId21"/>
    <sheet name="勤務形態一覧表（一般相談支援）" sheetId="20" state="visible" r:id="rId22"/>
    <sheet name="勤務形態一覧（特定相談支援・障害児相談支援）" sheetId="21" state="visible" r:id="rId23"/>
    <sheet name="勤務形態一覧表（児童発達支援・放課後デイサービス）" sheetId="22" state="visible" r:id="rId24"/>
    <sheet name="勤務形態一覧表（児童発達支援・主として重症心身障害児）" sheetId="23" state="visible" r:id="rId25"/>
    <sheet name="勤務形態一覧表（児童発達支援センター）" sheetId="24" state="visible" r:id="rId26"/>
    <sheet name="勤務形態一覧表（居宅訪問型児童発達支援）" sheetId="25" state="visible" r:id="rId27"/>
    <sheet name="勤務形態一覧表（保育所等訪問支援）" sheetId="26" state="visible" r:id="rId28"/>
    <sheet name="勤務形態一覧表（福祉型障害児入所施設）" sheetId="27" state="visible" r:id="rId29"/>
    <sheet name="勤務形態一覧表（医療型障害児入所施設）" sheetId="28" state="visible" r:id="rId30"/>
    <sheet name="選択肢" sheetId="29" state="visible" r:id="rId31"/>
  </sheets>
  <definedNames>
    <definedName function="false" hidden="false" localSheetId="20" name="_xlnm.Print_Area" vbProcedure="false">'勤務形態一覧（特定相談支援・障害児相談支援）'!$A$1:$AN$73</definedName>
    <definedName function="false" hidden="false" localSheetId="27" name="_xlnm.Print_Area" vbProcedure="false">'勤務形態一覧表（医療型障害児入所施設）'!$A$1:$AN$78</definedName>
    <definedName function="false" hidden="false" localSheetId="19" name="_xlnm.Print_Area" vbProcedure="false">'勤務形態一覧表（一般相談支援）'!$A$1:$AN$70</definedName>
    <definedName function="false" hidden="false" localSheetId="8" name="_xlnm.Print_Area" vbProcedure="false">'勤務形態一覧表（機能訓練）'!$A$1:$AN$79</definedName>
    <definedName function="false" hidden="false" localSheetId="2" name="_xlnm.Print_Area" vbProcedure="false">'勤務形態一覧表（居宅介護）'!$A$1:$AN$83</definedName>
    <definedName function="false" hidden="false" localSheetId="24" name="_xlnm.Print_Area" vbProcedure="false">'勤務形態一覧表（居宅訪問型児童発達支援）'!$A$1:$AN$70</definedName>
    <definedName function="false" hidden="false" localSheetId="15" name="_xlnm.Print_Area" vbProcedure="false">'勤務形態一覧表（共同生活援助・介護サービス包括型）'!$A$1:$AN$87</definedName>
    <definedName function="false" hidden="false" localSheetId="16" name="_xlnm.Print_Area" vbProcedure="false">'勤務形態一覧表（共同生活援助・外部サービス利用型）'!$A$1:$AN$84</definedName>
    <definedName function="false" hidden="false" localSheetId="17" name="_xlnm.Print_Area" vbProcedure="false">'勤務形態一覧表（共同生活援助・日中サービス支援型'!$A$1:$AN$87</definedName>
    <definedName function="false" hidden="false" localSheetId="5" name="_xlnm.Print_Area" vbProcedure="false">'勤務形態一覧表（行動援護）'!$A$1:$AN$79</definedName>
    <definedName function="false" hidden="false" localSheetId="22" name="_xlnm.Print_Area" vbProcedure="false">'勤務形態一覧表（児童発達支援・主として重症心身障害児）'!$A$1:$AN$71</definedName>
    <definedName function="false" hidden="false" localSheetId="21" name="_xlnm.Print_Area" vbProcedure="false">'勤務形態一覧表（児童発達支援・放課後デイサービス）'!$A$1:$AN$73</definedName>
    <definedName function="false" hidden="false" localSheetId="23" name="_xlnm.Print_Area" vbProcedure="false">'勤務形態一覧表（児童発達支援センター）'!$A$1:$AN$72</definedName>
    <definedName function="false" hidden="false" localSheetId="14" name="_xlnm.Print_Area" vbProcedure="false">'勤務形態一覧表（自立生活援助）'!$A$1:$AN$79</definedName>
    <definedName function="false" hidden="false" localSheetId="10" name="_xlnm.Print_Area" vbProcedure="false">'勤務形態一覧表（就労移行支援）'!$A$1:$AN$79</definedName>
    <definedName function="false" hidden="false" localSheetId="12" name="_xlnm.Print_Area" vbProcedure="false">'勤務形態一覧表（就労継続支援A型・B型）'!$A$1:$AN$80</definedName>
    <definedName function="false" hidden="false" localSheetId="13" name="_xlnm.Print_Area" vbProcedure="false">'勤務形態一覧表（就労定着支援）'!$A$1:$AN$79</definedName>
    <definedName function="false" hidden="false" localSheetId="3" name="_xlnm.Print_Area" vbProcedure="false">'勤務形態一覧表（重度訪問介護）'!$A$1:$AN$80</definedName>
    <definedName function="false" hidden="false" localSheetId="18" name="_xlnm.Print_Area" vbProcedure="false">'勤務形態一覧表（障害者支援施設）'!$A$1:$AN$98</definedName>
    <definedName function="false" hidden="false" localSheetId="7" name="_xlnm.Print_Area" vbProcedure="false">'勤務形態一覧表（生活介護）'!$A$1:$AN$86</definedName>
    <definedName function="false" hidden="false" localSheetId="9" name="_xlnm.Print_Area" vbProcedure="false">'勤務形態一覧表（生活訓練）'!$A$1:$AN$81</definedName>
    <definedName function="false" hidden="false" localSheetId="4" name="_xlnm.Print_Area" vbProcedure="false">'勤務形態一覧表（同行援護）'!$A$1:$AN$79</definedName>
    <definedName function="false" hidden="false" localSheetId="11" name="_xlnm.Print_Area" vbProcedure="false">'勤務形態一覧表（認定指定就労移行支援）'!$A$1:$AN$79</definedName>
    <definedName function="false" hidden="false" localSheetId="1" name="_xlnm.Print_Area" vbProcedure="false">'勤務形態一覧表（汎用）'!$A$1:$AN$61</definedName>
    <definedName function="false" hidden="false" localSheetId="26" name="_xlnm.Print_Area" vbProcedure="false">'勤務形態一覧表（福祉型障害児入所施設）'!$A$1:$AN$78</definedName>
    <definedName function="false" hidden="false" localSheetId="25" name="_xlnm.Print_Area" vbProcedure="false">'勤務形態一覧表（保育所等訪問支援）'!$A$1:$AN$70</definedName>
    <definedName function="false" hidden="false" localSheetId="6" name="_xlnm.Print_Area" vbProcedure="false">'勤務形態一覧表（療養介護）'!$A$1:$AN$78</definedName>
    <definedName function="false" hidden="false" name="Avrg" vbProcedure="false">#REF!</definedName>
    <definedName function="false" hidden="false" name="avrg1" vbProcedure="false">#REF!</definedName>
    <definedName function="false" hidden="false" name="jiritu" vbProcedure="false">#REF!</definedName>
    <definedName function="false" hidden="false" name="KK2_3" vbProcedure="false">#REF!</definedName>
    <definedName function="false" hidden="false" name="KK_03" vbProcedure="false">#REF!</definedName>
    <definedName function="false" hidden="false" name="kk_04" vbProcedure="false">#REF!</definedName>
    <definedName function="false" hidden="false" name="KK_06" vbProcedure="false">#REF!</definedName>
    <definedName function="false" hidden="false" name="kk_07" vbProcedure="false">#REF!</definedName>
    <definedName function="false" hidden="false" name="roman11" vbProcedure="false">#REF!</definedName>
    <definedName function="false" hidden="false" name="Roman2_1" vbProcedure="false">#REF!</definedName>
    <definedName function="false" hidden="false" name="Roman2_3" vbProcedure="false">#REF!</definedName>
    <definedName function="false" hidden="false" name="roman31" vbProcedure="false">#REF!</definedName>
    <definedName function="false" hidden="false" name="roman33" vbProcedure="false">#REF!</definedName>
    <definedName function="false" hidden="false" name="roman4_3" vbProcedure="false">#REF!</definedName>
    <definedName function="false" hidden="false" name="roman77" vbProcedure="false">#REF!</definedName>
    <definedName function="false" hidden="false" name="roman7_1" vbProcedure="false">#REF!</definedName>
    <definedName function="false" hidden="false" name="romann33" vbProcedure="false">#REF!</definedName>
    <definedName function="false" hidden="false" name="romann_12" vbProcedure="false">#REF!</definedName>
    <definedName function="false" hidden="false" name="romann_66" vbProcedure="false">#REF!</definedName>
    <definedName function="false" hidden="false" name="Roman_01" vbProcedure="false">#REF!</definedName>
    <definedName function="false" hidden="false" name="Roman_03" vbProcedure="false">#REF!</definedName>
    <definedName function="false" hidden="false" name="Roman_04" vbProcedure="false">#REF!</definedName>
    <definedName function="false" hidden="false" name="Roman_06" vbProcedure="false">#REF!</definedName>
    <definedName function="false" hidden="false" name="roman_09" vbProcedure="false">#REF!</definedName>
    <definedName function="false" hidden="false" name="roman_11" vbProcedure="false">#REF!</definedName>
    <definedName function="false" hidden="false" name="serv" vbProcedure="false">#REF!</definedName>
    <definedName function="false" hidden="false" name="servo1" vbProcedure="false">#REF!</definedName>
    <definedName function="false" hidden="false" name="serv_" vbProcedure="false">#REF!</definedName>
    <definedName function="false" hidden="false" name="Serv_LIST" vbProcedure="false">#REF!</definedName>
    <definedName function="false" hidden="false" name="table2_3" vbProcedure="false">#REF!</definedName>
    <definedName function="false" hidden="false" name="table_03" vbProcedure="false">#REF!</definedName>
    <definedName function="false" hidden="false" name="table_06" vbProcedure="false">#REF!</definedName>
    <definedName function="false" hidden="false" name="tapi2" vbProcedure="false">#REF!</definedName>
    <definedName function="false" hidden="false" name="tebie08" vbProcedure="false">#REF!</definedName>
    <definedName function="false" hidden="false" name="tebie33" vbProcedure="false">#REF!</definedName>
    <definedName function="false" hidden="false" name="tebie_o7" vbProcedure="false">#REF!</definedName>
    <definedName function="false" hidden="false" name="tebiroo" vbProcedure="false">#REF!</definedName>
    <definedName function="false" hidden="false" name="teble" vbProcedure="false">#REF!</definedName>
    <definedName function="false" hidden="false" name="teble77" vbProcedure="false">#REF!</definedName>
    <definedName function="false" hidden="false" name="teble_09" vbProcedure="false">#REF!</definedName>
    <definedName function="false" hidden="false" name="_kk06" vbProcedure="false">#REF!</definedName>
    <definedName function="false" hidden="false" name="_kk29" vbProcedure="false">#REF!</definedName>
    <definedName function="false" hidden="false" name="__kk06" vbProcedure="false">#REF!</definedName>
    <definedName function="false" hidden="false" name="__kk29" vbProcedure="false">#REF!</definedName>
    <definedName function="false" hidden="false" name="___kk06" vbProcedure="false">#REF!</definedName>
    <definedName function="false" hidden="false" name="___kk29" vbProcedure="false">#REF!</definedName>
    <definedName function="false" hidden="false" name="一般相談支援事業" vbProcedure="false">選択肢!$B$21:$J$21</definedName>
    <definedName function="false" hidden="false" name="保育所等訪問支援" vbProcedure="false">選択肢!$B$28:$J$28</definedName>
    <definedName function="false" hidden="false" name="児童発達支援・主として重症心身障害児を対象とする場合" vbProcedure="false">選択肢!$B$26:$J$26</definedName>
    <definedName function="false" hidden="false" name="児童発達支援・児童発達支援センターであるもの" vbProcedure="false">選択肢!$B$27:$K$27</definedName>
    <definedName function="false" hidden="false" name="児童発達支援・放課後等デイサービス" vbProcedure="false">選択肢!$B$25:$J$25</definedName>
    <definedName function="false" hidden="false" name="共同生活援助" vbProcedure="false">選択肢!$B$12:$J$12</definedName>
    <definedName function="false" hidden="false" name="共同生活援助・介護サービス包括型" vbProcedure="false">選択肢!$B$12:$J$12</definedName>
    <definedName function="false" hidden="false" name="共同生活援助・外部サービス利用型" vbProcedure="false">選択肢!$B$13:$J$13</definedName>
    <definedName function="false" hidden="false" name="共同生活援助・日中サービス支援型" vbProcedure="false">選択肢!$B$14:$J$14</definedName>
    <definedName function="false" hidden="false" name="利用日数記入例" vbProcedure="false">#REF!</definedName>
    <definedName function="false" hidden="false" name="医療型障害児入所施設" vbProcedure="false">選択肢!$B$31:$J$31</definedName>
    <definedName function="false" hidden="false" name="同行援護" vbProcedure="false">選択肢!$B$4:$D$4</definedName>
    <definedName function="false" hidden="false" name="就労定着支援" vbProcedure="false">選択肢!$B$22:$J$22</definedName>
    <definedName function="false" hidden="false" name="就労移行支援" vbProcedure="false">選択肢!$B$18:$J$18</definedName>
    <definedName function="false" hidden="false" name="就労継続支援Ａ型" vbProcedure="false">選択肢!$B$20:$J$20</definedName>
    <definedName function="false" hidden="false" name="就労継続支援Ａ型・B型" vbProcedure="false">選択肢!$B$20:$J$20</definedName>
    <definedName function="false" hidden="false" name="就労継続支援Ｂ型" vbProcedure="false">選択肢!#REF!</definedName>
    <definedName function="false" hidden="false" name="居宅介護" vbProcedure="false">選択肢!$B$2:$D$2</definedName>
    <definedName function="false" hidden="false" name="居宅介護・重度訪問介護・同行援護・行動援護" vbProcedure="false">選択肢!$B$2:$J$2</definedName>
    <definedName function="false" hidden="false" name="居宅訪問型児童発達支援" vbProcedure="false">選択肢!$B$29:$J$29</definedName>
    <definedName function="false" hidden="false" name="機能訓練" vbProcedure="false">選択肢!$B$16:$J$16</definedName>
    <definedName function="false" hidden="false" name="特定相談支援・障害児相談支援" vbProcedure="false">選択肢!$B$24:$J$24</definedName>
    <definedName function="false" hidden="false" name="生活介護" vbProcedure="false">選択肢!$B$7:$J$7</definedName>
    <definedName function="false" hidden="false" name="生活訓練" vbProcedure="false">選択肢!$B$17:$J$17</definedName>
    <definedName function="false" hidden="false" name="町っ油" vbProcedure="false">#REF!</definedName>
    <definedName function="false" hidden="false" name="療養介護" vbProcedure="false">選択肢!$B$6:$J$6</definedName>
    <definedName function="false" hidden="false" name="短期入所・併設型" vbProcedure="false">選択肢!$B$8:$J$8</definedName>
    <definedName function="false" hidden="false" name="短期入所・単独型" vbProcedure="false">選択肢!$B$10:$J$10</definedName>
    <definedName function="false" hidden="false" name="短期入所・空床利用型" vbProcedure="false">選択肢!$B$9:$J$9</definedName>
    <definedName function="false" hidden="false" name="福祉型障害児入所施設" vbProcedure="false">選択肢!$B$30:$K$30</definedName>
    <definedName function="false" hidden="false" name="自立生活援助" vbProcedure="false">選択肢!$B$23:$J$23</definedName>
    <definedName function="false" hidden="false" name="行動援護" vbProcedure="false">選択肢!$B$5:$D$5</definedName>
    <definedName function="false" hidden="false" name="認定指定就労移行支援" vbProcedure="false">選択肢!$B$19:$E$19</definedName>
    <definedName function="false" hidden="false" name="重度訪問介護" vbProcedure="false">選択肢!$B$3:$D$3</definedName>
    <definedName function="false" hidden="false" name="重度障害者等包括支援" vbProcedure="false">選択肢!$B$11:$J$11</definedName>
    <definedName function="false" hidden="false" name="障害者支援施設" vbProcedure="false">選択肢!$B$15:$L$15</definedName>
    <definedName function="false" hidden="false" name="食事" vbProcedure="false">#REF!</definedName>
    <definedName function="false" hidden="false" name="ｔａｂｉｅ＿04" vbProcedure="false">#REF!</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<sst xmlns="http://schemas.openxmlformats.org/spreadsheetml/2006/main" count="3119" uniqueCount="307">
  <si>
    <t xml:space="preserve">付表３－２　一体的に実施する従たる事業所の指定に係る記載事項</t>
  </si>
  <si>
    <t xml:space="preserve">※多機能型事業実施時は、各事業の付表と付表１３を併せて提出してください。</t>
  </si>
  <si>
    <t xml:space="preserve">受付番号</t>
  </si>
  <si>
    <t xml:space="preserve">フリガナ</t>
  </si>
  <si>
    <t xml:space="preserve">施</t>
  </si>
  <si>
    <t xml:space="preserve">名　　称</t>
  </si>
  <si>
    <t xml:space="preserve">所在地</t>
  </si>
  <si>
    <t xml:space="preserve">（郵便番号　　　　　－　　　　　）</t>
  </si>
  <si>
    <t xml:space="preserve">設</t>
  </si>
  <si>
    <t xml:space="preserve">県</t>
  </si>
  <si>
    <t xml:space="preserve">郡・市</t>
  </si>
  <si>
    <t xml:space="preserve">連 絡 先</t>
  </si>
  <si>
    <t xml:space="preserve">電話番号</t>
  </si>
  <si>
    <t xml:space="preserve">ＦＡＸ番号</t>
  </si>
  <si>
    <t xml:space="preserve">実施主体が地方公共団体である場合は、当該事業の実施について定めてある条例等</t>
  </si>
  <si>
    <t xml:space="preserve">第　　条第　　項第　　号</t>
  </si>
  <si>
    <t xml:space="preserve">サービス</t>
  </si>
  <si>
    <t xml:space="preserve">住 所</t>
  </si>
  <si>
    <t xml:space="preserve">管理責任者</t>
  </si>
  <si>
    <t xml:space="preserve">氏　名</t>
  </si>
  <si>
    <t xml:space="preserve">従業者の職種・員数</t>
  </si>
  <si>
    <t xml:space="preserve">医　師</t>
  </si>
  <si>
    <t xml:space="preserve">サービス管理責任者</t>
  </si>
  <si>
    <t xml:space="preserve">看護職員</t>
  </si>
  <si>
    <t xml:space="preserve">理学療法士</t>
  </si>
  <si>
    <t xml:space="preserve">作業療法士</t>
  </si>
  <si>
    <t xml:space="preserve">専従</t>
  </si>
  <si>
    <t xml:space="preserve">※兼務</t>
  </si>
  <si>
    <t xml:space="preserve">従業者数</t>
  </si>
  <si>
    <t xml:space="preserve">常勤（人）</t>
  </si>
  <si>
    <t xml:space="preserve">非常勤（人）</t>
  </si>
  <si>
    <t xml:space="preserve">常勤換算後の人数（人）</t>
  </si>
  <si>
    <t xml:space="preserve">基準上の必要人数（人）</t>
  </si>
  <si>
    <t xml:space="preserve">機能訓練指導員</t>
  </si>
  <si>
    <t xml:space="preserve">生活支援員</t>
  </si>
  <si>
    <t xml:space="preserve">精神保健福祉士</t>
  </si>
  <si>
    <t xml:space="preserve">その他の従業者</t>
  </si>
  <si>
    <t xml:space="preserve">前年度の平均
実利用者数（人）</t>
  </si>
  <si>
    <t xml:space="preserve">施設が申告する障害程度区分の平均値</t>
  </si>
  <si>
    <t xml:space="preserve">サービス単位</t>
  </si>
  <si>
    <t xml:space="preserve">４未満</t>
  </si>
  <si>
    <t xml:space="preserve">４以上５未満</t>
  </si>
  <si>
    <t xml:space="preserve">５以上</t>
  </si>
  <si>
    <t xml:space="preserve">サービス単位１</t>
  </si>
  <si>
    <t xml:space="preserve">サービス単位２</t>
  </si>
  <si>
    <t xml:space="preserve">サービス単位３</t>
  </si>
  <si>
    <t xml:space="preserve">主な掲示事項</t>
  </si>
  <si>
    <t xml:space="preserve">営業日</t>
  </si>
  <si>
    <t xml:space="preserve">単位ごとの営業日</t>
  </si>
  <si>
    <t xml:space="preserve">営業時間</t>
  </si>
  <si>
    <t xml:space="preserve">単位ごとのサービス提供時間（送迎時間を除く）（①　　：　　～　　：　　②　　：　　～　　：　　）</t>
  </si>
  <si>
    <t xml:space="preserve">主たる対象者</t>
  </si>
  <si>
    <t xml:space="preserve">特定無し</t>
  </si>
  <si>
    <t xml:space="preserve">身体障害者</t>
  </si>
  <si>
    <t xml:space="preserve">細分無し</t>
  </si>
  <si>
    <t xml:space="preserve">肢体不自由</t>
  </si>
  <si>
    <t xml:space="preserve">視覚障害</t>
  </si>
  <si>
    <t xml:space="preserve">聴覚・言語</t>
  </si>
  <si>
    <t xml:space="preserve">内部障害</t>
  </si>
  <si>
    <t xml:space="preserve">知的障害者</t>
  </si>
  <si>
    <t xml:space="preserve">精神障害者</t>
  </si>
  <si>
    <t xml:space="preserve">難病等対象者</t>
  </si>
  <si>
    <t xml:space="preserve">利用定員</t>
  </si>
  <si>
    <t xml:space="preserve">人（単位ごとの定員）（①　　　　　　　　②　　　　　　　　　）</t>
  </si>
  <si>
    <t xml:space="preserve">基準上の必要定員</t>
  </si>
  <si>
    <t xml:space="preserve">多機能型実施の有無</t>
  </si>
  <si>
    <t xml:space="preserve">有　　・　　無</t>
  </si>
  <si>
    <t xml:space="preserve">利用料</t>
  </si>
  <si>
    <t xml:space="preserve">その他の費用</t>
  </si>
  <si>
    <t xml:space="preserve">その他参考となる事項</t>
  </si>
  <si>
    <t xml:space="preserve">第三者評価の実施状況</t>
  </si>
  <si>
    <t xml:space="preserve">している　・　していない</t>
  </si>
  <si>
    <t xml:space="preserve">苦情解決の措置概要</t>
  </si>
  <si>
    <t xml:space="preserve">窓口（連絡先）</t>
  </si>
  <si>
    <t xml:space="preserve">担当者</t>
  </si>
  <si>
    <t xml:space="preserve">その他</t>
  </si>
  <si>
    <t xml:space="preserve">協力医療機関</t>
  </si>
  <si>
    <t xml:space="preserve">名　称</t>
  </si>
  <si>
    <t xml:space="preserve">主な診療科名</t>
  </si>
  <si>
    <t xml:space="preserve">一体的に管理運営する
他の事業所</t>
  </si>
  <si>
    <t xml:space="preserve">添付書類</t>
  </si>
  <si>
    <r>
      <rPr>
        <sz val="8"/>
        <rFont val="ＭＳ Ｐゴシック"/>
        <family val="3"/>
        <charset val="128"/>
      </rPr>
      <t xml:space="preserve">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rgb="FFFF0000"/>
        <rFont val="ＭＳ Ｐゴシック"/>
        <family val="3"/>
        <charset val="128"/>
      </rPr>
      <t xml:space="preserve">事業計画書</t>
    </r>
  </si>
  <si>
    <t xml:space="preserve">（備考）</t>
  </si>
  <si>
    <t xml:space="preserve">１．「受付番号」「基準上の必要人数」「基準上の必要値」「基準上の必要定員」欄には、記載しないでください。</t>
  </si>
  <si>
    <t xml:space="preserve">２．記入欄が不足する場合は、適宜欄を設けて記載するか又は別葉に記載した書類を添付してください。</t>
  </si>
  <si>
    <t xml:space="preserve">３．「看護職員」とは保健師、看護師、准看護師のことを言います。</t>
  </si>
  <si>
    <t xml:space="preserve">４．新設の場合には、「前年度の平均利用者数」欄は推定数を記入してください。</t>
  </si>
  <si>
    <t xml:space="preserve">５．「主な掲示事項」欄には、その内容を簡潔に記載してください。</t>
  </si>
  <si>
    <t xml:space="preserve">６．「※兼務」欄は、施設入所支援事業以外との兼務を行う職員について記載してください。</t>
  </si>
  <si>
    <t xml:space="preserve">７．「その他の費用」欄には、入所者に直接金銭の負担を求める場合のサービス内容について記載してください。</t>
  </si>
  <si>
    <t xml:space="preserve">従業者の勤務の体制及び勤務形態一覧表</t>
  </si>
  <si>
    <t xml:space="preserve">サービス種別</t>
  </si>
  <si>
    <t xml:space="preserve">！申請するサービス類型を選択してください</t>
  </si>
  <si>
    <t xml:space="preserve">年</t>
  </si>
  <si>
    <t xml:space="preserve">月</t>
  </si>
  <si>
    <t xml:space="preserve">事業所名</t>
  </si>
  <si>
    <t xml:space="preserve">(1)記載する期間</t>
  </si>
  <si>
    <t xml:space="preserve">(2)予定/実績の別</t>
  </si>
  <si>
    <t xml:space="preserve">(3)事業所における常勤の従業者が勤務すべき時間数</t>
  </si>
  <si>
    <t xml:space="preserve">時間/週</t>
  </si>
  <si>
    <t xml:space="preserve">時間/月</t>
  </si>
  <si>
    <t xml:space="preserve">No.</t>
  </si>
  <si>
    <t xml:space="preserve">(4)職種</t>
  </si>
  <si>
    <t xml:space="preserve">(5)勤務形態</t>
  </si>
  <si>
    <t xml:space="preserve">(6)資格</t>
  </si>
  <si>
    <t xml:space="preserve">(7)氏名</t>
  </si>
  <si>
    <t xml:space="preserve">(8)</t>
  </si>
  <si>
    <t xml:space="preserve">(9)勤務時間数合計</t>
  </si>
  <si>
    <t xml:space="preserve">(10)週平均の勤務時間数</t>
  </si>
  <si>
    <t xml:space="preserve">(11)兼務状況
（兼務先／兼務する職務の内容）等</t>
  </si>
  <si>
    <t xml:space="preserve">第１週</t>
  </si>
  <si>
    <t xml:space="preserve">第２週</t>
  </si>
  <si>
    <t xml:space="preserve">第３週</t>
  </si>
  <si>
    <t xml:space="preserve">第４週</t>
  </si>
  <si>
    <t xml:space="preserve">第５週</t>
  </si>
  <si>
    <t xml:space="preserve">合計</t>
  </si>
  <si>
    <t xml:space="preserve">サービス提供時間</t>
  </si>
  <si>
    <t xml:space="preserve">　・最初に「年月欄」「サービス種別」「事業所名」を入力してください。</t>
  </si>
  <si>
    <t xml:space="preserve">　(1) 「４週」・「暦月」のいずれかを選択してください。</t>
  </si>
  <si>
    <t xml:space="preserve">　(2) 「予定」・「実績」のいずれかを選択してください。</t>
  </si>
  <si>
    <t xml:space="preserve">　(3) 事業所における常勤の従業者が勤務すべき時間数を入力してください。</t>
  </si>
  <si>
    <t xml:space="preserve">　(4) 従業者の職種を入力してください。</t>
  </si>
  <si>
    <t xml:space="preserve"> 　　 記入の順序は、職種ごとにまとめてください。</t>
  </si>
  <si>
    <t xml:space="preserve">　(5) 従業者の勤務形態について、下記のうち該当する区分の記号を入力してください。</t>
  </si>
  <si>
    <t xml:space="preserve">記号</t>
  </si>
  <si>
    <t xml:space="preserve">区分</t>
  </si>
  <si>
    <t xml:space="preserve">A</t>
  </si>
  <si>
    <t xml:space="preserve">常勤で専従</t>
  </si>
  <si>
    <t xml:space="preserve">B</t>
  </si>
  <si>
    <t xml:space="preserve">常勤で兼務</t>
  </si>
  <si>
    <t xml:space="preserve">C</t>
  </si>
  <si>
    <t xml:space="preserve">非常勤で専従</t>
  </si>
  <si>
    <t xml:space="preserve">D</t>
  </si>
  <si>
    <t xml:space="preserve">非常勤で兼務</t>
  </si>
  <si>
    <t xml:space="preserve">（注）常勤・非常勤の区分について</t>
  </si>
  <si>
    <r>
      <rPr>
        <sz val="9"/>
        <rFont val="ＭＳ ゴシック"/>
        <family val="3"/>
        <charset val="128"/>
      </rPr>
      <t xml:space="preserve">　　　当該事業所における勤務時間が、当該事業所において定められている常勤の従業者が勤務すべき時間数に達していることをいいます。</t>
    </r>
    <r>
      <rPr>
        <u val="single"/>
        <sz val="9"/>
        <rFont val="ＭＳ ゴシック"/>
        <family val="3"/>
        <charset val="128"/>
      </rPr>
      <t xml:space="preserve">雇用の形態は考慮しません</t>
    </r>
    <r>
      <rPr>
        <sz val="9"/>
        <rFont val="ＭＳ ゴシック"/>
        <family val="3"/>
        <charset val="128"/>
      </rPr>
      <t xml:space="preserve">。</t>
    </r>
  </si>
  <si>
    <t xml:space="preserve">　　（例えば、常勤者は週に40時間勤務することとされた事業所であれば、非正規雇用であっても、週40時間勤務する従業者は常勤扱いとなります。）</t>
  </si>
  <si>
    <t xml:space="preserve">　(6) 従業者の保有する資格を入力してください。</t>
  </si>
  <si>
    <t xml:space="preserve"> 　　 保有資格を全て記入するのではなく、人員基準上、求められる資格等を入力してください。</t>
  </si>
  <si>
    <r>
      <rPr>
        <sz val="9"/>
        <rFont val="ＭＳ ゴシック"/>
        <family val="3"/>
        <charset val="128"/>
      </rPr>
      <t xml:space="preserve">       ※選択した資格及び研修に関して、</t>
    </r>
    <r>
      <rPr>
        <b val="true"/>
        <u val="single"/>
        <sz val="9"/>
        <rFont val="ＭＳ ゴシック"/>
        <family val="3"/>
        <charset val="128"/>
      </rPr>
      <t xml:space="preserve">必要に応じて、</t>
    </r>
    <r>
      <rPr>
        <b val="true"/>
        <sz val="9"/>
        <rFont val="ＭＳ ゴシック"/>
        <family val="3"/>
        <charset val="128"/>
      </rPr>
      <t xml:space="preserve">資格証又は研修修了証等の写しを添付資料として提出してください。</t>
    </r>
  </si>
  <si>
    <t xml:space="preserve">　(7) 従業者の氏名を記入してください。</t>
  </si>
  <si>
    <t xml:space="preserve">　(8) 申請する事業に係る従業者（管理者を含む。）の1ヶ月分の勤務時間を入力してください。常勤の職員が休暇を取得する場合は、「休」と入力してください。</t>
  </si>
  <si>
    <t xml:space="preserve">　　  ※ 指定基準の確認に際しては、４週分の入力で差し支えありません。</t>
  </si>
  <si>
    <t xml:space="preserve">　(9) 従業者ごとに、合計勤務時間数を入力してください。</t>
  </si>
  <si>
    <t xml:space="preserve"> 　　 ※ 入力することができる時間数は、当該事業所において常勤の従業者が勤務すべき勤務時間数を上限とします。</t>
  </si>
  <si>
    <t xml:space="preserve">　(10) 従業者ごとに、週平均の勤務時間数を入力してください。</t>
  </si>
  <si>
    <t xml:space="preserve">　(11) 申請する事業所以外の事業所・施設との兼務がある場合は、兼務先の事業所・施設の名称、兼務する職務の内容について記入してください。</t>
  </si>
  <si>
    <t xml:space="preserve">　　　 同一事業所内の兼務についても兼務する職務の内容を記入してください。</t>
  </si>
  <si>
    <t xml:space="preserve">　　　 その他、特記事項欄としてもご活用ください。</t>
  </si>
  <si>
    <t xml:space="preserve"> （12) 必要項目を満たしていれば、各事業所で使用するシフト表等をもって代替書類として差し支えありません。</t>
  </si>
  <si>
    <t xml:space="preserve">居宅介護</t>
  </si>
  <si>
    <t xml:space="preserve">４週</t>
  </si>
  <si>
    <t xml:space="preserve">管理者</t>
  </si>
  <si>
    <t xml:space="preserve">サービス提供責任者</t>
  </si>
  <si>
    <t xml:space="preserve">従業者</t>
  </si>
  <si>
    <t xml:space="preserve">E</t>
  </si>
  <si>
    <t xml:space="preserve">F</t>
  </si>
  <si>
    <t xml:space="preserve">G</t>
  </si>
  <si>
    <t xml:space="preserve">H</t>
  </si>
  <si>
    <t xml:space="preserve">I</t>
  </si>
  <si>
    <t xml:space="preserve">J</t>
  </si>
  <si>
    <t xml:space="preserve">＜人員に関する基準＞</t>
  </si>
  <si>
    <t xml:space="preserve">（新規申請の場合は推定数）</t>
  </si>
  <si>
    <t xml:space="preserve">○サービス提供責任者</t>
  </si>
  <si>
    <t xml:space="preserve">各区分の値とそれに基づく配置数</t>
  </si>
  <si>
    <t xml:space="preserve">必要な配置数</t>
  </si>
  <si>
    <t xml:space="preserve">利用者数（通院等乗降介助以外）</t>
  </si>
  <si>
    <t xml:space="preserve">○</t>
  </si>
  <si>
    <t xml:space="preserve">常勤換算方法によらない場合</t>
  </si>
  <si>
    <t xml:space="preserve">サービス提供時間が450時間又はその端数を増すごとに1人以上</t>
  </si>
  <si>
    <t xml:space="preserve">h</t>
  </si>
  <si>
    <t xml:space="preserve">利用者数（通院等乗降介助）</t>
  </si>
  <si>
    <t xml:space="preserve">従業者数が10人又はその端数を増すごとに1人以上</t>
  </si>
  <si>
    <t xml:space="preserve">人</t>
  </si>
  <si>
    <t xml:space="preserve">利用者数が40人又はその端数を増すごとに1人以上</t>
  </si>
  <si>
    <t xml:space="preserve">※通院等乗降介助のみの利用者については1人0.1人換算</t>
  </si>
  <si>
    <t xml:space="preserve">（平均利用者数）</t>
  </si>
  <si>
    <t xml:space="preserve">常勤換算方法による場合</t>
  </si>
  <si>
    <t xml:space="preserve">次の条件を満たす場合は「○」を選択→</t>
  </si>
  <si>
    <t xml:space="preserve">①常勤のサービス提供責任者を３人以上配置</t>
  </si>
  <si>
    <t xml:space="preserve">②サービス提供責任者の業務に主として従事する者を1人以上配置</t>
  </si>
  <si>
    <t xml:space="preserve">③サービス提供責任者が行う業務が効率的に行われている</t>
  </si>
  <si>
    <t xml:space="preserve">＜実人数集計＞</t>
  </si>
  <si>
    <t xml:space="preserve">兼務</t>
  </si>
  <si>
    <t xml:space="preserve">常勤</t>
  </si>
  <si>
    <t xml:space="preserve">非常勤</t>
  </si>
  <si>
    <t xml:space="preserve">常勤換算数</t>
  </si>
  <si>
    <t xml:space="preserve">重度訪問介護</t>
  </si>
  <si>
    <t xml:space="preserve">利用者数</t>
  </si>
  <si>
    <t xml:space="preserve">サービス提供時間が1000時間又はその端数を増すごとに1人以上</t>
  </si>
  <si>
    <t xml:space="preserve">従業者数が20人又はその端数を増すごとに1人以上</t>
  </si>
  <si>
    <t xml:space="preserve">利用者数が10人又はその端数を増すごとに1人以上</t>
  </si>
  <si>
    <t xml:space="preserve">※事業所における待機時間や移動時間については、サービス提供時間から除く。</t>
  </si>
  <si>
    <t xml:space="preserve">同行援護</t>
  </si>
  <si>
    <t xml:space="preserve">行動援護</t>
  </si>
  <si>
    <t xml:space="preserve">療養介護</t>
  </si>
  <si>
    <t xml:space="preserve">＜前年度の平均値＞※新規申請の場合は推定数を記載ください。</t>
  </si>
  <si>
    <t xml:space="preserve">計</t>
  </si>
  <si>
    <t xml:space="preserve">平均利用者数</t>
  </si>
  <si>
    <t xml:space="preserve">利用者延べ数</t>
  </si>
  <si>
    <t xml:space="preserve">開所日数</t>
  </si>
  <si>
    <t xml:space="preserve">生活介護</t>
  </si>
  <si>
    <t xml:space="preserve">平均障害支援区分</t>
  </si>
  <si>
    <t xml:space="preserve">利用者延べ数計</t>
  </si>
  <si>
    <t xml:space="preserve">　区分２の延べ利用者数</t>
  </si>
  <si>
    <t xml:space="preserve">　区分３の延べ利用者数</t>
  </si>
  <si>
    <t xml:space="preserve">　区分４の延べ利用者数</t>
  </si>
  <si>
    <t xml:space="preserve">　区分５の延べ利用者数</t>
  </si>
  <si>
    <t xml:space="preserve">　区分６の延べ利用者数</t>
  </si>
  <si>
    <t xml:space="preserve">所要時間５時間未満の利用者数</t>
  </si>
  <si>
    <t xml:space="preserve">所要時間５時間以上７時間未満の
利用者数</t>
  </si>
  <si>
    <t xml:space="preserve">(※)利用者延べ数の内数を記載してください。所要時間は、送迎や障害特性等による配慮事項を含む、個別支援計画に位置付けられた標準的な時間を指します。</t>
  </si>
  <si>
    <t xml:space="preserve">看護職員、理学療法士、作業療法士又は言語聴覚士及び生活支援員</t>
  </si>
  <si>
    <t xml:space="preserve">機能訓練</t>
  </si>
  <si>
    <t xml:space="preserve">生活訓練</t>
  </si>
  <si>
    <t xml:space="preserve"> 宿泊型自立訓練以外の
 利用者</t>
  </si>
  <si>
    <t xml:space="preserve"> 宿泊型自立訓練の利用者</t>
  </si>
  <si>
    <t xml:space="preserve"> 　　 保有資格を全て記入するのではなく、人員基準・加配加算上、求められる資格等を入力してください。</t>
  </si>
  <si>
    <t xml:space="preserve">就労移行支援</t>
  </si>
  <si>
    <t xml:space="preserve">職業指導員及び生活支援員</t>
  </si>
  <si>
    <t xml:space="preserve">就労支援員</t>
  </si>
  <si>
    <t xml:space="preserve">認定指定就労移行支援</t>
  </si>
  <si>
    <t xml:space="preserve">就労継続支援Ａ型・Ｂ型</t>
  </si>
  <si>
    <t xml:space="preserve">職業指導員</t>
  </si>
  <si>
    <t xml:space="preserve">就労定着支援</t>
  </si>
  <si>
    <t xml:space="preserve">就労定着支援員</t>
  </si>
  <si>
    <t xml:space="preserve">自立生活援助</t>
  </si>
  <si>
    <t xml:space="preserve">サービス管理責任者
（常勤の場合）</t>
  </si>
  <si>
    <t xml:space="preserve">サービス管理責任者
（常勤以外の場合）</t>
  </si>
  <si>
    <t xml:space="preserve">地域生活支援員の数の標準</t>
  </si>
  <si>
    <t xml:space="preserve">共同生活援助・介護サービス包括型</t>
  </si>
  <si>
    <t xml:space="preserve">個人居宅介護
利用者数平均</t>
  </si>
  <si>
    <t xml:space="preserve">　区分１以下の延べ利用者数</t>
  </si>
  <si>
    <t xml:space="preserve">個人居宅介護利用者数</t>
  </si>
  <si>
    <t xml:space="preserve">世話人</t>
  </si>
  <si>
    <t xml:space="preserve">共同生活援助・外部サービス利用型</t>
  </si>
  <si>
    <t xml:space="preserve">共同生活援助・日中サービス支援型</t>
  </si>
  <si>
    <t xml:space="preserve">夜間支援従事者</t>
  </si>
  <si>
    <t xml:space="preserve">障害者支援施設</t>
  </si>
  <si>
    <t xml:space="preserve">言語聴覚士</t>
  </si>
  <si>
    <t xml:space="preserve">＜実施する昼間サービス＞※実施するものに「○」を選択してください。</t>
  </si>
  <si>
    <t xml:space="preserve">サービス類型</t>
  </si>
  <si>
    <t xml:space="preserve">自立訓練（機能訓練）</t>
  </si>
  <si>
    <t xml:space="preserve">自立訓練（生活訓練）</t>
  </si>
  <si>
    <t xml:space="preserve">就労継続支援B型</t>
  </si>
  <si>
    <t xml:space="preserve">実施の有無</t>
  </si>
  <si>
    <t xml:space="preserve">当該サービスを利用する利用者の数</t>
  </si>
  <si>
    <t xml:space="preserve">＜生活介護に係る前年度の平均値＞※新規申請の場合は推定数を記載ください。</t>
  </si>
  <si>
    <t xml:space="preserve">看護職員、理学療法士、作業療法士又は言語聴覚士及び生活支援員（生活介護を実施する場合）</t>
  </si>
  <si>
    <t xml:space="preserve">看護職員、理学療法士、作業療法士又は言語聴覚士及び生活支援員（機能訓練を実施する場合）</t>
  </si>
  <si>
    <t xml:space="preserve">生活支援員及び看護職員（生活訓練を実施する場合）</t>
  </si>
  <si>
    <t xml:space="preserve">職業指導員及び生活支援員（就労移行支援を実施する場合）</t>
  </si>
  <si>
    <t xml:space="preserve">就労支援員（就労移行支援を実施する場合）</t>
  </si>
  <si>
    <t xml:space="preserve">職業指導員及び生活支援員（就労継続支援B型を実施する場合）</t>
  </si>
  <si>
    <t xml:space="preserve">一般相談支援事業</t>
  </si>
  <si>
    <t xml:space="preserve">特定相談支援・障害児相談支援</t>
  </si>
  <si>
    <t xml:space="preserve">相談支援専門員</t>
  </si>
  <si>
    <t xml:space="preserve">相談支援員</t>
  </si>
  <si>
    <t xml:space="preserve">＜前６か月の平均値＞※新規申請の場合は推定数を記載ください。</t>
  </si>
  <si>
    <t xml:space="preserve">相談支援専門員の数の標準</t>
  </si>
  <si>
    <t xml:space="preserve">障害者</t>
  </si>
  <si>
    <t xml:space="preserve">障害児</t>
  </si>
  <si>
    <t xml:space="preserve">児童発達支援・放課後等デイサービス</t>
  </si>
  <si>
    <t xml:space="preserve">(2)-2　定員</t>
  </si>
  <si>
    <t xml:space="preserve">　(2) -2　定員数を入力してください。</t>
  </si>
  <si>
    <t xml:space="preserve">児童発達支援・主として重症心身障害児を対象とする場合</t>
  </si>
  <si>
    <t xml:space="preserve">児童発達支援・児童発達支援センターであるもの</t>
  </si>
  <si>
    <t xml:space="preserve">居宅訪問型児童発達支援</t>
  </si>
  <si>
    <t xml:space="preserve">保育所等訪問支援</t>
  </si>
  <si>
    <t xml:space="preserve">福祉型障害児入所施設</t>
  </si>
  <si>
    <t xml:space="preserve">心理担当職員</t>
  </si>
  <si>
    <t xml:space="preserve">＜主な対象者及び障害児の数＞</t>
  </si>
  <si>
    <t xml:space="preserve">主な対象者の区分</t>
  </si>
  <si>
    <t xml:space="preserve">障害児の数</t>
  </si>
  <si>
    <t xml:space="preserve">主として盲ろうあ児を入所させる福祉型障害児入所施設</t>
  </si>
  <si>
    <t xml:space="preserve">児童指導員及び保育士</t>
  </si>
  <si>
    <t xml:space="preserve">医療型障害児入所施設</t>
  </si>
  <si>
    <t xml:space="preserve">障害児である乳幼児の数</t>
  </si>
  <si>
    <t xml:space="preserve">障害児である少年の数</t>
  </si>
  <si>
    <t xml:space="preserve">主として知的障害のある児童を入所させる福祉型障害児入所施設</t>
  </si>
  <si>
    <t xml:space="preserve">職種①</t>
  </si>
  <si>
    <t xml:space="preserve">職種②</t>
  </si>
  <si>
    <t xml:space="preserve">職種③</t>
  </si>
  <si>
    <t xml:space="preserve">職種④</t>
  </si>
  <si>
    <t xml:space="preserve">職種⑤</t>
  </si>
  <si>
    <t xml:space="preserve">職種⑥</t>
  </si>
  <si>
    <t xml:space="preserve">職種⑦</t>
  </si>
  <si>
    <t xml:space="preserve">職種⑧</t>
  </si>
  <si>
    <t xml:space="preserve">職種⑨</t>
  </si>
  <si>
    <t xml:space="preserve">職種⑩</t>
  </si>
  <si>
    <t xml:space="preserve">医師</t>
  </si>
  <si>
    <t xml:space="preserve">その他職員</t>
  </si>
  <si>
    <t xml:space="preserve">短期入所・併設型</t>
  </si>
  <si>
    <t xml:space="preserve">短期入所・空床利用型</t>
  </si>
  <si>
    <t xml:space="preserve">短期入所・単独型</t>
  </si>
  <si>
    <t xml:space="preserve">重度障害者等包括支援</t>
  </si>
  <si>
    <t xml:space="preserve">地域移行支援員</t>
  </si>
  <si>
    <t xml:space="preserve">地域生活支援員</t>
  </si>
  <si>
    <t xml:space="preserve">児童発達支援管理責任者</t>
  </si>
  <si>
    <t xml:space="preserve">児童指導員</t>
  </si>
  <si>
    <t xml:space="preserve">保育士</t>
  </si>
  <si>
    <t xml:space="preserve">機能訓練担当職員</t>
  </si>
  <si>
    <t xml:space="preserve">嘱託医</t>
  </si>
  <si>
    <t xml:space="preserve">栄養士</t>
  </si>
  <si>
    <t xml:space="preserve">調理員</t>
  </si>
  <si>
    <t xml:space="preserve">訪問支援員</t>
  </si>
  <si>
    <t xml:space="preserve">理学療法士又は作業療法士</t>
  </si>
</sst>
</file>

<file path=xl/styles.xml><?xml version="1.0" encoding="utf-8"?>
<styleSheet xmlns="http://schemas.openxmlformats.org/spreadsheetml/2006/main">
  <numFmts count="8">
    <numFmt numFmtId="164" formatCode="General"/>
    <numFmt numFmtId="165" formatCode="\¥#,##0;[RED]&quot;¥-&quot;#,##0"/>
    <numFmt numFmtId="166" formatCode="@"/>
    <numFmt numFmtId="167" formatCode="[$-409]d;@"/>
    <numFmt numFmtId="168" formatCode="AAA"/>
    <numFmt numFmtId="169" formatCode="0.0_ "/>
    <numFmt numFmtId="170" formatCode="0\月"/>
    <numFmt numFmtId="171" formatCode="[$-409]d\月"/>
  </numFmts>
  <fonts count="30">
    <font>
      <sz val="11"/>
      <color theme="1"/>
      <name val="游ゴシック"/>
      <family val="3"/>
      <charset val="128"/>
    </font>
    <font>
      <sz val="10"/>
      <name val="Arial"/>
      <family val="0"/>
      <charset val="128"/>
    </font>
    <font>
      <sz val="10"/>
      <name val="Arial"/>
      <family val="0"/>
      <charset val="128"/>
    </font>
    <font>
      <sz val="10"/>
      <name val="Arial"/>
      <family val="0"/>
      <charset val="128"/>
    </font>
    <font>
      <sz val="11"/>
      <name val="ＭＳ Ｐゴシック"/>
      <family val="3"/>
      <charset val="128"/>
    </font>
    <font>
      <sz val="10"/>
      <color theme="1"/>
      <name val="ＭＳ ゴシック"/>
      <family val="3"/>
      <charset val="128"/>
    </font>
    <font>
      <sz val="11"/>
      <color theme="1"/>
      <name val="ＭＳ ゴシック"/>
      <family val="3"/>
      <charset val="128"/>
    </font>
    <font>
      <sz val="6"/>
      <name val="ＭＳ Ｐゴシック"/>
      <family val="3"/>
      <charset val="128"/>
    </font>
    <font>
      <sz val="8"/>
      <name val="ＭＳ Ｐゴシック"/>
      <family val="3"/>
      <charset val="128"/>
    </font>
    <font>
      <sz val="9"/>
      <name val="ＭＳ Ｐゴシック"/>
      <family val="3"/>
      <charset val="128"/>
    </font>
    <font>
      <sz val="8"/>
      <color rgb="FFFF0000"/>
      <name val="ＭＳ Ｐゴシック"/>
      <family val="3"/>
      <charset val="128"/>
    </font>
    <font>
      <sz val="12"/>
      <name val="ＭＳ Ｐゴシック"/>
      <family val="3"/>
      <charset val="128"/>
    </font>
    <font>
      <sz val="12"/>
      <name val="ＭＳ ゴシック"/>
      <family val="3"/>
      <charset val="128"/>
    </font>
    <font>
      <b val="true"/>
      <sz val="11"/>
      <name val="ＭＳ ゴシック"/>
      <family val="3"/>
      <charset val="128"/>
    </font>
    <font>
      <sz val="11"/>
      <name val="ＭＳ ゴシック"/>
      <family val="3"/>
      <charset val="128"/>
    </font>
    <font>
      <sz val="10"/>
      <name val="ＭＳ ゴシック"/>
      <family val="3"/>
      <charset val="128"/>
    </font>
    <font>
      <sz val="10"/>
      <color theme="1"/>
      <name val="游ゴシック"/>
      <family val="3"/>
      <charset val="128"/>
    </font>
    <font>
      <sz val="9"/>
      <name val="ＭＳ ゴシック"/>
      <family val="3"/>
      <charset val="128"/>
    </font>
    <font>
      <sz val="9"/>
      <color theme="0"/>
      <name val="ＭＳ ゴシック"/>
      <family val="3"/>
      <charset val="128"/>
    </font>
    <font>
      <sz val="10"/>
      <color theme="0"/>
      <name val="ＭＳ ゴシック"/>
      <family val="3"/>
      <charset val="128"/>
    </font>
    <font>
      <u val="single"/>
      <sz val="9"/>
      <name val="ＭＳ ゴシック"/>
      <family val="3"/>
      <charset val="128"/>
    </font>
    <font>
      <b val="true"/>
      <u val="single"/>
      <sz val="9"/>
      <name val="ＭＳ ゴシック"/>
      <family val="3"/>
      <charset val="128"/>
    </font>
    <font>
      <b val="true"/>
      <sz val="9"/>
      <name val="ＭＳ ゴシック"/>
      <family val="3"/>
      <charset val="128"/>
    </font>
    <font>
      <sz val="8"/>
      <name val="ＭＳ ゴシック"/>
      <family val="3"/>
      <charset val="128"/>
    </font>
    <font>
      <sz val="9"/>
      <color rgb="FFFF0000"/>
      <name val="ＭＳ ゴシック"/>
      <family val="3"/>
      <charset val="128"/>
    </font>
    <font>
      <sz val="7"/>
      <name val="ＭＳ ゴシック"/>
      <family val="3"/>
      <charset val="128"/>
    </font>
    <font>
      <sz val="11"/>
      <color rgb="FFFF0000"/>
      <name val="游ゴシック"/>
      <family val="3"/>
      <charset val="128"/>
    </font>
    <font>
      <sz val="12"/>
      <color rgb="FFFF0000"/>
      <name val="ＭＳ ゴシック"/>
      <family val="3"/>
      <charset val="128"/>
    </font>
    <font>
      <sz val="9"/>
      <color theme="1"/>
      <name val="ＭＳ ゴシック"/>
      <family val="3"/>
      <charset val="128"/>
    </font>
    <font>
      <sz val="11"/>
      <name val="游ゴシック"/>
      <family val="3"/>
      <charset val="128"/>
    </font>
  </fonts>
  <fills count="9">
    <fill>
      <patternFill patternType="none"/>
    </fill>
    <fill>
      <patternFill patternType="gray125"/>
    </fill>
    <fill>
      <patternFill patternType="solid">
        <fgColor rgb="FFC0C0C0"/>
        <bgColor rgb="FFA6A6A6"/>
      </patternFill>
    </fill>
    <fill>
      <patternFill patternType="solid">
        <fgColor theme="5" tint="0.7999"/>
        <bgColor rgb="FFFFF2CC"/>
      </patternFill>
    </fill>
    <fill>
      <patternFill patternType="solid">
        <fgColor theme="8" tint="0.7999"/>
        <bgColor rgb="FFDAE3F3"/>
      </patternFill>
    </fill>
    <fill>
      <patternFill patternType="solid">
        <fgColor theme="7" tint="0.7999"/>
        <bgColor rgb="FFFBE5D6"/>
      </patternFill>
    </fill>
    <fill>
      <patternFill patternType="solid">
        <fgColor theme="4" tint="0.7999"/>
        <bgColor rgb="FFDEEBF7"/>
      </patternFill>
    </fill>
    <fill>
      <patternFill patternType="solid">
        <fgColor theme="0"/>
        <bgColor rgb="FFFFF2CC"/>
      </patternFill>
    </fill>
    <fill>
      <patternFill patternType="solid">
        <fgColor theme="0" tint="-0.35"/>
        <bgColor rgb="FFC0C0C0"/>
      </patternFill>
    </fill>
  </fills>
  <borders count="43">
    <border diagonalUp="false" diagonalDown="false">
      <left/>
      <right/>
      <top/>
      <bottom/>
      <diagonal/>
    </border>
    <border diagonalUp="false" diagonalDown="false">
      <left style="medium"/>
      <right style="thin"/>
      <top style="medium"/>
      <bottom style="medium"/>
      <diagonal/>
    </border>
    <border diagonalUp="false" diagonalDown="false">
      <left style="thin"/>
      <right style="medium"/>
      <top style="medium"/>
      <bottom style="medium"/>
      <diagonal/>
    </border>
    <border diagonalUp="false" diagonalDown="false">
      <left style="medium"/>
      <right style="thin"/>
      <top style="medium"/>
      <bottom/>
      <diagonal/>
    </border>
    <border diagonalUp="false" diagonalDown="false">
      <left/>
      <right style="thin"/>
      <top style="medium"/>
      <bottom style="thin"/>
      <diagonal/>
    </border>
    <border diagonalUp="false" diagonalDown="false">
      <left style="thin"/>
      <right style="medium"/>
      <top style="medium"/>
      <bottom/>
      <diagonal/>
    </border>
    <border diagonalUp="false" diagonalDown="false">
      <left style="medium"/>
      <right style="thin"/>
      <top/>
      <bottom/>
      <diagonal/>
    </border>
    <border diagonalUp="false" diagonalDown="false">
      <left/>
      <right style="thin"/>
      <top style="thin"/>
      <bottom style="thin"/>
      <diagonal/>
    </border>
    <border diagonalUp="false" diagonalDown="false">
      <left style="thin"/>
      <right style="medium"/>
      <top/>
      <bottom/>
      <diagonal/>
    </border>
    <border diagonalUp="false" diagonalDown="false">
      <left style="thin"/>
      <right/>
      <top style="thin"/>
      <bottom/>
      <diagonal/>
    </border>
    <border diagonalUp="false" diagonalDown="false">
      <left/>
      <right/>
      <top style="thin"/>
      <bottom/>
      <diagonal/>
    </border>
    <border diagonalUp="false" diagonalDown="false">
      <left/>
      <right style="medium"/>
      <top style="thin"/>
      <bottom/>
      <diagonal/>
    </border>
    <border diagonalUp="false" diagonalDown="false">
      <left style="thin"/>
      <right/>
      <top/>
      <bottom style="dotted"/>
      <diagonal/>
    </border>
    <border diagonalUp="false" diagonalDown="false">
      <left/>
      <right/>
      <top/>
      <bottom style="dotted"/>
      <diagonal/>
    </border>
    <border diagonalUp="false" diagonalDown="false">
      <left/>
      <right style="medium"/>
      <top/>
      <bottom style="dotted"/>
      <diagonal/>
    </border>
    <border diagonalUp="false" diagonalDown="false">
      <left style="thin"/>
      <right/>
      <top/>
      <bottom style="thin"/>
      <diagonal/>
    </border>
    <border diagonalUp="false" diagonalDown="false">
      <left/>
      <right/>
      <top/>
      <bottom style="thin"/>
      <diagonal/>
    </border>
    <border diagonalUp="false" diagonalDown="false">
      <left/>
      <right style="medium"/>
      <top/>
      <bottom style="thin"/>
      <diagonal/>
    </border>
    <border diagonalUp="false" diagonalDown="false">
      <left style="medium"/>
      <right style="thin"/>
      <top/>
      <bottom style="thin"/>
      <diagonal/>
    </border>
    <border diagonalUp="false" diagonalDown="false">
      <left style="thin"/>
      <right style="thin"/>
      <top style="thin"/>
      <bottom style="thin"/>
      <diagonal/>
    </border>
    <border diagonalUp="false" diagonalDown="false">
      <left style="thin"/>
      <right style="thin"/>
      <top style="thin"/>
      <bottom/>
      <diagonal/>
    </border>
    <border diagonalUp="false" diagonalDown="false">
      <left style="medium"/>
      <right style="thin"/>
      <top style="thin"/>
      <bottom style="thin"/>
      <diagonal/>
    </border>
    <border diagonalUp="false" diagonalDown="false">
      <left style="thin"/>
      <right style="medium"/>
      <top style="thin"/>
      <bottom style="thin"/>
      <diagonal/>
    </border>
    <border diagonalUp="false" diagonalDown="false">
      <left style="medium"/>
      <right style="thin"/>
      <top style="thin"/>
      <bottom/>
      <diagonal/>
    </border>
    <border diagonalUp="false" diagonalDown="false">
      <left style="thin"/>
      <right/>
      <top style="thin"/>
      <bottom style="thin"/>
      <diagonal/>
    </border>
    <border diagonalUp="false" diagonalDown="false">
      <left style="thin"/>
      <right/>
      <top style="thin"/>
      <bottom style="dashed"/>
      <diagonal/>
    </border>
    <border diagonalUp="false" diagonalDown="false">
      <left/>
      <right/>
      <top style="thin"/>
      <bottom style="dashed"/>
      <diagonal/>
    </border>
    <border diagonalUp="false" diagonalDown="false">
      <left/>
      <right style="thin"/>
      <top style="thin"/>
      <bottom style="dashed"/>
      <diagonal/>
    </border>
    <border diagonalUp="false" diagonalDown="false">
      <left style="thin"/>
      <right style="thin"/>
      <top/>
      <bottom style="thin"/>
      <diagonal/>
    </border>
    <border diagonalUp="false" diagonalDown="false">
      <left style="medium"/>
      <right/>
      <top/>
      <bottom/>
      <diagonal/>
    </border>
    <border diagonalUp="false" diagonalDown="false">
      <left style="thin"/>
      <right/>
      <top/>
      <bottom/>
      <diagonal/>
    </border>
    <border diagonalUp="false" diagonalDown="false">
      <left/>
      <right style="medium"/>
      <top/>
      <bottom/>
      <diagonal/>
    </border>
    <border diagonalUp="false" diagonalDown="false">
      <left style="thin"/>
      <right style="medium"/>
      <top/>
      <bottom style="thin"/>
      <diagonal/>
    </border>
    <border diagonalUp="false" diagonalDown="false">
      <left style="thin"/>
      <right style="thin"/>
      <top/>
      <bottom/>
      <diagonal/>
    </border>
    <border diagonalUp="false" diagonalDown="false">
      <left style="thin"/>
      <right/>
      <top/>
      <bottom style="dashed"/>
      <diagonal/>
    </border>
    <border diagonalUp="false" diagonalDown="false">
      <left/>
      <right style="thin"/>
      <top style="thin"/>
      <bottom/>
      <diagonal/>
    </border>
    <border diagonalUp="false" diagonalDown="false">
      <left/>
      <right/>
      <top style="thin"/>
      <bottom style="thin"/>
      <diagonal/>
    </border>
    <border diagonalUp="false" diagonalDown="false">
      <left/>
      <right style="thin"/>
      <top/>
      <bottom style="thin"/>
      <diagonal/>
    </border>
    <border diagonalUp="false" diagonalDown="false">
      <left/>
      <right style="medium"/>
      <top style="thin"/>
      <bottom style="thin"/>
      <diagonal/>
    </border>
    <border diagonalUp="false" diagonalDown="false">
      <left style="medium"/>
      <right style="thin"/>
      <top style="thin"/>
      <bottom style="medium"/>
      <diagonal/>
    </border>
    <border diagonalUp="false" diagonalDown="false">
      <left style="thin"/>
      <right style="medium"/>
      <top/>
      <bottom style="medium"/>
      <diagonal/>
    </border>
    <border diagonalUp="true" diagonalDown="false">
      <left style="thin"/>
      <right style="thin"/>
      <top style="thin"/>
      <bottom style="thin"/>
      <diagonal style="thin"/>
    </border>
    <border diagonalUp="true" diagonalDown="false">
      <left style="thin"/>
      <right style="thin"/>
      <top/>
      <bottom style="thin"/>
      <diagonal style="thin"/>
    </border>
  </borders>
  <cellStyleXfs count="29">
    <xf numFmtId="164" fontId="0" fillId="0" borderId="0" applyFont="true" applyBorder="true" applyAlignment="true" applyProtection="true">
      <alignment horizontal="general" vertical="center"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xf numFmtId="165" fontId="0" fillId="0" borderId="0" applyFont="true" applyBorder="false" applyAlignment="true" applyProtection="false">
      <alignment horizontal="general" vertical="center" textRotation="0" wrapText="false" indent="0" shrinkToFit="false"/>
    </xf>
  </cellStyleXfs>
  <cellXfs count="256">
    <xf numFmtId="164" fontId="0" fillId="0" borderId="0" xfId="0" applyFont="false" applyBorder="false" applyAlignment="false" applyProtection="false">
      <alignment horizontal="general" vertical="center" textRotation="0" wrapText="false" indent="0" shrinkToFit="false"/>
      <protection locked="true" hidden="false"/>
    </xf>
    <xf numFmtId="164" fontId="4" fillId="0" borderId="0" xfId="23" applyFont="true" applyBorder="false" applyAlignment="true" applyProtection="false">
      <alignment horizontal="center" vertical="center" textRotation="0" wrapText="false" indent="0" shrinkToFit="false"/>
      <protection locked="true" hidden="false"/>
    </xf>
    <xf numFmtId="164" fontId="4" fillId="0" borderId="0" xfId="23" applyFont="true" applyBorder="false" applyAlignment="true" applyProtection="false">
      <alignment horizontal="left" vertical="center" textRotation="0" wrapText="false" indent="0" shrinkToFit="false"/>
      <protection locked="true" hidden="false"/>
    </xf>
    <xf numFmtId="164" fontId="7" fillId="0" borderId="0" xfId="23" applyFont="true" applyBorder="false" applyAlignment="true" applyProtection="false">
      <alignment horizontal="left" vertical="center" textRotation="0" wrapText="false" indent="0" shrinkToFit="false"/>
      <protection locked="true" hidden="false"/>
    </xf>
    <xf numFmtId="164" fontId="4" fillId="0" borderId="0" xfId="23" applyFont="true" applyBorder="true" applyAlignment="true" applyProtection="false">
      <alignment horizontal="right" vertical="center" textRotation="0" wrapText="false" indent="0" shrinkToFit="false"/>
      <protection locked="true" hidden="false"/>
    </xf>
    <xf numFmtId="164" fontId="8" fillId="0" borderId="0" xfId="23" applyFont="true" applyBorder="false" applyAlignment="true" applyProtection="false">
      <alignment horizontal="left" vertical="center" textRotation="0" wrapText="true" indent="0" shrinkToFit="false"/>
      <protection locked="true" hidden="false"/>
    </xf>
    <xf numFmtId="164" fontId="4" fillId="0" borderId="0" xfId="23" applyFont="true" applyBorder="true" applyAlignment="true" applyProtection="false">
      <alignment horizontal="left" vertical="center" textRotation="0" wrapText="false" indent="0" shrinkToFit="false"/>
      <protection locked="true" hidden="false"/>
    </xf>
    <xf numFmtId="164" fontId="9" fillId="0" borderId="1" xfId="23" applyFont="true" applyBorder="true" applyAlignment="true" applyProtection="false">
      <alignment horizontal="center" vertical="center" textRotation="0" wrapText="false" indent="0" shrinkToFit="false"/>
      <protection locked="true" hidden="false"/>
    </xf>
    <xf numFmtId="164" fontId="4" fillId="2" borderId="2" xfId="23" applyFont="true" applyBorder="true" applyAlignment="true" applyProtection="false">
      <alignment horizontal="center" vertical="center" textRotation="0" wrapText="false" indent="0" shrinkToFit="false"/>
      <protection locked="true" hidden="false"/>
    </xf>
    <xf numFmtId="164" fontId="8" fillId="0" borderId="0" xfId="23" applyFont="true" applyBorder="false" applyAlignment="true" applyProtection="false">
      <alignment horizontal="left" vertical="top" textRotation="0" wrapText="false" indent="0" shrinkToFit="false"/>
      <protection locked="true" hidden="false"/>
    </xf>
    <xf numFmtId="164" fontId="4" fillId="0" borderId="0" xfId="23" applyFont="true" applyBorder="false" applyAlignment="true" applyProtection="false">
      <alignment horizontal="left" vertical="bottom" textRotation="0" wrapText="false" indent="0" shrinkToFit="false"/>
      <protection locked="true" hidden="false"/>
    </xf>
    <xf numFmtId="164" fontId="4" fillId="0" borderId="3" xfId="23" applyFont="true" applyBorder="true" applyAlignment="true" applyProtection="false">
      <alignment horizontal="center" vertical="center" textRotation="0" wrapText="true" indent="0" shrinkToFit="false"/>
      <protection locked="true" hidden="false"/>
    </xf>
    <xf numFmtId="164" fontId="9" fillId="0" borderId="4" xfId="23" applyFont="true" applyBorder="true" applyAlignment="true" applyProtection="false">
      <alignment horizontal="center" vertical="center" textRotation="0" wrapText="false" indent="0" shrinkToFit="false"/>
      <protection locked="true" hidden="false"/>
    </xf>
    <xf numFmtId="164" fontId="4" fillId="0" borderId="5" xfId="23" applyFont="true" applyBorder="true" applyAlignment="true" applyProtection="false">
      <alignment horizontal="center" vertical="center" textRotation="0" wrapText="false" indent="0" shrinkToFit="false"/>
      <protection locked="true" hidden="false"/>
    </xf>
    <xf numFmtId="164" fontId="9" fillId="0" borderId="6" xfId="23" applyFont="true" applyBorder="true" applyAlignment="true" applyProtection="false">
      <alignment horizontal="center" vertical="center" textRotation="0" wrapText="true" indent="0" shrinkToFit="false"/>
      <protection locked="true" hidden="false"/>
    </xf>
    <xf numFmtId="164" fontId="9" fillId="0" borderId="7" xfId="23" applyFont="true" applyBorder="true" applyAlignment="true" applyProtection="false">
      <alignment horizontal="center" vertical="center" textRotation="0" wrapText="false" indent="0" shrinkToFit="false"/>
      <protection locked="true" hidden="false"/>
    </xf>
    <xf numFmtId="164" fontId="4" fillId="0" borderId="8" xfId="23" applyFont="true" applyBorder="true" applyAlignment="true" applyProtection="false">
      <alignment horizontal="center" vertical="center" textRotation="0" wrapText="false" indent="0" shrinkToFit="false"/>
      <protection locked="true" hidden="false"/>
    </xf>
    <xf numFmtId="164" fontId="9" fillId="0" borderId="9" xfId="23" applyFont="true" applyBorder="true" applyAlignment="true" applyProtection="false">
      <alignment horizontal="left" vertical="top" textRotation="0" wrapText="false" indent="0" shrinkToFit="false"/>
      <protection locked="true" hidden="false"/>
    </xf>
    <xf numFmtId="164" fontId="4" fillId="0" borderId="10" xfId="23" applyFont="true" applyBorder="true" applyAlignment="true" applyProtection="false">
      <alignment horizontal="left" vertical="top" textRotation="0" wrapText="false" indent="0" shrinkToFit="false"/>
      <protection locked="true" hidden="false"/>
    </xf>
    <xf numFmtId="164" fontId="4" fillId="0" borderId="11" xfId="23" applyFont="true" applyBorder="true" applyAlignment="true" applyProtection="false">
      <alignment horizontal="left" vertical="top" textRotation="0" wrapText="false" indent="0" shrinkToFit="false"/>
      <protection locked="true" hidden="false"/>
    </xf>
    <xf numFmtId="164" fontId="4" fillId="0" borderId="12" xfId="23" applyFont="true" applyBorder="true" applyAlignment="true" applyProtection="false">
      <alignment horizontal="left" vertical="top" textRotation="0" wrapText="false" indent="0" shrinkToFit="false"/>
      <protection locked="true" hidden="false"/>
    </xf>
    <xf numFmtId="164" fontId="4" fillId="0" borderId="13" xfId="23" applyFont="true" applyBorder="true" applyAlignment="true" applyProtection="false">
      <alignment horizontal="left" vertical="top" textRotation="0" wrapText="false" indent="0" shrinkToFit="false"/>
      <protection locked="true" hidden="false"/>
    </xf>
    <xf numFmtId="164" fontId="9" fillId="0" borderId="13" xfId="23" applyFont="true" applyBorder="true" applyAlignment="true" applyProtection="false">
      <alignment horizontal="right" vertical="top" textRotation="0" wrapText="false" indent="0" shrinkToFit="false"/>
      <protection locked="true" hidden="false"/>
    </xf>
    <xf numFmtId="164" fontId="9" fillId="0" borderId="13" xfId="23" applyFont="true" applyBorder="true" applyAlignment="true" applyProtection="false">
      <alignment horizontal="left" vertical="top" textRotation="0" wrapText="false" indent="0" shrinkToFit="false"/>
      <protection locked="true" hidden="false"/>
    </xf>
    <xf numFmtId="164" fontId="4" fillId="0" borderId="14" xfId="23" applyFont="true" applyBorder="true" applyAlignment="true" applyProtection="false">
      <alignment horizontal="left" vertical="top" textRotation="0" wrapText="false" indent="0" shrinkToFit="false"/>
      <protection locked="true" hidden="false"/>
    </xf>
    <xf numFmtId="164" fontId="4" fillId="0" borderId="6" xfId="23" applyFont="true" applyBorder="true" applyAlignment="true" applyProtection="false">
      <alignment horizontal="center" vertical="center" textRotation="0" wrapText="true" indent="0" shrinkToFit="false"/>
      <protection locked="true" hidden="false"/>
    </xf>
    <xf numFmtId="164" fontId="4" fillId="0" borderId="15" xfId="23" applyFont="true" applyBorder="true" applyAlignment="true" applyProtection="false">
      <alignment horizontal="left" vertical="top" textRotation="0" wrapText="false" indent="0" shrinkToFit="false"/>
      <protection locked="true" hidden="false"/>
    </xf>
    <xf numFmtId="164" fontId="4" fillId="0" borderId="16" xfId="23" applyFont="true" applyBorder="true" applyAlignment="true" applyProtection="false">
      <alignment horizontal="left" vertical="top" textRotation="0" wrapText="false" indent="0" shrinkToFit="false"/>
      <protection locked="true" hidden="false"/>
    </xf>
    <xf numFmtId="164" fontId="4" fillId="0" borderId="17" xfId="23" applyFont="true" applyBorder="true" applyAlignment="true" applyProtection="false">
      <alignment horizontal="left" vertical="top" textRotation="0" wrapText="false" indent="0" shrinkToFit="false"/>
      <protection locked="true" hidden="false"/>
    </xf>
    <xf numFmtId="164" fontId="4" fillId="0" borderId="18" xfId="23" applyFont="true" applyBorder="true" applyAlignment="true" applyProtection="false">
      <alignment horizontal="center" vertical="center" textRotation="0" wrapText="true" indent="0" shrinkToFit="false"/>
      <protection locked="true" hidden="false"/>
    </xf>
    <xf numFmtId="164" fontId="9" fillId="0" borderId="19" xfId="23" applyFont="true" applyBorder="true" applyAlignment="true" applyProtection="false">
      <alignment horizontal="center" vertical="center" textRotation="0" wrapText="false" indent="0" shrinkToFit="false"/>
      <protection locked="true" hidden="false"/>
    </xf>
    <xf numFmtId="164" fontId="4" fillId="0" borderId="19" xfId="23" applyFont="true" applyBorder="true" applyAlignment="true" applyProtection="false">
      <alignment horizontal="center" vertical="center" textRotation="0" wrapText="false" indent="0" shrinkToFit="false"/>
      <protection locked="true" hidden="false"/>
    </xf>
    <xf numFmtId="164" fontId="9" fillId="0" borderId="20" xfId="23" applyFont="true" applyBorder="true" applyAlignment="true" applyProtection="false">
      <alignment horizontal="center" vertical="center" textRotation="0" wrapText="false" indent="0" shrinkToFit="false"/>
      <protection locked="true" hidden="false"/>
    </xf>
    <xf numFmtId="164" fontId="9" fillId="0" borderId="21" xfId="23" applyFont="true" applyBorder="true" applyAlignment="true" applyProtection="false">
      <alignment horizontal="center" vertical="center" textRotation="0" wrapText="false" indent="0" shrinkToFit="true"/>
      <protection locked="true" hidden="false"/>
    </xf>
    <xf numFmtId="164" fontId="9" fillId="0" borderId="22" xfId="23" applyFont="true" applyBorder="true" applyAlignment="true" applyProtection="false">
      <alignment horizontal="center" vertical="center" textRotation="0" wrapText="false" indent="0" shrinkToFit="false"/>
      <protection locked="true" hidden="false"/>
    </xf>
    <xf numFmtId="164" fontId="9" fillId="0" borderId="23" xfId="23" applyFont="true" applyBorder="true" applyAlignment="true" applyProtection="false">
      <alignment horizontal="left" vertical="center" textRotation="0" wrapText="false" indent="0" shrinkToFit="true"/>
      <protection locked="true" hidden="false"/>
    </xf>
    <xf numFmtId="164" fontId="9" fillId="0" borderId="24" xfId="23" applyFont="true" applyBorder="true" applyAlignment="true" applyProtection="false">
      <alignment horizontal="center" vertical="center" textRotation="0" wrapText="false" indent="0" shrinkToFit="false"/>
      <protection locked="true" hidden="false"/>
    </xf>
    <xf numFmtId="164" fontId="9" fillId="0" borderId="25" xfId="23" applyFont="true" applyBorder="true" applyAlignment="true" applyProtection="false">
      <alignment horizontal="center" vertical="center" textRotation="0" wrapText="false" indent="0" shrinkToFit="true"/>
      <protection locked="true" hidden="false"/>
    </xf>
    <xf numFmtId="164" fontId="9" fillId="0" borderId="26" xfId="23" applyFont="true" applyBorder="true" applyAlignment="true" applyProtection="false">
      <alignment horizontal="center" vertical="center" textRotation="0" wrapText="false" indent="0" shrinkToFit="true"/>
      <protection locked="true" hidden="false"/>
    </xf>
    <xf numFmtId="164" fontId="9" fillId="0" borderId="27" xfId="23" applyFont="true" applyBorder="true" applyAlignment="true" applyProtection="false">
      <alignment horizontal="center" vertical="center" textRotation="0" wrapText="false" indent="0" shrinkToFit="true"/>
      <protection locked="true" hidden="false"/>
    </xf>
    <xf numFmtId="164" fontId="9" fillId="0" borderId="28" xfId="23" applyFont="true" applyBorder="true" applyAlignment="true" applyProtection="false">
      <alignment horizontal="center" vertical="center" textRotation="0" wrapText="false" indent="0" shrinkToFit="false"/>
      <protection locked="true" hidden="false"/>
    </xf>
    <xf numFmtId="164" fontId="8" fillId="0" borderId="8" xfId="23" applyFont="true" applyBorder="true" applyAlignment="true" applyProtection="false">
      <alignment horizontal="left" vertical="top" textRotation="0" wrapText="false" indent="0" shrinkToFit="false"/>
      <protection locked="true" hidden="false"/>
    </xf>
    <xf numFmtId="164" fontId="9" fillId="0" borderId="18" xfId="23" applyFont="true" applyBorder="true" applyAlignment="true" applyProtection="false">
      <alignment horizontal="left" vertical="top" textRotation="0" wrapText="false" indent="0" shrinkToFit="false"/>
      <protection locked="true" hidden="false"/>
    </xf>
    <xf numFmtId="164" fontId="9" fillId="0" borderId="15" xfId="23" applyFont="true" applyBorder="true" applyAlignment="true" applyProtection="false">
      <alignment horizontal="center" vertical="center" textRotation="0" wrapText="false" indent="0" shrinkToFit="false"/>
      <protection locked="true" hidden="false"/>
    </xf>
    <xf numFmtId="164" fontId="9" fillId="0" borderId="16" xfId="23" applyFont="true" applyBorder="true" applyAlignment="true" applyProtection="false">
      <alignment horizontal="center" vertical="center" textRotation="0" wrapText="false" indent="0" shrinkToFit="false"/>
      <protection locked="true" hidden="false"/>
    </xf>
    <xf numFmtId="164" fontId="9" fillId="0" borderId="17" xfId="23" applyFont="true" applyBorder="true" applyAlignment="true" applyProtection="false">
      <alignment horizontal="center" vertical="center" textRotation="0" wrapText="false" indent="0" shrinkToFit="false"/>
      <protection locked="true" hidden="false"/>
    </xf>
    <xf numFmtId="164" fontId="9" fillId="0" borderId="23" xfId="23" applyFont="true" applyBorder="true" applyAlignment="true" applyProtection="false">
      <alignment horizontal="center" vertical="center" textRotation="0" wrapText="false" indent="0" shrinkToFit="false"/>
      <protection locked="true" hidden="false"/>
    </xf>
    <xf numFmtId="164" fontId="9" fillId="0" borderId="19" xfId="23" applyFont="true" applyBorder="true" applyAlignment="true" applyProtection="false">
      <alignment horizontal="center" vertical="center" textRotation="0" wrapText="false" indent="0" shrinkToFit="true"/>
      <protection locked="true" hidden="false"/>
    </xf>
    <xf numFmtId="164" fontId="9" fillId="0" borderId="22" xfId="23" applyFont="true" applyBorder="true" applyAlignment="true" applyProtection="false">
      <alignment horizontal="center" vertical="center" textRotation="0" wrapText="false" indent="0" shrinkToFit="true"/>
      <protection locked="true" hidden="false"/>
    </xf>
    <xf numFmtId="164" fontId="9" fillId="0" borderId="29" xfId="23" applyFont="true" applyBorder="true" applyAlignment="true" applyProtection="false">
      <alignment horizontal="center" vertical="center" textRotation="0" wrapText="false" indent="0" shrinkToFit="false"/>
      <protection locked="true" hidden="false"/>
    </xf>
    <xf numFmtId="164" fontId="9" fillId="2" borderId="19" xfId="23" applyFont="true" applyBorder="true" applyAlignment="true" applyProtection="false">
      <alignment horizontal="center" vertical="center" textRotation="0" wrapText="false" indent="0" shrinkToFit="false"/>
      <protection locked="true" hidden="false"/>
    </xf>
    <xf numFmtId="164" fontId="9" fillId="2" borderId="24" xfId="23" applyFont="true" applyBorder="true" applyAlignment="true" applyProtection="false">
      <alignment horizontal="center" vertical="center" textRotation="0" wrapText="false" indent="0" shrinkToFit="false"/>
      <protection locked="true" hidden="false"/>
    </xf>
    <xf numFmtId="164" fontId="9" fillId="2" borderId="22" xfId="23" applyFont="true" applyBorder="true" applyAlignment="true" applyProtection="false">
      <alignment horizontal="center" vertical="center" textRotation="0" wrapText="false" indent="0" shrinkToFit="false"/>
      <protection locked="true" hidden="false"/>
    </xf>
    <xf numFmtId="164" fontId="4" fillId="0" borderId="30" xfId="23" applyFont="true" applyBorder="true" applyAlignment="true" applyProtection="false">
      <alignment horizontal="center" vertical="center" textRotation="0" wrapText="false" indent="0" shrinkToFit="false"/>
      <protection locked="true" hidden="false"/>
    </xf>
    <xf numFmtId="164" fontId="4" fillId="0" borderId="31" xfId="23" applyFont="true" applyBorder="true" applyAlignment="true" applyProtection="false">
      <alignment horizontal="center" vertical="center" textRotation="0" wrapText="false" indent="0" shrinkToFit="false"/>
      <protection locked="true" hidden="false"/>
    </xf>
    <xf numFmtId="164" fontId="9" fillId="2" borderId="20" xfId="23" applyFont="true" applyBorder="true" applyAlignment="true" applyProtection="false">
      <alignment horizontal="center" vertical="center" textRotation="0" wrapText="false" indent="0" shrinkToFit="false"/>
      <protection locked="true" hidden="false"/>
    </xf>
    <xf numFmtId="164" fontId="9" fillId="2" borderId="9" xfId="23" applyFont="true" applyBorder="true" applyAlignment="true" applyProtection="false">
      <alignment horizontal="center" vertical="center" textRotation="0" wrapText="false" indent="0" shrinkToFit="false"/>
      <protection locked="true" hidden="false"/>
    </xf>
    <xf numFmtId="164" fontId="9" fillId="0" borderId="6" xfId="27" applyFont="true" applyBorder="true" applyAlignment="true" applyProtection="false">
      <alignment horizontal="general" vertical="center" textRotation="0" wrapText="false" indent="0" shrinkToFit="false"/>
      <protection locked="true" hidden="false"/>
    </xf>
    <xf numFmtId="164" fontId="9" fillId="0" borderId="19" xfId="27" applyFont="true" applyBorder="true" applyAlignment="true" applyProtection="false">
      <alignment horizontal="center" vertical="center" textRotation="0" wrapText="true" indent="0" shrinkToFit="false"/>
      <protection locked="true" hidden="false"/>
    </xf>
    <xf numFmtId="164" fontId="9" fillId="0" borderId="22" xfId="27" applyFont="true" applyBorder="true" applyAlignment="true" applyProtection="false">
      <alignment horizontal="center" vertical="center" textRotation="0" wrapText="false" indent="0" shrinkToFit="false"/>
      <protection locked="true" hidden="false"/>
    </xf>
    <xf numFmtId="164" fontId="9" fillId="0" borderId="0" xfId="27" applyFont="true" applyBorder="false" applyAlignment="true" applyProtection="false">
      <alignment horizontal="general" vertical="center" textRotation="0" wrapText="false" indent="0" shrinkToFit="false"/>
      <protection locked="true" hidden="false"/>
    </xf>
    <xf numFmtId="164" fontId="9" fillId="0" borderId="7" xfId="27" applyFont="true" applyBorder="true" applyAlignment="true" applyProtection="false">
      <alignment horizontal="general" vertical="center" textRotation="0" wrapText="false" indent="0" shrinkToFit="false"/>
      <protection locked="true" hidden="false"/>
    </xf>
    <xf numFmtId="164" fontId="9" fillId="0" borderId="19" xfId="27" applyFont="true" applyBorder="true" applyAlignment="true" applyProtection="false">
      <alignment horizontal="general" vertical="center" textRotation="0" wrapText="false" indent="0" shrinkToFit="false"/>
      <protection locked="true" hidden="false"/>
    </xf>
    <xf numFmtId="164" fontId="9" fillId="0" borderId="28" xfId="27" applyFont="true" applyBorder="true" applyAlignment="true" applyProtection="false">
      <alignment horizontal="center" vertical="center" textRotation="0" wrapText="true" indent="0" shrinkToFit="false"/>
      <protection locked="true" hidden="false"/>
    </xf>
    <xf numFmtId="164" fontId="9" fillId="0" borderId="32" xfId="27" applyFont="true" applyBorder="true" applyAlignment="true" applyProtection="false">
      <alignment horizontal="center" vertical="center" textRotation="0" wrapText="true" indent="0" shrinkToFit="false"/>
      <protection locked="true" hidden="false"/>
    </xf>
    <xf numFmtId="164" fontId="9" fillId="0" borderId="19" xfId="27" applyFont="true" applyBorder="true" applyAlignment="true" applyProtection="false">
      <alignment horizontal="center" vertical="center" textRotation="0" wrapText="false" indent="0" shrinkToFit="false"/>
      <protection locked="true" hidden="false"/>
    </xf>
    <xf numFmtId="164" fontId="9" fillId="0" borderId="18" xfId="27" applyFont="true" applyBorder="true" applyAlignment="true" applyProtection="false">
      <alignment horizontal="general" vertical="center" textRotation="0" wrapText="false" indent="0" shrinkToFit="false"/>
      <protection locked="true" hidden="false"/>
    </xf>
    <xf numFmtId="164" fontId="9" fillId="0" borderId="21" xfId="23" applyFont="true" applyBorder="true" applyAlignment="true" applyProtection="false">
      <alignment horizontal="center" vertical="center" textRotation="0" wrapText="false" indent="0" shrinkToFit="false"/>
      <protection locked="true" hidden="false"/>
    </xf>
    <xf numFmtId="164" fontId="9" fillId="0" borderId="19" xfId="23" applyFont="true" applyBorder="true" applyAlignment="true" applyProtection="false">
      <alignment horizontal="left" vertical="center" textRotation="0" wrapText="false" indent="0" shrinkToFit="false"/>
      <protection locked="true" hidden="false"/>
    </xf>
    <xf numFmtId="164" fontId="9" fillId="0" borderId="22" xfId="23" applyFont="true" applyBorder="true" applyAlignment="true" applyProtection="false">
      <alignment horizontal="left" vertical="center" textRotation="0" wrapText="false" indent="0" shrinkToFit="false"/>
      <protection locked="true" hidden="false"/>
    </xf>
    <xf numFmtId="164" fontId="9" fillId="0" borderId="33" xfId="26" applyFont="true" applyBorder="true" applyAlignment="true" applyProtection="false">
      <alignment horizontal="center" vertical="center" textRotation="0" wrapText="false" indent="0" shrinkToFit="false"/>
      <protection locked="true" hidden="false"/>
    </xf>
    <xf numFmtId="164" fontId="9" fillId="0" borderId="34" xfId="26" applyFont="true" applyBorder="true" applyAlignment="true" applyProtection="false">
      <alignment horizontal="center" vertical="center" textRotation="0" wrapText="false" indent="0" shrinkToFit="false"/>
      <protection locked="true" hidden="false"/>
    </xf>
    <xf numFmtId="164" fontId="4" fillId="0" borderId="9" xfId="23" applyFont="true" applyBorder="true" applyAlignment="true" applyProtection="false">
      <alignment horizontal="center" vertical="center" textRotation="0" wrapText="false" indent="0" shrinkToFit="false"/>
      <protection locked="true" hidden="false"/>
    </xf>
    <xf numFmtId="164" fontId="4" fillId="0" borderId="10" xfId="23" applyFont="true" applyBorder="true" applyAlignment="true" applyProtection="false">
      <alignment horizontal="center" vertical="center" textRotation="0" wrapText="false" indent="0" shrinkToFit="false"/>
      <protection locked="true" hidden="false"/>
    </xf>
    <xf numFmtId="164" fontId="4" fillId="0" borderId="11" xfId="23" applyFont="true" applyBorder="true" applyAlignment="true" applyProtection="false">
      <alignment horizontal="center" vertical="center" textRotation="0" wrapText="false" indent="0" shrinkToFit="false"/>
      <protection locked="true" hidden="false"/>
    </xf>
    <xf numFmtId="164" fontId="9" fillId="0" borderId="28" xfId="26" applyFont="true" applyBorder="true" applyAlignment="true" applyProtection="false">
      <alignment horizontal="center" vertical="center" textRotation="0" wrapText="false" indent="0" shrinkToFit="false"/>
      <protection locked="true" hidden="false"/>
    </xf>
    <xf numFmtId="164" fontId="9" fillId="0" borderId="15" xfId="26" applyFont="true" applyBorder="true" applyAlignment="true" applyProtection="false">
      <alignment horizontal="center" vertical="center" textRotation="0" wrapText="false" indent="0" shrinkToFit="false"/>
      <protection locked="true" hidden="false"/>
    </xf>
    <xf numFmtId="164" fontId="9" fillId="0" borderId="19" xfId="26" applyFont="true" applyBorder="true" applyAlignment="true" applyProtection="false">
      <alignment horizontal="center" vertical="center" textRotation="0" wrapText="false" indent="0" shrinkToFit="false"/>
      <protection locked="true" hidden="false"/>
    </xf>
    <xf numFmtId="164" fontId="9" fillId="0" borderId="24" xfId="26" applyFont="true" applyBorder="true" applyAlignment="true" applyProtection="false">
      <alignment horizontal="center" vertical="center" textRotation="0" wrapText="false" indent="0" shrinkToFit="false"/>
      <protection locked="true" hidden="false"/>
    </xf>
    <xf numFmtId="164" fontId="9" fillId="0" borderId="19" xfId="26" applyFont="true" applyBorder="true" applyAlignment="true" applyProtection="false">
      <alignment horizontal="center" vertical="center" textRotation="0" wrapText="false" indent="0" shrinkToFit="true"/>
      <protection locked="true" hidden="false"/>
    </xf>
    <xf numFmtId="164" fontId="9" fillId="0" borderId="10" xfId="26" applyFont="true" applyBorder="true" applyAlignment="true" applyProtection="false">
      <alignment horizontal="center" vertical="center" textRotation="0" wrapText="false" indent="0" shrinkToFit="false"/>
      <protection locked="true" hidden="false"/>
    </xf>
    <xf numFmtId="164" fontId="9" fillId="0" borderId="0" xfId="26" applyFont="true" applyBorder="false" applyAlignment="true" applyProtection="false">
      <alignment horizontal="center" vertical="center" textRotation="0" wrapText="false" indent="0" shrinkToFit="false"/>
      <protection locked="true" hidden="false"/>
    </xf>
    <xf numFmtId="164" fontId="9" fillId="0" borderId="31" xfId="26" applyFont="true" applyBorder="true" applyAlignment="true" applyProtection="false">
      <alignment horizontal="center" vertical="center" textRotation="0" wrapText="false" indent="0" shrinkToFit="false"/>
      <protection locked="true" hidden="false"/>
    </xf>
    <xf numFmtId="164" fontId="9" fillId="0" borderId="16" xfId="26" applyFont="true" applyBorder="true" applyAlignment="true" applyProtection="false">
      <alignment horizontal="center" vertical="center" textRotation="0" wrapText="false" indent="0" shrinkToFit="false"/>
      <protection locked="true" hidden="false"/>
    </xf>
    <xf numFmtId="164" fontId="9" fillId="0" borderId="17" xfId="26" applyFont="true" applyBorder="true" applyAlignment="true" applyProtection="false">
      <alignment horizontal="center" vertical="center" textRotation="0" wrapText="false" indent="0" shrinkToFit="false"/>
      <protection locked="true" hidden="false"/>
    </xf>
    <xf numFmtId="164" fontId="9" fillId="0" borderId="20" xfId="23" applyFont="true" applyBorder="true" applyAlignment="true" applyProtection="false">
      <alignment horizontal="center" vertical="center" textRotation="0" wrapText="false" indent="0" shrinkToFit="true"/>
      <protection locked="true" hidden="false"/>
    </xf>
    <xf numFmtId="164" fontId="9" fillId="0" borderId="10" xfId="23" applyFont="true" applyBorder="true" applyAlignment="true" applyProtection="false">
      <alignment horizontal="center" vertical="center" textRotation="0" wrapText="false" indent="0" shrinkToFit="false"/>
      <protection locked="true" hidden="false"/>
    </xf>
    <xf numFmtId="164" fontId="9" fillId="0" borderId="35" xfId="23" applyFont="true" applyBorder="true" applyAlignment="true" applyProtection="false">
      <alignment horizontal="center" vertical="center" textRotation="0" wrapText="false" indent="0" shrinkToFit="false"/>
      <protection locked="true" hidden="false"/>
    </xf>
    <xf numFmtId="164" fontId="9" fillId="0" borderId="33" xfId="23" applyFont="true" applyBorder="true" applyAlignment="true" applyProtection="false">
      <alignment horizontal="center" vertical="center" textRotation="0" wrapText="false" indent="0" shrinkToFit="true"/>
      <protection locked="true" hidden="false"/>
    </xf>
    <xf numFmtId="164" fontId="9" fillId="0" borderId="30" xfId="23" applyFont="true" applyBorder="true" applyAlignment="true" applyProtection="false">
      <alignment horizontal="center" vertical="center" textRotation="0" wrapText="false" indent="0" shrinkToFit="false"/>
      <protection locked="true" hidden="false"/>
    </xf>
    <xf numFmtId="164" fontId="9" fillId="0" borderId="36" xfId="23" applyFont="true" applyBorder="true" applyAlignment="true" applyProtection="false">
      <alignment horizontal="general" vertical="center" textRotation="0" wrapText="false" indent="0" shrinkToFit="false"/>
      <protection locked="true" hidden="false"/>
    </xf>
    <xf numFmtId="164" fontId="9" fillId="0" borderId="16" xfId="23" applyFont="true" applyBorder="true" applyAlignment="true" applyProtection="false">
      <alignment horizontal="general" vertical="center" textRotation="0" wrapText="false" indent="0" shrinkToFit="false"/>
      <protection locked="true" hidden="false"/>
    </xf>
    <xf numFmtId="164" fontId="9" fillId="0" borderId="37" xfId="23" applyFont="true" applyBorder="true" applyAlignment="true" applyProtection="false">
      <alignment horizontal="general" vertical="center" textRotation="0" wrapText="false" indent="0" shrinkToFit="false"/>
      <protection locked="true" hidden="false"/>
    </xf>
    <xf numFmtId="164" fontId="4" fillId="0" borderId="24" xfId="23" applyFont="true" applyBorder="true" applyAlignment="true" applyProtection="false">
      <alignment horizontal="center" vertical="center" textRotation="0" wrapText="false" indent="0" shrinkToFit="false"/>
      <protection locked="true" hidden="false"/>
    </xf>
    <xf numFmtId="164" fontId="4" fillId="0" borderId="36" xfId="23" applyFont="true" applyBorder="true" applyAlignment="true" applyProtection="false">
      <alignment horizontal="center" vertical="center" textRotation="0" wrapText="false" indent="0" shrinkToFit="false"/>
      <protection locked="true" hidden="false"/>
    </xf>
    <xf numFmtId="164" fontId="4" fillId="0" borderId="38" xfId="23" applyFont="true" applyBorder="true" applyAlignment="true" applyProtection="false">
      <alignment horizontal="center" vertical="center" textRotation="0" wrapText="false" indent="0" shrinkToFit="false"/>
      <protection locked="true" hidden="false"/>
    </xf>
    <xf numFmtId="164" fontId="9" fillId="0" borderId="21" xfId="23" applyFont="true" applyBorder="true" applyAlignment="true" applyProtection="false">
      <alignment horizontal="left" vertical="center" textRotation="0" wrapText="true" indent="0" shrinkToFit="false"/>
      <protection locked="true" hidden="false"/>
    </xf>
    <xf numFmtId="164" fontId="9" fillId="0" borderId="39" xfId="23" applyFont="true" applyBorder="true" applyAlignment="true" applyProtection="false">
      <alignment horizontal="center" vertical="center" textRotation="0" wrapText="false" indent="0" shrinkToFit="false"/>
      <protection locked="true" hidden="false"/>
    </xf>
    <xf numFmtId="164" fontId="8" fillId="0" borderId="40" xfId="23" applyFont="true" applyBorder="true" applyAlignment="true" applyProtection="false">
      <alignment horizontal="left" vertical="center" textRotation="0" wrapText="true" indent="0" shrinkToFit="false"/>
      <protection locked="true" hidden="false"/>
    </xf>
    <xf numFmtId="164" fontId="11" fillId="0" borderId="0" xfId="23" applyFont="true" applyBorder="false" applyAlignment="true" applyProtection="false">
      <alignment horizontal="center" vertical="center" textRotation="0" wrapText="false" indent="0" shrinkToFit="true"/>
      <protection locked="true" hidden="false"/>
    </xf>
    <xf numFmtId="164" fontId="9" fillId="0" borderId="0" xfId="23" applyFont="true" applyBorder="true" applyAlignment="true" applyProtection="false">
      <alignment horizontal="left" vertical="center" textRotation="0" wrapText="false" indent="0" shrinkToFit="false"/>
      <protection locked="true" hidden="false"/>
    </xf>
    <xf numFmtId="164" fontId="9" fillId="0" borderId="0" xfId="23" applyFont="true" applyBorder="false" applyAlignment="true" applyProtection="false">
      <alignment horizontal="center" vertical="center" textRotation="0" wrapText="false" indent="0" shrinkToFit="false"/>
      <protection locked="true" hidden="false"/>
    </xf>
    <xf numFmtId="164" fontId="9" fillId="0" borderId="0" xfId="23" applyFont="true" applyBorder="false" applyAlignment="true" applyProtection="false">
      <alignment horizontal="left" vertical="center" textRotation="0" wrapText="false" indent="0" shrinkToFit="false"/>
      <protection locked="true" hidden="false"/>
    </xf>
    <xf numFmtId="164" fontId="4" fillId="0" borderId="0" xfId="23" applyFont="true" applyBorder="false" applyAlignment="true" applyProtection="false">
      <alignment horizontal="general" vertical="center" textRotation="0" wrapText="false" indent="0" shrinkToFit="false"/>
      <protection locked="true" hidden="false"/>
    </xf>
    <xf numFmtId="164" fontId="4" fillId="0" borderId="0" xfId="23" applyFont="true" applyBorder="true" applyAlignment="true" applyProtection="false">
      <alignment horizontal="center" vertical="center" textRotation="0" wrapText="false" indent="0" shrinkToFit="true"/>
      <protection locked="true" hidden="false"/>
    </xf>
    <xf numFmtId="164" fontId="12" fillId="0" borderId="0" xfId="25" applyFont="true" applyBorder="false" applyAlignment="true" applyProtection="false">
      <alignment horizontal="general" vertical="center" textRotation="0" wrapText="false" indent="0" shrinkToFit="false"/>
      <protection locked="true" hidden="false"/>
    </xf>
    <xf numFmtId="164" fontId="12" fillId="0" borderId="0" xfId="25" applyFont="true" applyBorder="false" applyAlignment="true" applyProtection="false">
      <alignment horizontal="right" vertical="center" textRotation="255" wrapText="false" indent="0" shrinkToFit="true"/>
      <protection locked="true" hidden="false"/>
    </xf>
    <xf numFmtId="164" fontId="13" fillId="0" borderId="0" xfId="25" applyFont="true" applyBorder="false" applyAlignment="true" applyProtection="false">
      <alignment horizontal="left" vertical="center" textRotation="0" wrapText="false" indent="0" shrinkToFit="false"/>
      <protection locked="true" hidden="false"/>
    </xf>
    <xf numFmtId="164" fontId="14" fillId="0" borderId="0" xfId="25" applyFont="true" applyBorder="false" applyAlignment="true" applyProtection="false">
      <alignment horizontal="left" vertical="center" textRotation="0" wrapText="false" indent="0" shrinkToFit="false"/>
      <protection locked="true" hidden="false"/>
    </xf>
    <xf numFmtId="164" fontId="15" fillId="0" borderId="0" xfId="25" applyFont="true" applyBorder="false" applyAlignment="true" applyProtection="false">
      <alignment horizontal="left" vertical="center" textRotation="0" wrapText="false" indent="0" shrinkToFit="false"/>
      <protection locked="true" hidden="false"/>
    </xf>
    <xf numFmtId="164" fontId="15" fillId="0" borderId="0" xfId="25" applyFont="true" applyBorder="false" applyAlignment="true" applyProtection="false">
      <alignment horizontal="general" vertical="center" textRotation="0" wrapText="false" indent="0" shrinkToFit="false"/>
      <protection locked="true" hidden="false"/>
    </xf>
    <xf numFmtId="164" fontId="16" fillId="0" borderId="0" xfId="0" applyFont="true" applyBorder="false" applyAlignment="true" applyProtection="false">
      <alignment horizontal="general" vertical="center" textRotation="0" wrapText="false" indent="0" shrinkToFit="false"/>
      <protection locked="true" hidden="false"/>
    </xf>
    <xf numFmtId="164" fontId="15" fillId="0" borderId="0" xfId="25" applyFont="true" applyBorder="false" applyAlignment="true" applyProtection="false">
      <alignment horizontal="right" vertical="center" textRotation="0" wrapText="false" indent="0" shrinkToFit="false"/>
      <protection locked="true" hidden="false"/>
    </xf>
    <xf numFmtId="164" fontId="15" fillId="3" borderId="19" xfId="25" applyFont="true" applyBorder="true" applyAlignment="true" applyProtection="false">
      <alignment horizontal="center" vertical="center" textRotation="0" wrapText="true" indent="0" shrinkToFit="false"/>
      <protection locked="true" hidden="false"/>
    </xf>
    <xf numFmtId="164" fontId="15" fillId="0" borderId="0" xfId="25" applyFont="true" applyBorder="false" applyAlignment="true" applyProtection="false">
      <alignment horizontal="center" vertical="center" textRotation="0" wrapText="false" indent="0" shrinkToFit="false"/>
      <protection locked="true" hidden="false"/>
    </xf>
    <xf numFmtId="164" fontId="15" fillId="0" borderId="0" xfId="25" applyFont="true" applyBorder="true" applyAlignment="true" applyProtection="false">
      <alignment horizontal="center" vertical="center" textRotation="0" wrapText="false" indent="0" shrinkToFit="false"/>
      <protection locked="true" hidden="false"/>
    </xf>
    <xf numFmtId="164" fontId="15" fillId="4" borderId="16" xfId="25" applyFont="true" applyBorder="true" applyAlignment="true" applyProtection="false">
      <alignment horizontal="center" vertical="center" textRotation="0" wrapText="false" indent="0" shrinkToFit="false"/>
      <protection locked="true" hidden="false"/>
    </xf>
    <xf numFmtId="164" fontId="15" fillId="0" borderId="16" xfId="25" applyFont="true" applyBorder="true" applyAlignment="true" applyProtection="false">
      <alignment horizontal="center" vertical="center" textRotation="0" wrapText="false" indent="0" shrinkToFit="false"/>
      <protection locked="true" hidden="false"/>
    </xf>
    <xf numFmtId="164" fontId="15" fillId="5" borderId="19" xfId="25" applyFont="true" applyBorder="true" applyAlignment="true" applyProtection="false">
      <alignment horizontal="center" vertical="center" textRotation="0" wrapText="false" indent="0" shrinkToFit="false"/>
      <protection locked="true" hidden="false"/>
    </xf>
    <xf numFmtId="164" fontId="6" fillId="0" borderId="0" xfId="0" applyFont="true" applyBorder="false" applyAlignment="true" applyProtection="false">
      <alignment horizontal="general" vertical="center" textRotation="0" wrapText="false" indent="0" shrinkToFit="false"/>
      <protection locked="true" hidden="false"/>
    </xf>
    <xf numFmtId="164" fontId="5" fillId="0" borderId="0" xfId="0" applyFont="true" applyBorder="false" applyAlignment="true" applyProtection="false">
      <alignment horizontal="general" vertical="center" textRotation="0" wrapText="false" indent="0" shrinkToFit="false"/>
      <protection locked="true" hidden="false"/>
    </xf>
    <xf numFmtId="164" fontId="5" fillId="0" borderId="0" xfId="0" applyFont="true" applyBorder="false" applyAlignment="true" applyProtection="false">
      <alignment horizontal="right" vertical="center" textRotation="0" wrapText="false" indent="0" shrinkToFit="false"/>
      <protection locked="true" hidden="false"/>
    </xf>
    <xf numFmtId="164" fontId="15" fillId="3" borderId="19" xfId="25" applyFont="true" applyBorder="true" applyAlignment="true" applyProtection="false">
      <alignment horizontal="center" vertical="center" textRotation="0" wrapText="false" indent="0" shrinkToFit="false"/>
      <protection locked="true" hidden="false"/>
    </xf>
    <xf numFmtId="164" fontId="5" fillId="6" borderId="0" xfId="0" applyFont="true" applyBorder="true" applyAlignment="true" applyProtection="false">
      <alignment horizontal="general" vertical="center" textRotation="0" wrapText="false" indent="0" shrinkToFit="false"/>
      <protection locked="true" hidden="false"/>
    </xf>
    <xf numFmtId="164" fontId="5" fillId="6" borderId="0" xfId="0" applyFont="true" applyBorder="false" applyAlignment="true" applyProtection="false">
      <alignment horizontal="general" vertical="center" textRotation="0" wrapText="false" indent="0" shrinkToFit="false"/>
      <protection locked="true" hidden="false"/>
    </xf>
    <xf numFmtId="164" fontId="17" fillId="0" borderId="0" xfId="25" applyFont="true" applyBorder="true" applyAlignment="true" applyProtection="false">
      <alignment horizontal="center" vertical="center" textRotation="0" wrapText="false" indent="0" shrinkToFit="false"/>
      <protection locked="true" hidden="false"/>
    </xf>
    <xf numFmtId="164" fontId="15" fillId="0" borderId="0" xfId="25" applyFont="true" applyBorder="true" applyAlignment="true" applyProtection="false">
      <alignment horizontal="center" vertical="center" textRotation="0" wrapText="false" indent="0" shrinkToFit="false"/>
      <protection locked="true" hidden="false"/>
    </xf>
    <xf numFmtId="164" fontId="15" fillId="0" borderId="19" xfId="25" applyFont="true" applyBorder="true" applyAlignment="true" applyProtection="false">
      <alignment horizontal="general" vertical="center" textRotation="0" wrapText="false" indent="0" shrinkToFit="false"/>
      <protection locked="true" hidden="false"/>
    </xf>
    <xf numFmtId="164" fontId="17" fillId="0" borderId="19" xfId="25" applyFont="true" applyBorder="true" applyAlignment="true" applyProtection="false">
      <alignment horizontal="center" vertical="center" textRotation="0" wrapText="false" indent="0" shrinkToFit="false"/>
      <protection locked="true" hidden="false"/>
    </xf>
    <xf numFmtId="164" fontId="17" fillId="0" borderId="24" xfId="25" applyFont="true" applyBorder="true" applyAlignment="true" applyProtection="false">
      <alignment horizontal="center" vertical="center" textRotation="0" wrapText="true" indent="0" shrinkToFit="false"/>
      <protection locked="true" hidden="false"/>
    </xf>
    <xf numFmtId="164" fontId="17" fillId="0" borderId="24" xfId="25" applyFont="true" applyBorder="true" applyAlignment="true" applyProtection="false">
      <alignment horizontal="center" vertical="center" textRotation="0" wrapText="false" indent="0" shrinkToFit="false"/>
      <protection locked="true" hidden="false"/>
    </xf>
    <xf numFmtId="166" fontId="17" fillId="0" borderId="19" xfId="25" applyFont="true" applyBorder="true" applyAlignment="true" applyProtection="false">
      <alignment horizontal="center" vertical="center" textRotation="0" wrapText="false" indent="0" shrinkToFit="false"/>
      <protection locked="true" hidden="false"/>
    </xf>
    <xf numFmtId="164" fontId="17" fillId="0" borderId="7" xfId="25" applyFont="true" applyBorder="true" applyAlignment="true" applyProtection="false">
      <alignment horizontal="center" vertical="center" textRotation="0" wrapText="true" indent="0" shrinkToFit="false"/>
      <protection locked="true" hidden="false"/>
    </xf>
    <xf numFmtId="164" fontId="17" fillId="0" borderId="19" xfId="25" applyFont="true" applyBorder="true" applyAlignment="true" applyProtection="false">
      <alignment horizontal="center" vertical="center" textRotation="0" wrapText="true" indent="0" shrinkToFit="false"/>
      <protection locked="true" hidden="false"/>
    </xf>
    <xf numFmtId="164" fontId="15" fillId="0" borderId="19" xfId="25" applyFont="true" applyBorder="true" applyAlignment="true" applyProtection="false">
      <alignment horizontal="center" vertical="center" textRotation="0" wrapText="true" indent="0" shrinkToFit="false"/>
      <protection locked="true" hidden="false"/>
    </xf>
    <xf numFmtId="167" fontId="17" fillId="0" borderId="19" xfId="25" applyFont="true" applyBorder="true" applyAlignment="true" applyProtection="false">
      <alignment horizontal="general" vertical="center" textRotation="0" wrapText="false" indent="0" shrinkToFit="false"/>
      <protection locked="true" hidden="false"/>
    </xf>
    <xf numFmtId="168" fontId="17" fillId="0" borderId="19" xfId="25" applyFont="true" applyBorder="true" applyAlignment="true" applyProtection="false">
      <alignment horizontal="general" vertical="center" textRotation="0" wrapText="false" indent="0" shrinkToFit="false"/>
      <protection locked="true" hidden="false"/>
    </xf>
    <xf numFmtId="164" fontId="17" fillId="3" borderId="19" xfId="25" applyFont="true" applyBorder="true" applyAlignment="true" applyProtection="false">
      <alignment horizontal="center" vertical="center" textRotation="0" wrapText="false" indent="0" shrinkToFit="false"/>
      <protection locked="true" hidden="false"/>
    </xf>
    <xf numFmtId="164" fontId="17" fillId="3" borderId="24" xfId="25" applyFont="true" applyBorder="true" applyAlignment="true" applyProtection="false">
      <alignment horizontal="center" vertical="center" textRotation="0" wrapText="false" indent="0" shrinkToFit="false"/>
      <protection locked="true" hidden="false"/>
    </xf>
    <xf numFmtId="164" fontId="17" fillId="5" borderId="19" xfId="25" applyFont="true" applyBorder="true" applyAlignment="true" applyProtection="false">
      <alignment horizontal="left" vertical="center" textRotation="0" wrapText="false" indent="0" shrinkToFit="false"/>
      <protection locked="true" hidden="false"/>
    </xf>
    <xf numFmtId="164" fontId="17" fillId="5" borderId="24" xfId="25" applyFont="true" applyBorder="true" applyAlignment="true" applyProtection="false">
      <alignment horizontal="left" vertical="center" textRotation="0" wrapText="false" indent="0" shrinkToFit="false"/>
      <protection locked="true" hidden="false"/>
    </xf>
    <xf numFmtId="164" fontId="17" fillId="4" borderId="19" xfId="25" applyFont="true" applyBorder="true" applyAlignment="true" applyProtection="false">
      <alignment horizontal="right" vertical="center" textRotation="0" wrapText="false" indent="0" shrinkToFit="false"/>
      <protection locked="true" hidden="false"/>
    </xf>
    <xf numFmtId="164" fontId="17" fillId="0" borderId="7" xfId="25" applyFont="true" applyBorder="true" applyAlignment="true" applyProtection="false">
      <alignment horizontal="right" vertical="center" textRotation="0" wrapText="false" indent="0" shrinkToFit="false"/>
      <protection locked="true" hidden="false"/>
    </xf>
    <xf numFmtId="169" fontId="17" fillId="0" borderId="19" xfId="25" applyFont="true" applyBorder="true" applyAlignment="true" applyProtection="false">
      <alignment horizontal="right" vertical="center" textRotation="0" wrapText="false" indent="0" shrinkToFit="false"/>
      <protection locked="true" hidden="false"/>
    </xf>
    <xf numFmtId="164" fontId="15" fillId="5" borderId="19" xfId="25" applyFont="true" applyBorder="true" applyAlignment="true" applyProtection="false">
      <alignment horizontal="general" vertical="center" textRotation="0" wrapText="false" indent="0" shrinkToFit="false"/>
      <protection locked="true" hidden="false"/>
    </xf>
    <xf numFmtId="164" fontId="17" fillId="0" borderId="19" xfId="25" applyFont="true" applyBorder="true" applyAlignment="true" applyProtection="false">
      <alignment horizontal="right" vertical="center" textRotation="0" wrapText="false" indent="0" shrinkToFit="false"/>
      <protection locked="true" hidden="false"/>
    </xf>
    <xf numFmtId="164" fontId="15" fillId="0" borderId="19" xfId="25" applyFont="true" applyBorder="true" applyAlignment="true" applyProtection="false">
      <alignment horizontal="general" vertical="center" textRotation="0" wrapText="false" indent="0" shrinkToFit="false"/>
      <protection locked="true" hidden="false"/>
    </xf>
    <xf numFmtId="164" fontId="17" fillId="0" borderId="7" xfId="25" applyFont="true" applyBorder="true" applyAlignment="true" applyProtection="false">
      <alignment horizontal="center" vertical="center" textRotation="0" wrapText="false" indent="0" shrinkToFit="false"/>
      <protection locked="true" hidden="false"/>
    </xf>
    <xf numFmtId="164" fontId="17" fillId="4" borderId="28" xfId="25" applyFont="true" applyBorder="true" applyAlignment="true" applyProtection="false">
      <alignment horizontal="right" vertical="center" textRotation="0" wrapText="false" indent="0" shrinkToFit="false"/>
      <protection locked="true" hidden="false"/>
    </xf>
    <xf numFmtId="164" fontId="17" fillId="0" borderId="41" xfId="25" applyFont="true" applyBorder="true" applyAlignment="true" applyProtection="false">
      <alignment horizontal="right" vertical="center" textRotation="0" wrapText="false" indent="0" shrinkToFit="false"/>
      <protection locked="true" hidden="false"/>
    </xf>
    <xf numFmtId="164" fontId="17" fillId="0" borderId="0" xfId="25" applyFont="true" applyBorder="true" applyAlignment="true" applyProtection="false">
      <alignment horizontal="center" vertical="center" textRotation="0" wrapText="false" indent="0" shrinkToFit="false"/>
      <protection locked="true" hidden="false"/>
    </xf>
    <xf numFmtId="164" fontId="17" fillId="0" borderId="0" xfId="25" applyFont="true" applyBorder="true" applyAlignment="true" applyProtection="false">
      <alignment horizontal="general" vertical="center" textRotation="0" wrapText="false" indent="0" shrinkToFit="false"/>
      <protection locked="true" hidden="false"/>
    </xf>
    <xf numFmtId="164" fontId="15" fillId="0" borderId="0" xfId="25" applyFont="true" applyBorder="false" applyAlignment="true" applyProtection="false">
      <alignment horizontal="general" vertical="center" textRotation="0" wrapText="false" indent="0" shrinkToFit="false"/>
      <protection locked="true" hidden="false"/>
    </xf>
    <xf numFmtId="164" fontId="12" fillId="0" borderId="0" xfId="25" applyFont="true" applyBorder="false" applyAlignment="true" applyProtection="false">
      <alignment horizontal="general" vertical="center" textRotation="0" wrapText="false" indent="0" shrinkToFit="false"/>
      <protection locked="true" hidden="false"/>
    </xf>
    <xf numFmtId="164" fontId="17" fillId="0" borderId="0" xfId="25" applyFont="true" applyBorder="false" applyAlignment="true" applyProtection="false">
      <alignment horizontal="general" vertical="center" textRotation="0" wrapText="false" indent="0" shrinkToFit="false"/>
      <protection locked="true" hidden="false"/>
    </xf>
    <xf numFmtId="164" fontId="18" fillId="0" borderId="0" xfId="25" applyFont="true" applyBorder="true" applyAlignment="true" applyProtection="false">
      <alignment horizontal="center" vertical="center" textRotation="0" wrapText="false" indent="0" shrinkToFit="false"/>
      <protection locked="true" hidden="false"/>
    </xf>
    <xf numFmtId="164" fontId="18" fillId="0" borderId="0" xfId="21" applyFont="true" applyBorder="true" applyAlignment="true" applyProtection="false">
      <alignment horizontal="center" vertical="center" textRotation="0" wrapText="false" indent="0" shrinkToFit="false"/>
      <protection locked="true" hidden="false"/>
    </xf>
    <xf numFmtId="164" fontId="18" fillId="0" borderId="0" xfId="25" applyFont="true" applyBorder="false" applyAlignment="true" applyProtection="false">
      <alignment horizontal="general" vertical="center" textRotation="0" wrapText="false" indent="0" shrinkToFit="false"/>
      <protection locked="true" hidden="false"/>
    </xf>
    <xf numFmtId="164" fontId="19" fillId="0" borderId="0" xfId="21" applyFont="true" applyBorder="true" applyAlignment="true" applyProtection="false">
      <alignment horizontal="center" vertical="center" textRotation="0" wrapText="false" indent="0" shrinkToFit="false"/>
      <protection locked="true" hidden="false"/>
    </xf>
    <xf numFmtId="164" fontId="19" fillId="0" borderId="0" xfId="25" applyFont="true" applyBorder="true" applyAlignment="true" applyProtection="false">
      <alignment horizontal="general" vertical="center" textRotation="0" wrapText="false" indent="0" shrinkToFit="false"/>
      <protection locked="true" hidden="false"/>
    </xf>
    <xf numFmtId="164" fontId="19" fillId="0" borderId="0" xfId="25" applyFont="true" applyBorder="true" applyAlignment="true" applyProtection="false">
      <alignment horizontal="center" vertical="center" textRotation="0" wrapText="false" indent="0" shrinkToFit="false"/>
      <protection locked="true" hidden="false"/>
    </xf>
    <xf numFmtId="164" fontId="17" fillId="0" borderId="0" xfId="25" applyFont="true" applyBorder="false" applyAlignment="true" applyProtection="false">
      <alignment horizontal="left" vertical="center" textRotation="0" wrapText="false" indent="0" shrinkToFit="false"/>
      <protection locked="true" hidden="false"/>
    </xf>
    <xf numFmtId="164" fontId="17" fillId="0" borderId="0" xfId="25" applyFont="true" applyBorder="false" applyAlignment="true" applyProtection="false">
      <alignment horizontal="right" vertical="center" textRotation="255" wrapText="false" indent="0" shrinkToFit="true"/>
      <protection locked="true" hidden="false"/>
    </xf>
    <xf numFmtId="164" fontId="17" fillId="0" borderId="19" xfId="25" applyFont="true" applyBorder="true" applyAlignment="true" applyProtection="false">
      <alignment horizontal="right" vertical="center" textRotation="255" wrapText="false" indent="0" shrinkToFit="true"/>
      <protection locked="true" hidden="false"/>
    </xf>
    <xf numFmtId="164" fontId="17" fillId="0" borderId="19" xfId="25" applyFont="true" applyBorder="true" applyAlignment="true" applyProtection="false">
      <alignment horizontal="general" vertical="center" textRotation="0" wrapText="false" indent="0" shrinkToFit="false"/>
      <protection locked="true" hidden="false"/>
    </xf>
    <xf numFmtId="164" fontId="5" fillId="6" borderId="19" xfId="0" applyFont="true" applyBorder="true" applyAlignment="true" applyProtection="false">
      <alignment horizontal="general" vertical="center" textRotation="0" wrapText="false" indent="0" shrinkToFit="false"/>
      <protection locked="true" hidden="false"/>
    </xf>
    <xf numFmtId="164" fontId="17" fillId="7" borderId="19" xfId="25" applyFont="true" applyBorder="true" applyAlignment="true" applyProtection="false">
      <alignment horizontal="left" vertical="center" textRotation="0" wrapText="false" indent="0" shrinkToFit="false"/>
      <protection locked="true" hidden="false"/>
    </xf>
    <xf numFmtId="164" fontId="17" fillId="5" borderId="19" xfId="25" applyFont="true" applyBorder="true" applyAlignment="true" applyProtection="false">
      <alignment horizontal="general" vertical="center" textRotation="0" wrapText="false" indent="0" shrinkToFit="false"/>
      <protection locked="true" hidden="false"/>
    </xf>
    <xf numFmtId="164" fontId="17" fillId="5" borderId="24" xfId="25" applyFont="true" applyBorder="true" applyAlignment="true" applyProtection="false">
      <alignment horizontal="general" vertical="center" textRotation="0" wrapText="false" indent="0" shrinkToFit="false"/>
      <protection locked="true" hidden="false"/>
    </xf>
    <xf numFmtId="169" fontId="17" fillId="0" borderId="41" xfId="25" applyFont="true" applyBorder="true" applyAlignment="true" applyProtection="false">
      <alignment horizontal="right" vertical="center" textRotation="0" wrapText="false" indent="0" shrinkToFit="false"/>
      <protection locked="true" hidden="false"/>
    </xf>
    <xf numFmtId="164" fontId="17" fillId="3" borderId="19" xfId="25" applyFont="true" applyBorder="true" applyAlignment="true" applyProtection="false">
      <alignment horizontal="left" vertical="center" textRotation="0" wrapText="false" indent="0" shrinkToFit="false"/>
      <protection locked="true" hidden="false"/>
    </xf>
    <xf numFmtId="164" fontId="17" fillId="0" borderId="0" xfId="25" applyFont="true" applyBorder="true" applyAlignment="true" applyProtection="false">
      <alignment horizontal="left" vertical="center" textRotation="0" wrapText="false" indent="0" shrinkToFit="false"/>
      <protection locked="true" hidden="false"/>
    </xf>
    <xf numFmtId="164" fontId="23" fillId="0" borderId="0" xfId="25" applyFont="true" applyBorder="true" applyAlignment="true" applyProtection="false">
      <alignment horizontal="general" vertical="center" textRotation="0" wrapText="false" indent="0" shrinkToFit="false"/>
      <protection locked="true" hidden="false"/>
    </xf>
    <xf numFmtId="164" fontId="15" fillId="0" borderId="0" xfId="25" applyFont="true" applyBorder="true" applyAlignment="true" applyProtection="false">
      <alignment horizontal="left" vertical="center" textRotation="0" wrapText="false" indent="0" shrinkToFit="false"/>
      <protection locked="true" hidden="false"/>
    </xf>
    <xf numFmtId="164" fontId="15" fillId="0" borderId="16" xfId="25" applyFont="true" applyBorder="true" applyAlignment="true" applyProtection="false">
      <alignment horizontal="general" vertical="center" textRotation="0" wrapText="false" indent="0" shrinkToFit="false"/>
      <protection locked="true" hidden="false"/>
    </xf>
    <xf numFmtId="164" fontId="24" fillId="0" borderId="0" xfId="25" applyFont="true" applyBorder="true" applyAlignment="true" applyProtection="false">
      <alignment horizontal="general" vertical="center" textRotation="0" wrapText="false" indent="0" shrinkToFit="false"/>
      <protection locked="true" hidden="false"/>
    </xf>
    <xf numFmtId="164" fontId="12" fillId="0" borderId="19" xfId="25" applyFont="true" applyBorder="true" applyAlignment="true" applyProtection="false">
      <alignment horizontal="center" vertical="center" textRotation="0" wrapText="false" indent="0" shrinkToFit="false"/>
      <protection locked="true" hidden="false"/>
    </xf>
    <xf numFmtId="170" fontId="17" fillId="0" borderId="19" xfId="25" applyFont="true" applyBorder="true" applyAlignment="true" applyProtection="false">
      <alignment horizontal="center" vertical="center" textRotation="0" wrapText="false" indent="0" shrinkToFit="false"/>
      <protection locked="true" hidden="false"/>
    </xf>
    <xf numFmtId="164" fontId="17" fillId="0" borderId="19" xfId="25" applyFont="true" applyBorder="true" applyAlignment="true" applyProtection="false">
      <alignment horizontal="center" vertical="center" textRotation="0" wrapText="false" indent="0" shrinkToFit="false"/>
      <protection locked="true" hidden="false"/>
    </xf>
    <xf numFmtId="164" fontId="17" fillId="0" borderId="24" xfId="25" applyFont="true" applyBorder="true" applyAlignment="true" applyProtection="false">
      <alignment horizontal="center" vertical="center" textRotation="0" wrapText="false" indent="0" shrinkToFit="false"/>
      <protection locked="true" hidden="false"/>
    </xf>
    <xf numFmtId="164" fontId="25" fillId="0" borderId="19" xfId="21" applyFont="true" applyBorder="true" applyAlignment="true" applyProtection="false">
      <alignment horizontal="center" vertical="center" textRotation="0" wrapText="false" indent="0" shrinkToFit="false"/>
      <protection locked="true" hidden="false"/>
    </xf>
    <xf numFmtId="164" fontId="17" fillId="0" borderId="19" xfId="25" applyFont="true" applyBorder="true" applyAlignment="true" applyProtection="false">
      <alignment horizontal="center" vertical="center" textRotation="0" wrapText="true" indent="0" shrinkToFit="false"/>
      <protection locked="true" hidden="false"/>
    </xf>
    <xf numFmtId="164" fontId="17" fillId="4" borderId="19" xfId="25" applyFont="true" applyBorder="true" applyAlignment="true" applyProtection="false">
      <alignment horizontal="center" vertical="center" textRotation="0" wrapText="false" indent="0" shrinkToFit="false"/>
      <protection locked="true" hidden="false"/>
    </xf>
    <xf numFmtId="164" fontId="17" fillId="4" borderId="19" xfId="25" applyFont="true" applyBorder="true" applyAlignment="true" applyProtection="false">
      <alignment horizontal="center" vertical="center" textRotation="0" wrapText="true" indent="0" shrinkToFit="false"/>
      <protection locked="true" hidden="false"/>
    </xf>
    <xf numFmtId="164" fontId="17" fillId="0" borderId="19" xfId="25" applyFont="true" applyBorder="true" applyAlignment="true" applyProtection="false">
      <alignment horizontal="left" vertical="center" textRotation="0" wrapText="true" indent="0" shrinkToFit="false"/>
      <protection locked="true" hidden="false"/>
    </xf>
    <xf numFmtId="164" fontId="17" fillId="0" borderId="7" xfId="25" applyFont="true" applyBorder="true" applyAlignment="true" applyProtection="false">
      <alignment horizontal="center" vertical="center" textRotation="0" wrapText="false" indent="0" shrinkToFit="false"/>
      <protection locked="true" hidden="false"/>
    </xf>
    <xf numFmtId="164" fontId="17" fillId="0" borderId="19" xfId="25" applyFont="true" applyBorder="true" applyAlignment="true" applyProtection="false">
      <alignment horizontal="left" vertical="center" textRotation="0" wrapText="false" indent="0" shrinkToFit="false"/>
      <protection locked="true" hidden="false"/>
    </xf>
    <xf numFmtId="164" fontId="23" fillId="0" borderId="19" xfId="25" applyFont="true" applyBorder="true" applyAlignment="true" applyProtection="false">
      <alignment horizontal="center" vertical="center" textRotation="0" wrapText="false" indent="0" shrinkToFit="false"/>
      <protection locked="true" hidden="false"/>
    </xf>
    <xf numFmtId="164" fontId="23" fillId="0" borderId="7" xfId="25" applyFont="true" applyBorder="true" applyAlignment="true" applyProtection="false">
      <alignment horizontal="center" vertical="center" textRotation="0" wrapText="false" indent="0" shrinkToFit="false"/>
      <protection locked="true" hidden="false"/>
    </xf>
    <xf numFmtId="164" fontId="15" fillId="0" borderId="0" xfId="25" applyFont="true" applyBorder="true" applyAlignment="true" applyProtection="false">
      <alignment horizontal="general" vertical="center" textRotation="0" wrapText="false" indent="0" shrinkToFit="false"/>
      <protection locked="true" hidden="false"/>
    </xf>
    <xf numFmtId="164" fontId="17" fillId="8" borderId="19" xfId="25" applyFont="true" applyBorder="true" applyAlignment="true" applyProtection="false">
      <alignment horizontal="center" vertical="center" textRotation="0" wrapText="true" indent="0" shrinkToFit="false"/>
      <protection locked="true" hidden="false"/>
    </xf>
    <xf numFmtId="164" fontId="17" fillId="0" borderId="10" xfId="25" applyFont="true" applyBorder="true" applyAlignment="true" applyProtection="false">
      <alignment horizontal="general" vertical="center" textRotation="0" wrapText="false" indent="0" shrinkToFit="false"/>
      <protection locked="true" hidden="false"/>
    </xf>
    <xf numFmtId="164" fontId="24" fillId="0" borderId="10" xfId="25" applyFont="true" applyBorder="true" applyAlignment="true" applyProtection="false">
      <alignment horizontal="general" vertical="center" textRotation="0" wrapText="false" indent="0" shrinkToFit="false"/>
      <protection locked="true" hidden="false"/>
    </xf>
    <xf numFmtId="164" fontId="17" fillId="0" borderId="10" xfId="25" applyFont="true" applyBorder="true" applyAlignment="true" applyProtection="false">
      <alignment horizontal="general" vertical="center" textRotation="0" wrapText="true" indent="0" shrinkToFit="false"/>
      <protection locked="true" hidden="false"/>
    </xf>
    <xf numFmtId="164" fontId="17" fillId="0" borderId="0" xfId="25" applyFont="true" applyBorder="true" applyAlignment="true" applyProtection="false">
      <alignment horizontal="general" vertical="center" textRotation="0" wrapText="true" indent="0" shrinkToFit="false"/>
      <protection locked="true" hidden="false"/>
    </xf>
    <xf numFmtId="164" fontId="17" fillId="0" borderId="0" xfId="25" applyFont="true" applyBorder="true" applyAlignment="true" applyProtection="false">
      <alignment horizontal="center" vertical="center" textRotation="0" wrapText="true" indent="0" shrinkToFit="false"/>
      <protection locked="true" hidden="false"/>
    </xf>
    <xf numFmtId="164" fontId="17" fillId="0" borderId="0" xfId="25" applyFont="true" applyBorder="true" applyAlignment="true" applyProtection="false">
      <alignment horizontal="left" vertical="center" textRotation="0" wrapText="true" indent="0" shrinkToFit="false"/>
      <protection locked="true" hidden="false"/>
    </xf>
    <xf numFmtId="164" fontId="15" fillId="0" borderId="0" xfId="25" applyFont="true" applyBorder="true" applyAlignment="true" applyProtection="false">
      <alignment horizontal="left" vertical="center" textRotation="0" wrapText="false" indent="0" shrinkToFit="false"/>
      <protection locked="true" hidden="false"/>
    </xf>
    <xf numFmtId="164" fontId="15" fillId="0" borderId="0" xfId="25" applyFont="true" applyBorder="true" applyAlignment="true" applyProtection="false">
      <alignment horizontal="general" vertical="center" textRotation="0" wrapText="false" indent="0" shrinkToFit="false"/>
      <protection locked="true" hidden="false"/>
    </xf>
    <xf numFmtId="164" fontId="17" fillId="0" borderId="24" xfId="21" applyFont="true" applyBorder="true" applyAlignment="true" applyProtection="false">
      <alignment horizontal="center" vertical="center" textRotation="0" wrapText="true" indent="0" shrinkToFit="false"/>
      <protection locked="true" hidden="false"/>
    </xf>
    <xf numFmtId="164" fontId="17" fillId="0" borderId="19" xfId="21" applyFont="true" applyBorder="true" applyAlignment="true" applyProtection="false">
      <alignment horizontal="center" vertical="center" textRotation="0" wrapText="true" indent="0" shrinkToFit="false"/>
      <protection locked="true" hidden="false"/>
    </xf>
    <xf numFmtId="164" fontId="17" fillId="0" borderId="0" xfId="21" applyFont="true" applyBorder="true" applyAlignment="true" applyProtection="false">
      <alignment horizontal="center" vertical="center" textRotation="0" wrapText="true" indent="0" shrinkToFit="false"/>
      <protection locked="true" hidden="false"/>
    </xf>
    <xf numFmtId="164" fontId="17" fillId="0" borderId="24" xfId="21" applyFont="true" applyBorder="true" applyAlignment="true" applyProtection="false">
      <alignment horizontal="center" vertical="center" textRotation="0" wrapText="false" indent="0" shrinkToFit="false"/>
      <protection locked="true" hidden="false"/>
    </xf>
    <xf numFmtId="164" fontId="17" fillId="0" borderId="19" xfId="21" applyFont="true" applyBorder="true" applyAlignment="true" applyProtection="false">
      <alignment horizontal="center" vertical="center" textRotation="0" wrapText="false" indent="0" shrinkToFit="false"/>
      <protection locked="true" hidden="false"/>
    </xf>
    <xf numFmtId="164" fontId="17" fillId="0" borderId="0" xfId="21" applyFont="true" applyBorder="true" applyAlignment="true" applyProtection="false">
      <alignment horizontal="center" vertical="center" textRotation="0" wrapText="false" indent="0" shrinkToFit="false"/>
      <protection locked="true" hidden="false"/>
    </xf>
    <xf numFmtId="164" fontId="17" fillId="8" borderId="19" xfId="21" applyFont="true" applyBorder="true" applyAlignment="true" applyProtection="false">
      <alignment horizontal="center" vertical="center" textRotation="0" wrapText="false" indent="0" shrinkToFit="false"/>
      <protection locked="true" hidden="false"/>
    </xf>
    <xf numFmtId="164" fontId="15" fillId="0" borderId="0" xfId="21" applyFont="true" applyBorder="true" applyAlignment="true" applyProtection="false">
      <alignment horizontal="center" vertical="center" textRotation="0" wrapText="false" indent="0" shrinkToFit="false"/>
      <protection locked="true" hidden="false"/>
    </xf>
    <xf numFmtId="164" fontId="17" fillId="0" borderId="10" xfId="25" applyFont="true" applyBorder="true" applyAlignment="true" applyProtection="false">
      <alignment horizontal="center" vertical="center" textRotation="0" wrapText="false" indent="0" shrinkToFit="false"/>
      <protection locked="true" hidden="false"/>
    </xf>
    <xf numFmtId="164" fontId="12" fillId="0" borderId="0" xfId="25" applyFont="true" applyBorder="false" applyAlignment="true" applyProtection="false">
      <alignment horizontal="center" vertical="center" textRotation="0" wrapText="false" indent="0" shrinkToFit="false"/>
      <protection locked="true" hidden="false"/>
    </xf>
    <xf numFmtId="164" fontId="17" fillId="0" borderId="0" xfId="25" applyFont="true" applyBorder="false" applyAlignment="true" applyProtection="false">
      <alignment horizontal="general" vertical="center" textRotation="0" wrapText="false" indent="0" shrinkToFit="false"/>
      <protection locked="true" hidden="false"/>
    </xf>
    <xf numFmtId="171" fontId="17" fillId="0" borderId="19" xfId="25" applyFont="true" applyBorder="true" applyAlignment="true" applyProtection="false">
      <alignment horizontal="center" vertical="center" textRotation="0" wrapText="false" indent="0" shrinkToFit="false"/>
      <protection locked="true" hidden="false"/>
    </xf>
    <xf numFmtId="164" fontId="17" fillId="0" borderId="19" xfId="25" applyFont="true" applyBorder="true" applyAlignment="true" applyProtection="false">
      <alignment horizontal="general" vertical="center" textRotation="0" wrapText="false" indent="0" shrinkToFit="false"/>
      <protection locked="true" hidden="false"/>
    </xf>
    <xf numFmtId="169" fontId="17" fillId="0" borderId="19" xfId="25" applyFont="true" applyBorder="true" applyAlignment="true" applyProtection="false">
      <alignment horizontal="general" vertical="center" textRotation="0" wrapText="false" indent="0" shrinkToFit="false"/>
      <protection locked="true" hidden="false"/>
    </xf>
    <xf numFmtId="164" fontId="17" fillId="0" borderId="19" xfId="25" applyFont="true" applyBorder="true" applyAlignment="true" applyProtection="false">
      <alignment horizontal="right" vertical="center" textRotation="0" wrapText="false" indent="0" shrinkToFit="false"/>
      <protection locked="true" hidden="false"/>
    </xf>
    <xf numFmtId="164" fontId="17" fillId="0" borderId="24" xfId="25" applyFont="true" applyBorder="true" applyAlignment="true" applyProtection="false">
      <alignment horizontal="left" vertical="center" textRotation="0" wrapText="false" indent="0" shrinkToFit="false"/>
      <protection locked="true" hidden="false"/>
    </xf>
    <xf numFmtId="164" fontId="25" fillId="0" borderId="36" xfId="25" applyFont="true" applyBorder="true" applyAlignment="true" applyProtection="false">
      <alignment horizontal="left" vertical="center" textRotation="0" wrapText="false" indent="0" shrinkToFit="false"/>
      <protection locked="true" hidden="false"/>
    </xf>
    <xf numFmtId="164" fontId="17" fillId="0" borderId="7" xfId="25" applyFont="true" applyBorder="true" applyAlignment="true" applyProtection="false">
      <alignment horizontal="left" vertical="center" textRotation="0" wrapText="false" indent="0" shrinkToFit="false"/>
      <protection locked="true" hidden="false"/>
    </xf>
    <xf numFmtId="164" fontId="25" fillId="0" borderId="7" xfId="25" applyFont="true" applyBorder="true" applyAlignment="true" applyProtection="false">
      <alignment horizontal="left" vertical="center" textRotation="0" wrapText="true" indent="0" shrinkToFit="false"/>
      <protection locked="true" hidden="false"/>
    </xf>
    <xf numFmtId="169" fontId="17" fillId="0" borderId="42" xfId="25" applyFont="true" applyBorder="true" applyAlignment="true" applyProtection="false">
      <alignment horizontal="general" vertical="center" textRotation="0" wrapText="false" indent="0" shrinkToFit="false"/>
      <protection locked="true" hidden="false"/>
    </xf>
    <xf numFmtId="164" fontId="17" fillId="0" borderId="0" xfId="25" applyFont="true" applyBorder="true" applyAlignment="true" applyProtection="false">
      <alignment horizontal="right" vertical="center" textRotation="0" wrapText="false" indent="0" shrinkToFit="false"/>
      <protection locked="true" hidden="false"/>
    </xf>
    <xf numFmtId="169" fontId="17" fillId="0" borderId="19" xfId="25" applyFont="true" applyBorder="true" applyAlignment="true" applyProtection="false">
      <alignment horizontal="center" vertical="center" textRotation="0" wrapText="true" indent="0" shrinkToFit="false"/>
      <protection locked="true" hidden="false"/>
    </xf>
    <xf numFmtId="164" fontId="12" fillId="0" borderId="41" xfId="25" applyFont="true" applyBorder="true" applyAlignment="true" applyProtection="false">
      <alignment horizontal="center" vertical="center" textRotation="0" wrapText="false" indent="0" shrinkToFit="false"/>
      <protection locked="true" hidden="false"/>
    </xf>
    <xf numFmtId="164" fontId="17" fillId="0" borderId="19" xfId="25" applyFont="true" applyBorder="true" applyAlignment="true" applyProtection="false">
      <alignment horizontal="left" vertical="center" textRotation="0" wrapText="false" indent="0" shrinkToFit="false"/>
      <protection locked="true" hidden="false"/>
    </xf>
    <xf numFmtId="169" fontId="17" fillId="0" borderId="19" xfId="25" applyFont="true" applyBorder="true" applyAlignment="true" applyProtection="false">
      <alignment horizontal="general" vertical="center" textRotation="0" wrapText="false" indent="0" shrinkToFit="false"/>
      <protection locked="true" hidden="false"/>
    </xf>
    <xf numFmtId="164" fontId="17" fillId="0" borderId="20" xfId="25" applyFont="true" applyBorder="true" applyAlignment="true" applyProtection="false">
      <alignment horizontal="left" vertical="center" textRotation="0" wrapText="true" indent="0" shrinkToFit="false"/>
      <protection locked="true" hidden="false"/>
    </xf>
    <xf numFmtId="164" fontId="17" fillId="0" borderId="15" xfId="25" applyFont="true" applyBorder="true" applyAlignment="true" applyProtection="false">
      <alignment horizontal="general" vertical="center" textRotation="0" wrapText="true" indent="0" shrinkToFit="false"/>
      <protection locked="true" hidden="false"/>
    </xf>
    <xf numFmtId="164" fontId="23" fillId="0" borderId="19" xfId="25" applyFont="true" applyBorder="true" applyAlignment="true" applyProtection="false">
      <alignment horizontal="center" vertical="center" textRotation="0" wrapText="true" indent="0" shrinkToFit="false"/>
      <protection locked="true" hidden="false"/>
    </xf>
    <xf numFmtId="169" fontId="17" fillId="0" borderId="24" xfId="25" applyFont="true" applyBorder="true" applyAlignment="true" applyProtection="false">
      <alignment horizontal="center" vertical="center" textRotation="0" wrapText="false" indent="0" shrinkToFit="false"/>
      <protection locked="true" hidden="false"/>
    </xf>
    <xf numFmtId="164" fontId="26" fillId="0" borderId="0" xfId="0" applyFont="true" applyBorder="false" applyAlignment="true" applyProtection="false">
      <alignment horizontal="general" vertical="center" textRotation="0" wrapText="false" indent="0" shrinkToFit="false"/>
      <protection locked="true" hidden="false"/>
    </xf>
    <xf numFmtId="164" fontId="27" fillId="0" borderId="0" xfId="25" applyFont="true" applyBorder="false" applyAlignment="true" applyProtection="false">
      <alignment horizontal="general" vertical="center" textRotation="0" wrapText="false" indent="0" shrinkToFit="false"/>
      <protection locked="true" hidden="false"/>
    </xf>
    <xf numFmtId="164" fontId="17" fillId="0" borderId="28" xfId="25" applyFont="true" applyBorder="true" applyAlignment="true" applyProtection="false">
      <alignment horizontal="general" vertical="center" textRotation="0" wrapText="true" indent="0" shrinkToFit="false"/>
      <protection locked="true" hidden="false"/>
    </xf>
    <xf numFmtId="169" fontId="28" fillId="0" borderId="19" xfId="0" applyFont="true" applyBorder="true" applyAlignment="true" applyProtection="false">
      <alignment horizontal="general" vertical="center" textRotation="0" wrapText="false" indent="0" shrinkToFit="false"/>
      <protection locked="true" hidden="false"/>
    </xf>
    <xf numFmtId="164" fontId="17" fillId="8" borderId="19" xfId="21" applyFont="true" applyBorder="true" applyAlignment="true" applyProtection="false">
      <alignment horizontal="center" vertical="center" textRotation="0" wrapText="true" indent="0" shrinkToFit="false"/>
      <protection locked="true" hidden="false"/>
    </xf>
    <xf numFmtId="164" fontId="17" fillId="0" borderId="24" xfId="25" applyFont="true" applyBorder="true" applyAlignment="true" applyProtection="false">
      <alignment horizontal="left" vertical="center" textRotation="0" wrapText="false" indent="0" shrinkToFit="false"/>
      <protection locked="true" hidden="false"/>
    </xf>
    <xf numFmtId="164" fontId="17" fillId="0" borderId="36" xfId="25" applyFont="true" applyBorder="true" applyAlignment="true" applyProtection="false">
      <alignment horizontal="left" vertical="center" textRotation="0" wrapText="false" indent="0" shrinkToFit="false"/>
      <protection locked="true" hidden="false"/>
    </xf>
    <xf numFmtId="164" fontId="17" fillId="0" borderId="7" xfId="25" applyFont="true" applyBorder="true" applyAlignment="true" applyProtection="false">
      <alignment horizontal="left" vertical="center" textRotation="0" wrapText="false" indent="0" shrinkToFit="false"/>
      <protection locked="true" hidden="false"/>
    </xf>
    <xf numFmtId="164" fontId="17" fillId="0" borderId="36" xfId="25" applyFont="true" applyBorder="true" applyAlignment="true" applyProtection="false">
      <alignment horizontal="left" vertical="center" textRotation="0" wrapText="false" indent="0" shrinkToFit="false"/>
      <protection locked="true" hidden="false"/>
    </xf>
    <xf numFmtId="169" fontId="17" fillId="0" borderId="19" xfId="25" applyFont="true" applyBorder="true" applyAlignment="true" applyProtection="false">
      <alignment horizontal="center" vertical="center" textRotation="0" wrapText="false" indent="0" shrinkToFit="false"/>
      <protection locked="true" hidden="false"/>
    </xf>
    <xf numFmtId="169" fontId="17" fillId="0" borderId="19" xfId="25" applyFont="true" applyBorder="true" applyAlignment="true" applyProtection="false">
      <alignment horizontal="center" vertical="center" textRotation="0" wrapText="false" indent="0" shrinkToFit="false"/>
      <protection locked="true" hidden="false"/>
    </xf>
    <xf numFmtId="164" fontId="27" fillId="0" borderId="0" xfId="25" applyFont="true" applyBorder="false" applyAlignment="true" applyProtection="false">
      <alignment horizontal="general" vertical="center" textRotation="0" wrapText="false" indent="0" shrinkToFit="false"/>
      <protection locked="true" hidden="false"/>
    </xf>
    <xf numFmtId="164" fontId="29" fillId="0" borderId="0" xfId="0" applyFont="true" applyBorder="false" applyAlignment="true" applyProtection="false">
      <alignment horizontal="general" vertical="center" textRotation="0" wrapText="false" indent="0" shrinkToFit="false"/>
      <protection locked="true" hidden="false"/>
    </xf>
    <xf numFmtId="164" fontId="17" fillId="0" borderId="19" xfId="21" applyFont="true" applyBorder="true" applyAlignment="true" applyProtection="false">
      <alignment horizontal="center" vertical="center" textRotation="0" wrapText="true" indent="0" shrinkToFit="false"/>
      <protection locked="true" hidden="false"/>
    </xf>
    <xf numFmtId="164" fontId="29" fillId="0" borderId="19" xfId="0" applyFont="true" applyBorder="true" applyAlignment="true" applyProtection="false">
      <alignment horizontal="right" vertical="center" textRotation="0" wrapText="false" indent="0" shrinkToFit="false"/>
      <protection locked="true" hidden="false"/>
    </xf>
    <xf numFmtId="164" fontId="17" fillId="0" borderId="19" xfId="21" applyFont="true" applyBorder="true" applyAlignment="true" applyProtection="false">
      <alignment horizontal="center" vertical="center" textRotation="0" wrapText="false" indent="0" shrinkToFit="false"/>
      <protection locked="true" hidden="false"/>
    </xf>
    <xf numFmtId="164" fontId="17" fillId="0" borderId="41" xfId="21" applyFont="true" applyBorder="true" applyAlignment="true" applyProtection="false">
      <alignment horizontal="center" vertical="center" textRotation="0" wrapText="true" indent="0" shrinkToFit="false"/>
      <protection locked="true" hidden="false"/>
    </xf>
    <xf numFmtId="164" fontId="17" fillId="8" borderId="19" xfId="25" applyFont="true" applyBorder="true" applyAlignment="true" applyProtection="false">
      <alignment horizontal="center" vertical="center" textRotation="0" wrapText="false" indent="0" shrinkToFit="false"/>
      <protection locked="true" hidden="false"/>
    </xf>
    <xf numFmtId="164" fontId="17" fillId="6" borderId="19" xfId="25" applyFont="true" applyBorder="true" applyAlignment="true" applyProtection="false">
      <alignment horizontal="center" vertical="center" textRotation="0" wrapText="false" indent="0" shrinkToFit="false"/>
      <protection locked="true" hidden="false"/>
    </xf>
    <xf numFmtId="171" fontId="17" fillId="0" borderId="19" xfId="25" applyFont="true" applyBorder="true" applyAlignment="true" applyProtection="false">
      <alignment horizontal="center" vertical="center" textRotation="0" wrapText="false" indent="0" shrinkToFit="false"/>
      <protection locked="true" hidden="false"/>
    </xf>
    <xf numFmtId="164" fontId="15" fillId="0" borderId="0" xfId="0" applyFont="true" applyBorder="false" applyAlignment="true" applyProtection="false">
      <alignment horizontal="general" vertical="center" textRotation="0" wrapText="false" indent="0" shrinkToFit="false"/>
      <protection locked="true" hidden="false"/>
    </xf>
    <xf numFmtId="164" fontId="15" fillId="0" borderId="0" xfId="0" applyFont="true" applyBorder="false" applyAlignment="true" applyProtection="false">
      <alignment horizontal="right" vertical="center" textRotation="0" wrapText="false" indent="0" shrinkToFit="false"/>
      <protection locked="true" hidden="false"/>
    </xf>
    <xf numFmtId="164" fontId="5" fillId="6" borderId="28" xfId="0" applyFont="true" applyBorder="true" applyAlignment="true" applyProtection="false">
      <alignment horizontal="general" vertical="center" textRotation="0" wrapText="false" indent="0" shrinkToFit="false"/>
      <protection locked="true" hidden="false"/>
    </xf>
    <xf numFmtId="164" fontId="17" fillId="0" borderId="0" xfId="25" applyFont="true" applyBorder="false" applyAlignment="true" applyProtection="false">
      <alignment horizontal="left" vertical="center" textRotation="0" wrapText="false" indent="0" shrinkToFit="false"/>
      <protection locked="true" hidden="false"/>
    </xf>
    <xf numFmtId="164" fontId="15" fillId="0" borderId="0" xfId="0" applyFont="true" applyBorder="false" applyAlignment="true" applyProtection="false">
      <alignment horizontal="general" vertical="center" textRotation="0" wrapText="false" indent="0" shrinkToFit="false"/>
      <protection locked="true" hidden="false"/>
    </xf>
    <xf numFmtId="164" fontId="15" fillId="0" borderId="0" xfId="25" applyFont="true" applyBorder="false" applyAlignment="true" applyProtection="false">
      <alignment horizontal="right" vertical="center" textRotation="0" wrapText="false" indent="0" shrinkToFit="false"/>
      <protection locked="true" hidden="false"/>
    </xf>
    <xf numFmtId="164" fontId="17" fillId="6" borderId="19" xfId="25" applyFont="true" applyBorder="true" applyAlignment="true" applyProtection="false">
      <alignment horizontal="right" vertical="center" textRotation="0" wrapText="false" indent="0" shrinkToFit="false"/>
      <protection locked="true" hidden="false"/>
    </xf>
    <xf numFmtId="171" fontId="17" fillId="0" borderId="19" xfId="25" applyFont="true" applyBorder="true" applyAlignment="true" applyProtection="false">
      <alignment horizontal="center" vertical="center" textRotation="0" wrapText="true" indent="0" shrinkToFit="false"/>
      <protection locked="true" hidden="false"/>
    </xf>
  </cellXfs>
  <cellStyles count="15">
    <cellStyle name="Normal" xfId="0" builtinId="0"/>
    <cellStyle name="Comma" xfId="15" builtinId="3"/>
    <cellStyle name="Comma [0]" xfId="16" builtinId="6"/>
    <cellStyle name="Currency" xfId="17" builtinId="4"/>
    <cellStyle name="Currency [0]" xfId="18" builtinId="7"/>
    <cellStyle name="Percent" xfId="19" builtinId="5"/>
    <cellStyle name="Normal 2" xfId="20"/>
    <cellStyle name="標準 2" xfId="21"/>
    <cellStyle name="標準 2 2" xfId="22"/>
    <cellStyle name="標準 3" xfId="23"/>
    <cellStyle name="標準 4" xfId="24"/>
    <cellStyle name="標準_③-２加算様式（就労）" xfId="25"/>
    <cellStyle name="標準_⑨指定申請様式（案）（多機能用総括表）" xfId="26"/>
    <cellStyle name="標準_事業者指定様式（多機能用総括表）作業ファイル" xfId="27"/>
    <cellStyle name="通貨 2" xfId="28"/>
  </cellStyles>
  <dxfs count="3">
    <dxf>
      <fill>
        <patternFill patternType="solid">
          <fgColor rgb="FFFBE5D6"/>
          <bgColor rgb="FF000000"/>
        </patternFill>
      </fill>
    </dxf>
    <dxf>
      <fill>
        <patternFill patternType="solid">
          <bgColor rgb="FF000000"/>
        </patternFill>
      </fill>
    </dxf>
    <dxf>
      <fill>
        <patternFill patternType="solid">
          <fgColor rgb="FF000000"/>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2CC"/>
      <rgbColor rgb="FFDEEBF7"/>
      <rgbColor rgb="FF660066"/>
      <rgbColor rgb="FFFF8080"/>
      <rgbColor rgb="FF0066CC"/>
      <rgbColor rgb="FFDAE3F3"/>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BE5D6"/>
      <rgbColor rgb="FF3366FF"/>
      <rgbColor rgb="FF33CCCC"/>
      <rgbColor rgb="FF99CC00"/>
      <rgbColor rgb="FFFFCC00"/>
      <rgbColor rgb="FFFF9900"/>
      <rgbColor rgb="FFFF6600"/>
      <rgbColor rgb="FF666699"/>
      <rgbColor rgb="FFA6A6A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worksheet" Target="worksheets/sheet16.xml"/><Relationship Id="rId19" Type="http://schemas.openxmlformats.org/officeDocument/2006/relationships/worksheet" Target="worksheets/sheet17.xml"/><Relationship Id="rId20" Type="http://schemas.openxmlformats.org/officeDocument/2006/relationships/worksheet" Target="worksheets/sheet18.xml"/><Relationship Id="rId21" Type="http://schemas.openxmlformats.org/officeDocument/2006/relationships/worksheet" Target="worksheets/sheet19.xml"/><Relationship Id="rId22" Type="http://schemas.openxmlformats.org/officeDocument/2006/relationships/worksheet" Target="worksheets/sheet20.xml"/><Relationship Id="rId23" Type="http://schemas.openxmlformats.org/officeDocument/2006/relationships/worksheet" Target="worksheets/sheet21.xml"/><Relationship Id="rId24" Type="http://schemas.openxmlformats.org/officeDocument/2006/relationships/worksheet" Target="worksheets/sheet22.xml"/><Relationship Id="rId25" Type="http://schemas.openxmlformats.org/officeDocument/2006/relationships/worksheet" Target="worksheets/sheet23.xml"/><Relationship Id="rId26" Type="http://schemas.openxmlformats.org/officeDocument/2006/relationships/worksheet" Target="worksheets/sheet24.xml"/><Relationship Id="rId27" Type="http://schemas.openxmlformats.org/officeDocument/2006/relationships/worksheet" Target="worksheets/sheet25.xml"/><Relationship Id="rId28" Type="http://schemas.openxmlformats.org/officeDocument/2006/relationships/worksheet" Target="worksheets/sheet26.xml"/><Relationship Id="rId29" Type="http://schemas.openxmlformats.org/officeDocument/2006/relationships/worksheet" Target="worksheets/sheet27.xml"/><Relationship Id="rId30" Type="http://schemas.openxmlformats.org/officeDocument/2006/relationships/worksheet" Target="worksheets/sheet28.xml"/><Relationship Id="rId31" Type="http://schemas.openxmlformats.org/officeDocument/2006/relationships/worksheet" Target="worksheets/sheet29.xml"/><Relationship Id="rId32" Type="http://schemas.openxmlformats.org/officeDocument/2006/relationships/sharedStrings" Target="sharedStrings.xml"/><Relationship Id="rId33" Type="http://schemas.openxmlformats.org/officeDocument/2006/relationships/customXml" Target="../customXml/item1.xml"/>
</Relationships>
</file>

<file path=xl/theme/theme1.xml><?xml version="1.0" encoding="utf-8"?>
<a:theme xmlns:a="http://schemas.openxmlformats.org/drawingml/2006/main" xmlns:r="http://schemas.openxmlformats.org/officeDocument/2006/relationships" name="Office テーマ">
  <a:themeElements>
    <a:clrScheme name="Office">
      <a:dk1>
        <a:srgbClr val="000000"/>
      </a:dk1>
      <a:lt1>
        <a:srgbClr val="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U66"/>
  <sheetViews>
    <sheetView showFormulas="false" showGridLines="false" showRowColHeaders="true" showZeros="true" rightToLeft="false" tabSelected="false" showOutlineSymbols="true" defaultGridColor="true" view="pageBreakPreview" topLeftCell="A1" colorId="64" zoomScale="100" zoomScaleNormal="80" zoomScalePageLayoutView="100" workbookViewId="0">
      <selection pane="topLeft" activeCell="A33" activeCellId="0" sqref="A33"/>
    </sheetView>
  </sheetViews>
  <sheetFormatPr defaultColWidth="8.2578125" defaultRowHeight="12.75" customHeight="true" zeroHeight="false" outlineLevelRow="0" outlineLevelCol="0"/>
  <cols>
    <col collapsed="false" customWidth="true" hidden="false" outlineLevel="0" max="20" min="1" style="1" width="3.88"/>
    <col collapsed="false" customWidth="true" hidden="false" outlineLevel="0" max="255" min="21" style="1" width="4.25"/>
    <col collapsed="false" customWidth="false" hidden="false" outlineLevel="0" max="16384" min="256" style="1" width="8.25"/>
  </cols>
  <sheetData>
    <row r="1" customFormat="false" ht="12.75" hidden="false" customHeight="true" outlineLevel="0" collapsed="false">
      <c r="A1" s="2" t="s">
        <v>0</v>
      </c>
    </row>
    <row r="2" customFormat="false" ht="12.75" hidden="false" customHeight="true" outlineLevel="0" collapsed="false">
      <c r="L2" s="3" t="s">
        <v>1</v>
      </c>
    </row>
    <row r="3" customFormat="false" ht="12.75" hidden="false" customHeight="true" outlineLevel="0" collapsed="false">
      <c r="A3" s="4"/>
      <c r="B3" s="5"/>
      <c r="C3" s="5"/>
      <c r="D3" s="5"/>
      <c r="E3" s="5"/>
      <c r="F3" s="5"/>
      <c r="G3" s="5"/>
      <c r="H3" s="5"/>
      <c r="I3" s="6"/>
    </row>
    <row r="4" customFormat="false" ht="12.75" hidden="false" customHeight="true" outlineLevel="0" collapsed="false">
      <c r="A4" s="4"/>
      <c r="B4" s="5"/>
      <c r="C4" s="5"/>
      <c r="D4" s="5"/>
      <c r="E4" s="5"/>
      <c r="F4" s="5"/>
      <c r="G4" s="5"/>
      <c r="H4" s="5"/>
      <c r="I4" s="6"/>
      <c r="N4" s="7" t="s">
        <v>2</v>
      </c>
      <c r="O4" s="7"/>
      <c r="P4" s="8"/>
      <c r="Q4" s="8"/>
      <c r="R4" s="8"/>
      <c r="S4" s="8"/>
      <c r="T4" s="8"/>
    </row>
    <row r="5" customFormat="false" ht="12.75" hidden="false" customHeight="true" outlineLevel="0" collapsed="false">
      <c r="B5" s="9"/>
      <c r="C5" s="10"/>
      <c r="D5" s="10"/>
      <c r="E5" s="10"/>
      <c r="F5" s="10"/>
      <c r="G5" s="10"/>
      <c r="H5" s="10"/>
    </row>
    <row r="6" customFormat="false" ht="12.75" hidden="false" customHeight="true" outlineLevel="0" collapsed="false">
      <c r="A6" s="11"/>
      <c r="B6" s="12" t="s">
        <v>3</v>
      </c>
      <c r="C6" s="12"/>
      <c r="D6" s="13"/>
      <c r="E6" s="13"/>
      <c r="F6" s="13"/>
      <c r="G6" s="13"/>
      <c r="H6" s="13"/>
      <c r="I6" s="13"/>
      <c r="J6" s="13"/>
      <c r="K6" s="13"/>
      <c r="L6" s="13"/>
      <c r="M6" s="13"/>
      <c r="N6" s="13"/>
      <c r="O6" s="13"/>
      <c r="P6" s="13"/>
      <c r="Q6" s="13"/>
      <c r="R6" s="13"/>
      <c r="S6" s="13"/>
      <c r="T6" s="13"/>
    </row>
    <row r="7" customFormat="false" ht="12.75" hidden="false" customHeight="true" outlineLevel="0" collapsed="false">
      <c r="A7" s="14" t="s">
        <v>4</v>
      </c>
      <c r="B7" s="15" t="s">
        <v>5</v>
      </c>
      <c r="C7" s="15"/>
      <c r="D7" s="16"/>
      <c r="E7" s="16"/>
      <c r="F7" s="16"/>
      <c r="G7" s="16"/>
      <c r="H7" s="16"/>
      <c r="I7" s="16"/>
      <c r="J7" s="16"/>
      <c r="K7" s="16"/>
      <c r="L7" s="16"/>
      <c r="M7" s="16"/>
      <c r="N7" s="16"/>
      <c r="O7" s="16"/>
      <c r="P7" s="16"/>
      <c r="Q7" s="16"/>
      <c r="R7" s="16"/>
      <c r="S7" s="16"/>
      <c r="T7" s="16"/>
    </row>
    <row r="8" customFormat="false" ht="12.75" hidden="false" customHeight="true" outlineLevel="0" collapsed="false">
      <c r="A8" s="14"/>
      <c r="B8" s="15" t="s">
        <v>6</v>
      </c>
      <c r="C8" s="15"/>
      <c r="D8" s="17" t="s">
        <v>7</v>
      </c>
      <c r="E8" s="18"/>
      <c r="F8" s="18"/>
      <c r="G8" s="18"/>
      <c r="H8" s="18"/>
      <c r="I8" s="18"/>
      <c r="J8" s="18"/>
      <c r="K8" s="18"/>
      <c r="L8" s="18"/>
      <c r="M8" s="18"/>
      <c r="N8" s="18"/>
      <c r="O8" s="18"/>
      <c r="P8" s="18"/>
      <c r="Q8" s="18"/>
      <c r="R8" s="18"/>
      <c r="S8" s="18"/>
      <c r="T8" s="19"/>
    </row>
    <row r="9" customFormat="false" ht="12.75" hidden="false" customHeight="true" outlineLevel="0" collapsed="false">
      <c r="A9" s="14" t="s">
        <v>8</v>
      </c>
      <c r="B9" s="15"/>
      <c r="C9" s="15"/>
      <c r="D9" s="20"/>
      <c r="E9" s="21"/>
      <c r="F9" s="22" t="s">
        <v>9</v>
      </c>
      <c r="G9" s="23"/>
      <c r="H9" s="23"/>
      <c r="I9" s="23" t="s">
        <v>10</v>
      </c>
      <c r="J9" s="23"/>
      <c r="K9" s="21"/>
      <c r="L9" s="21"/>
      <c r="M9" s="21"/>
      <c r="N9" s="21"/>
      <c r="O9" s="21"/>
      <c r="P9" s="21"/>
      <c r="Q9" s="21"/>
      <c r="R9" s="21"/>
      <c r="S9" s="21"/>
      <c r="T9" s="24"/>
    </row>
    <row r="10" customFormat="false" ht="12.75" hidden="false" customHeight="true" outlineLevel="0" collapsed="false">
      <c r="A10" s="25"/>
      <c r="B10" s="15"/>
      <c r="C10" s="15"/>
      <c r="D10" s="26"/>
      <c r="E10" s="27"/>
      <c r="F10" s="27"/>
      <c r="G10" s="27"/>
      <c r="H10" s="27"/>
      <c r="I10" s="27"/>
      <c r="J10" s="27"/>
      <c r="K10" s="27"/>
      <c r="L10" s="27"/>
      <c r="M10" s="27"/>
      <c r="N10" s="27"/>
      <c r="O10" s="27"/>
      <c r="P10" s="27"/>
      <c r="Q10" s="27"/>
      <c r="R10" s="27"/>
      <c r="S10" s="27"/>
      <c r="T10" s="28"/>
    </row>
    <row r="11" customFormat="false" ht="12.75" hidden="false" customHeight="true" outlineLevel="0" collapsed="false">
      <c r="A11" s="29"/>
      <c r="B11" s="15" t="s">
        <v>11</v>
      </c>
      <c r="C11" s="15"/>
      <c r="D11" s="30" t="s">
        <v>12</v>
      </c>
      <c r="E11" s="30"/>
      <c r="F11" s="31"/>
      <c r="G11" s="31"/>
      <c r="H11" s="31"/>
      <c r="I11" s="31"/>
      <c r="J11" s="31"/>
      <c r="K11" s="32" t="s">
        <v>13</v>
      </c>
      <c r="L11" s="32"/>
      <c r="M11" s="16"/>
      <c r="N11" s="16"/>
      <c r="O11" s="16"/>
      <c r="P11" s="16"/>
      <c r="Q11" s="16"/>
      <c r="R11" s="16"/>
      <c r="S11" s="16"/>
      <c r="T11" s="16"/>
    </row>
    <row r="12" customFormat="false" ht="12.75" hidden="false" customHeight="true" outlineLevel="0" collapsed="false">
      <c r="A12" s="33" t="s">
        <v>14</v>
      </c>
      <c r="B12" s="33"/>
      <c r="C12" s="33"/>
      <c r="D12" s="33"/>
      <c r="E12" s="33"/>
      <c r="F12" s="33"/>
      <c r="G12" s="33"/>
      <c r="H12" s="33"/>
      <c r="I12" s="33"/>
      <c r="J12" s="34" t="s">
        <v>15</v>
      </c>
      <c r="K12" s="34"/>
      <c r="L12" s="34"/>
      <c r="M12" s="34"/>
      <c r="N12" s="34"/>
      <c r="O12" s="34"/>
      <c r="P12" s="34"/>
      <c r="Q12" s="34"/>
      <c r="R12" s="34"/>
      <c r="S12" s="34"/>
      <c r="T12" s="34"/>
    </row>
    <row r="13" customFormat="false" ht="13.5" hidden="false" customHeight="false" outlineLevel="0" collapsed="false">
      <c r="A13" s="35" t="s">
        <v>16</v>
      </c>
      <c r="B13" s="35"/>
      <c r="C13" s="36" t="s">
        <v>3</v>
      </c>
      <c r="D13" s="36"/>
      <c r="E13" s="37"/>
      <c r="F13" s="38"/>
      <c r="G13" s="38"/>
      <c r="H13" s="38"/>
      <c r="I13" s="39"/>
      <c r="J13" s="40" t="s">
        <v>17</v>
      </c>
      <c r="K13" s="40"/>
      <c r="L13" s="41" t="s">
        <v>7</v>
      </c>
      <c r="M13" s="41"/>
      <c r="N13" s="41"/>
      <c r="O13" s="41"/>
      <c r="P13" s="41"/>
      <c r="Q13" s="41"/>
      <c r="R13" s="41"/>
      <c r="S13" s="41"/>
      <c r="T13" s="41"/>
    </row>
    <row r="14" customFormat="false" ht="20.25" hidden="false" customHeight="true" outlineLevel="0" collapsed="false">
      <c r="A14" s="42" t="s">
        <v>18</v>
      </c>
      <c r="B14" s="42"/>
      <c r="C14" s="36" t="s">
        <v>19</v>
      </c>
      <c r="D14" s="36"/>
      <c r="E14" s="40"/>
      <c r="F14" s="40"/>
      <c r="G14" s="40"/>
      <c r="H14" s="40"/>
      <c r="I14" s="40"/>
      <c r="J14" s="40"/>
      <c r="K14" s="40"/>
      <c r="L14" s="43"/>
      <c r="M14" s="44"/>
      <c r="N14" s="44"/>
      <c r="O14" s="44"/>
      <c r="P14" s="44"/>
      <c r="Q14" s="44"/>
      <c r="R14" s="44"/>
      <c r="S14" s="44"/>
      <c r="T14" s="45"/>
    </row>
    <row r="15" customFormat="false" ht="12.75" hidden="false" customHeight="true" outlineLevel="0" collapsed="false">
      <c r="A15" s="46" t="s">
        <v>20</v>
      </c>
      <c r="B15" s="46"/>
      <c r="C15" s="46"/>
      <c r="D15" s="46"/>
      <c r="E15" s="46"/>
      <c r="F15" s="30" t="s">
        <v>21</v>
      </c>
      <c r="G15" s="30"/>
      <c r="H15" s="30"/>
      <c r="I15" s="47" t="s">
        <v>22</v>
      </c>
      <c r="J15" s="47"/>
      <c r="K15" s="47"/>
      <c r="L15" s="30" t="s">
        <v>23</v>
      </c>
      <c r="M15" s="30"/>
      <c r="N15" s="30"/>
      <c r="O15" s="36" t="s">
        <v>24</v>
      </c>
      <c r="P15" s="36"/>
      <c r="Q15" s="36"/>
      <c r="R15" s="48" t="s">
        <v>25</v>
      </c>
      <c r="S15" s="48"/>
      <c r="T15" s="48"/>
    </row>
    <row r="16" customFormat="false" ht="12.75" hidden="false" customHeight="true" outlineLevel="0" collapsed="false">
      <c r="A16" s="46"/>
      <c r="B16" s="46"/>
      <c r="C16" s="46"/>
      <c r="D16" s="46"/>
      <c r="E16" s="46"/>
      <c r="F16" s="15" t="s">
        <v>26</v>
      </c>
      <c r="G16" s="30" t="s">
        <v>27</v>
      </c>
      <c r="H16" s="30"/>
      <c r="I16" s="30" t="s">
        <v>26</v>
      </c>
      <c r="J16" s="30" t="s">
        <v>27</v>
      </c>
      <c r="K16" s="30"/>
      <c r="L16" s="30" t="s">
        <v>26</v>
      </c>
      <c r="M16" s="30" t="s">
        <v>27</v>
      </c>
      <c r="N16" s="30"/>
      <c r="O16" s="30" t="s">
        <v>26</v>
      </c>
      <c r="P16" s="36" t="s">
        <v>27</v>
      </c>
      <c r="Q16" s="36"/>
      <c r="R16" s="30" t="s">
        <v>26</v>
      </c>
      <c r="S16" s="34" t="s">
        <v>27</v>
      </c>
      <c r="T16" s="34"/>
    </row>
    <row r="17" customFormat="false" ht="12.75" hidden="false" customHeight="true" outlineLevel="0" collapsed="false">
      <c r="A17" s="49"/>
      <c r="B17" s="30" t="s">
        <v>28</v>
      </c>
      <c r="C17" s="30"/>
      <c r="D17" s="47" t="s">
        <v>29</v>
      </c>
      <c r="E17" s="47"/>
      <c r="F17" s="30"/>
      <c r="G17" s="30"/>
      <c r="H17" s="30"/>
      <c r="I17" s="30"/>
      <c r="J17" s="30"/>
      <c r="K17" s="30"/>
      <c r="L17" s="30"/>
      <c r="M17" s="30"/>
      <c r="N17" s="30"/>
      <c r="O17" s="30"/>
      <c r="P17" s="36"/>
      <c r="Q17" s="36"/>
      <c r="R17" s="30"/>
      <c r="S17" s="34"/>
      <c r="T17" s="34"/>
    </row>
    <row r="18" customFormat="false" ht="12.75" hidden="false" customHeight="true" outlineLevel="0" collapsed="false">
      <c r="A18" s="49"/>
      <c r="B18" s="30"/>
      <c r="C18" s="30"/>
      <c r="D18" s="47" t="s">
        <v>30</v>
      </c>
      <c r="E18" s="47"/>
      <c r="F18" s="30"/>
      <c r="G18" s="30"/>
      <c r="H18" s="30"/>
      <c r="I18" s="30"/>
      <c r="J18" s="30"/>
      <c r="K18" s="30"/>
      <c r="L18" s="30"/>
      <c r="M18" s="30"/>
      <c r="N18" s="30"/>
      <c r="O18" s="30"/>
      <c r="P18" s="36"/>
      <c r="Q18" s="36"/>
      <c r="R18" s="30"/>
      <c r="S18" s="34"/>
      <c r="T18" s="34"/>
    </row>
    <row r="19" customFormat="false" ht="12.75" hidden="false" customHeight="true" outlineLevel="0" collapsed="false">
      <c r="A19" s="49"/>
      <c r="B19" s="47" t="s">
        <v>31</v>
      </c>
      <c r="C19" s="47"/>
      <c r="D19" s="47"/>
      <c r="E19" s="47"/>
      <c r="F19" s="30"/>
      <c r="G19" s="30"/>
      <c r="H19" s="30"/>
      <c r="I19" s="30"/>
      <c r="J19" s="30"/>
      <c r="K19" s="30"/>
      <c r="L19" s="30"/>
      <c r="M19" s="30"/>
      <c r="N19" s="30"/>
      <c r="O19" s="36"/>
      <c r="P19" s="36"/>
      <c r="Q19" s="36"/>
      <c r="R19" s="34"/>
      <c r="S19" s="34"/>
      <c r="T19" s="34"/>
    </row>
    <row r="20" customFormat="false" ht="12.75" hidden="false" customHeight="true" outlineLevel="0" collapsed="false">
      <c r="A20" s="49"/>
      <c r="B20" s="47" t="s">
        <v>32</v>
      </c>
      <c r="C20" s="47"/>
      <c r="D20" s="47"/>
      <c r="E20" s="47"/>
      <c r="F20" s="50"/>
      <c r="G20" s="50"/>
      <c r="H20" s="50"/>
      <c r="I20" s="50"/>
      <c r="J20" s="50"/>
      <c r="K20" s="50"/>
      <c r="L20" s="50"/>
      <c r="M20" s="50"/>
      <c r="N20" s="50"/>
      <c r="O20" s="51"/>
      <c r="P20" s="51"/>
      <c r="Q20" s="51"/>
      <c r="R20" s="52"/>
      <c r="S20" s="52"/>
      <c r="T20" s="52"/>
    </row>
    <row r="21" customFormat="false" ht="12.75" hidden="false" customHeight="true" outlineLevel="0" collapsed="false">
      <c r="A21" s="49"/>
      <c r="B21" s="15"/>
      <c r="C21" s="15"/>
      <c r="D21" s="15"/>
      <c r="E21" s="15"/>
      <c r="F21" s="30" t="s">
        <v>33</v>
      </c>
      <c r="G21" s="30"/>
      <c r="H21" s="30"/>
      <c r="I21" s="30" t="s">
        <v>34</v>
      </c>
      <c r="J21" s="30"/>
      <c r="K21" s="30"/>
      <c r="L21" s="47" t="s">
        <v>35</v>
      </c>
      <c r="M21" s="47"/>
      <c r="N21" s="47"/>
      <c r="O21" s="36" t="s">
        <v>36</v>
      </c>
      <c r="P21" s="36"/>
      <c r="Q21" s="36"/>
      <c r="R21" s="53"/>
      <c r="T21" s="54"/>
    </row>
    <row r="22" customFormat="false" ht="12.75" hidden="false" customHeight="true" outlineLevel="0" collapsed="false">
      <c r="A22" s="49"/>
      <c r="B22" s="15"/>
      <c r="C22" s="15"/>
      <c r="D22" s="15"/>
      <c r="E22" s="15"/>
      <c r="F22" s="15" t="s">
        <v>26</v>
      </c>
      <c r="G22" s="30" t="s">
        <v>27</v>
      </c>
      <c r="H22" s="30"/>
      <c r="I22" s="30" t="s">
        <v>26</v>
      </c>
      <c r="J22" s="30" t="s">
        <v>27</v>
      </c>
      <c r="K22" s="30"/>
      <c r="L22" s="30" t="s">
        <v>26</v>
      </c>
      <c r="M22" s="30" t="s">
        <v>27</v>
      </c>
      <c r="N22" s="30"/>
      <c r="O22" s="30" t="s">
        <v>26</v>
      </c>
      <c r="P22" s="36" t="s">
        <v>27</v>
      </c>
      <c r="Q22" s="36"/>
      <c r="R22" s="53"/>
      <c r="T22" s="54"/>
    </row>
    <row r="23" customFormat="false" ht="12.75" hidden="false" customHeight="true" outlineLevel="0" collapsed="false">
      <c r="A23" s="49"/>
      <c r="B23" s="30" t="s">
        <v>28</v>
      </c>
      <c r="C23" s="30"/>
      <c r="D23" s="47" t="s">
        <v>29</v>
      </c>
      <c r="E23" s="47"/>
      <c r="F23" s="30"/>
      <c r="G23" s="30"/>
      <c r="H23" s="30"/>
      <c r="I23" s="30"/>
      <c r="J23" s="30"/>
      <c r="K23" s="30"/>
      <c r="L23" s="30"/>
      <c r="M23" s="30"/>
      <c r="N23" s="30"/>
      <c r="O23" s="30"/>
      <c r="P23" s="36"/>
      <c r="Q23" s="36"/>
      <c r="R23" s="53"/>
      <c r="T23" s="54"/>
    </row>
    <row r="24" customFormat="false" ht="12.75" hidden="false" customHeight="true" outlineLevel="0" collapsed="false">
      <c r="A24" s="49"/>
      <c r="B24" s="30"/>
      <c r="C24" s="30"/>
      <c r="D24" s="47" t="s">
        <v>30</v>
      </c>
      <c r="E24" s="47"/>
      <c r="F24" s="30"/>
      <c r="G24" s="30"/>
      <c r="H24" s="30"/>
      <c r="I24" s="30"/>
      <c r="J24" s="30"/>
      <c r="K24" s="30"/>
      <c r="L24" s="30"/>
      <c r="M24" s="30"/>
      <c r="N24" s="30"/>
      <c r="O24" s="30"/>
      <c r="P24" s="36"/>
      <c r="Q24" s="36"/>
      <c r="R24" s="53"/>
      <c r="T24" s="54"/>
    </row>
    <row r="25" customFormat="false" ht="12.75" hidden="false" customHeight="true" outlineLevel="0" collapsed="false">
      <c r="A25" s="49"/>
      <c r="B25" s="47" t="s">
        <v>31</v>
      </c>
      <c r="C25" s="47"/>
      <c r="D25" s="47"/>
      <c r="E25" s="47"/>
      <c r="F25" s="30"/>
      <c r="G25" s="30"/>
      <c r="H25" s="30"/>
      <c r="I25" s="30"/>
      <c r="J25" s="30"/>
      <c r="K25" s="30"/>
      <c r="L25" s="30"/>
      <c r="M25" s="30"/>
      <c r="N25" s="30"/>
      <c r="O25" s="36"/>
      <c r="P25" s="36"/>
      <c r="Q25" s="36"/>
      <c r="R25" s="53"/>
      <c r="T25" s="54"/>
    </row>
    <row r="26" customFormat="false" ht="12.75" hidden="false" customHeight="true" outlineLevel="0" collapsed="false">
      <c r="A26" s="49"/>
      <c r="B26" s="47" t="s">
        <v>32</v>
      </c>
      <c r="C26" s="47"/>
      <c r="D26" s="47"/>
      <c r="E26" s="47"/>
      <c r="F26" s="55"/>
      <c r="G26" s="55"/>
      <c r="H26" s="55"/>
      <c r="I26" s="55"/>
      <c r="J26" s="55"/>
      <c r="K26" s="55"/>
      <c r="L26" s="55"/>
      <c r="M26" s="55"/>
      <c r="N26" s="55"/>
      <c r="O26" s="56"/>
      <c r="P26" s="56"/>
      <c r="Q26" s="56"/>
      <c r="R26" s="53"/>
      <c r="T26" s="54"/>
    </row>
    <row r="27" s="60" customFormat="true" ht="13.5" hidden="false" customHeight="true" outlineLevel="0" collapsed="false">
      <c r="A27" s="57"/>
      <c r="B27" s="58" t="s">
        <v>37</v>
      </c>
      <c r="C27" s="58"/>
      <c r="D27" s="58"/>
      <c r="E27" s="58"/>
      <c r="F27" s="59" t="s">
        <v>38</v>
      </c>
      <c r="G27" s="59"/>
      <c r="H27" s="59"/>
      <c r="I27" s="59"/>
      <c r="J27" s="59"/>
      <c r="K27" s="59"/>
      <c r="L27" s="59"/>
      <c r="M27" s="59"/>
      <c r="N27" s="59"/>
      <c r="O27" s="59"/>
      <c r="P27" s="59"/>
      <c r="Q27" s="59"/>
      <c r="R27" s="59"/>
      <c r="S27" s="59"/>
      <c r="T27" s="59"/>
    </row>
    <row r="28" s="60" customFormat="true" ht="13.5" hidden="false" customHeight="true" outlineLevel="0" collapsed="false">
      <c r="A28" s="57"/>
      <c r="B28" s="58"/>
      <c r="C28" s="58"/>
      <c r="D28" s="58"/>
      <c r="E28" s="58"/>
      <c r="F28" s="61" t="s">
        <v>39</v>
      </c>
      <c r="G28" s="62"/>
      <c r="H28" s="62"/>
      <c r="I28" s="63" t="s">
        <v>40</v>
      </c>
      <c r="J28" s="63"/>
      <c r="K28" s="63"/>
      <c r="L28" s="63"/>
      <c r="M28" s="63" t="s">
        <v>41</v>
      </c>
      <c r="N28" s="63"/>
      <c r="O28" s="63"/>
      <c r="P28" s="63"/>
      <c r="Q28" s="64" t="s">
        <v>42</v>
      </c>
      <c r="R28" s="64"/>
      <c r="S28" s="64"/>
      <c r="T28" s="64"/>
    </row>
    <row r="29" s="60" customFormat="true" ht="13.5" hidden="false" customHeight="true" outlineLevel="0" collapsed="false">
      <c r="A29" s="57"/>
      <c r="B29" s="58"/>
      <c r="C29" s="58"/>
      <c r="D29" s="58"/>
      <c r="E29" s="58"/>
      <c r="F29" s="61" t="s">
        <v>43</v>
      </c>
      <c r="G29" s="62"/>
      <c r="H29" s="62"/>
      <c r="I29" s="65"/>
      <c r="J29" s="65"/>
      <c r="K29" s="65"/>
      <c r="L29" s="65"/>
      <c r="M29" s="65"/>
      <c r="N29" s="65"/>
      <c r="O29" s="65"/>
      <c r="P29" s="65"/>
      <c r="Q29" s="59"/>
      <c r="R29" s="59"/>
      <c r="S29" s="59"/>
      <c r="T29" s="59"/>
    </row>
    <row r="30" s="60" customFormat="true" ht="13.5" hidden="false" customHeight="true" outlineLevel="0" collapsed="false">
      <c r="A30" s="57"/>
      <c r="B30" s="58"/>
      <c r="C30" s="58"/>
      <c r="D30" s="58"/>
      <c r="E30" s="58"/>
      <c r="F30" s="61" t="s">
        <v>44</v>
      </c>
      <c r="G30" s="62"/>
      <c r="H30" s="62"/>
      <c r="I30" s="65"/>
      <c r="J30" s="65"/>
      <c r="K30" s="65"/>
      <c r="L30" s="65"/>
      <c r="M30" s="65"/>
      <c r="N30" s="65"/>
      <c r="O30" s="65"/>
      <c r="P30" s="65"/>
      <c r="Q30" s="59"/>
      <c r="R30" s="59"/>
      <c r="S30" s="59"/>
      <c r="T30" s="59"/>
    </row>
    <row r="31" s="60" customFormat="true" ht="13.5" hidden="false" customHeight="true" outlineLevel="0" collapsed="false">
      <c r="A31" s="66"/>
      <c r="B31" s="58"/>
      <c r="C31" s="58"/>
      <c r="D31" s="58"/>
      <c r="E31" s="58"/>
      <c r="F31" s="61" t="s">
        <v>45</v>
      </c>
      <c r="G31" s="62"/>
      <c r="H31" s="62"/>
      <c r="I31" s="65"/>
      <c r="J31" s="65"/>
      <c r="K31" s="65"/>
      <c r="L31" s="65"/>
      <c r="M31" s="65"/>
      <c r="N31" s="65"/>
      <c r="O31" s="65"/>
      <c r="P31" s="65"/>
      <c r="Q31" s="59"/>
      <c r="R31" s="59"/>
      <c r="S31" s="59"/>
      <c r="T31" s="59"/>
    </row>
    <row r="32" customFormat="false" ht="12.75" hidden="false" customHeight="true" outlineLevel="0" collapsed="false">
      <c r="A32" s="67" t="s">
        <v>46</v>
      </c>
      <c r="B32" s="67"/>
      <c r="C32" s="67"/>
      <c r="D32" s="67"/>
      <c r="E32" s="67"/>
      <c r="F32" s="34"/>
      <c r="G32" s="34"/>
      <c r="H32" s="34"/>
      <c r="I32" s="34"/>
      <c r="J32" s="34"/>
      <c r="K32" s="34"/>
      <c r="L32" s="34"/>
      <c r="M32" s="34"/>
      <c r="N32" s="34"/>
      <c r="O32" s="34"/>
      <c r="P32" s="34"/>
      <c r="Q32" s="34"/>
      <c r="R32" s="34"/>
      <c r="S32" s="34"/>
      <c r="T32" s="34"/>
    </row>
    <row r="33" customFormat="false" ht="12.75" hidden="false" customHeight="true" outlineLevel="0" collapsed="false">
      <c r="A33" s="67"/>
      <c r="B33" s="68" t="s">
        <v>47</v>
      </c>
      <c r="C33" s="68"/>
      <c r="D33" s="68"/>
      <c r="E33" s="68"/>
      <c r="F33" s="69" t="s">
        <v>48</v>
      </c>
      <c r="G33" s="69"/>
      <c r="H33" s="69"/>
      <c r="I33" s="69"/>
      <c r="J33" s="69"/>
      <c r="K33" s="69"/>
      <c r="L33" s="69"/>
      <c r="M33" s="69"/>
      <c r="N33" s="69"/>
      <c r="O33" s="69"/>
      <c r="P33" s="69"/>
      <c r="Q33" s="69"/>
      <c r="R33" s="69"/>
      <c r="S33" s="69"/>
      <c r="T33" s="69"/>
    </row>
    <row r="34" customFormat="false" ht="12.75" hidden="false" customHeight="true" outlineLevel="0" collapsed="false">
      <c r="A34" s="67"/>
      <c r="B34" s="68" t="s">
        <v>49</v>
      </c>
      <c r="C34" s="68"/>
      <c r="D34" s="68"/>
      <c r="E34" s="68"/>
      <c r="F34" s="69" t="s">
        <v>50</v>
      </c>
      <c r="G34" s="69"/>
      <c r="H34" s="69"/>
      <c r="I34" s="69"/>
      <c r="J34" s="69"/>
      <c r="K34" s="69"/>
      <c r="L34" s="69"/>
      <c r="M34" s="69"/>
      <c r="N34" s="69"/>
      <c r="O34" s="69"/>
      <c r="P34" s="69"/>
      <c r="Q34" s="69"/>
      <c r="R34" s="69"/>
      <c r="S34" s="69"/>
      <c r="T34" s="69"/>
    </row>
    <row r="35" customFormat="false" ht="12.75" hidden="false" customHeight="true" outlineLevel="0" collapsed="false">
      <c r="A35" s="67"/>
      <c r="B35" s="68" t="s">
        <v>51</v>
      </c>
      <c r="C35" s="68"/>
      <c r="D35" s="68"/>
      <c r="E35" s="68"/>
      <c r="F35" s="70" t="s">
        <v>52</v>
      </c>
      <c r="G35" s="70"/>
      <c r="H35" s="71" t="s">
        <v>53</v>
      </c>
      <c r="I35" s="71"/>
      <c r="J35" s="71"/>
      <c r="K35" s="71"/>
      <c r="L35" s="71"/>
      <c r="M35" s="71"/>
      <c r="N35" s="71"/>
      <c r="O35" s="71"/>
      <c r="P35" s="71"/>
      <c r="Q35" s="71"/>
      <c r="R35" s="72"/>
      <c r="S35" s="73"/>
      <c r="T35" s="74"/>
    </row>
    <row r="36" customFormat="false" ht="12.75" hidden="false" customHeight="true" outlineLevel="0" collapsed="false">
      <c r="A36" s="67"/>
      <c r="B36" s="68"/>
      <c r="C36" s="68"/>
      <c r="D36" s="68"/>
      <c r="E36" s="68"/>
      <c r="F36" s="70"/>
      <c r="G36" s="70"/>
      <c r="H36" s="75" t="s">
        <v>54</v>
      </c>
      <c r="I36" s="75"/>
      <c r="J36" s="75" t="s">
        <v>55</v>
      </c>
      <c r="K36" s="75"/>
      <c r="L36" s="75" t="s">
        <v>56</v>
      </c>
      <c r="M36" s="75"/>
      <c r="N36" s="75" t="s">
        <v>57</v>
      </c>
      <c r="O36" s="75"/>
      <c r="P36" s="76" t="s">
        <v>58</v>
      </c>
      <c r="Q36" s="76"/>
      <c r="R36" s="53"/>
      <c r="T36" s="54"/>
    </row>
    <row r="37" customFormat="false" ht="12.75" hidden="false" customHeight="true" outlineLevel="0" collapsed="false">
      <c r="A37" s="67"/>
      <c r="B37" s="68"/>
      <c r="C37" s="68"/>
      <c r="D37" s="68"/>
      <c r="E37" s="68"/>
      <c r="F37" s="77"/>
      <c r="G37" s="77"/>
      <c r="H37" s="77"/>
      <c r="I37" s="77"/>
      <c r="J37" s="77"/>
      <c r="K37" s="77"/>
      <c r="L37" s="77"/>
      <c r="M37" s="77"/>
      <c r="N37" s="77"/>
      <c r="O37" s="77"/>
      <c r="P37" s="78"/>
      <c r="Q37" s="78"/>
      <c r="R37" s="53"/>
      <c r="T37" s="54"/>
    </row>
    <row r="38" customFormat="false" ht="12.75" hidden="false" customHeight="true" outlineLevel="0" collapsed="false">
      <c r="A38" s="67"/>
      <c r="B38" s="68"/>
      <c r="C38" s="68"/>
      <c r="D38" s="68"/>
      <c r="E38" s="68"/>
      <c r="F38" s="77" t="s">
        <v>59</v>
      </c>
      <c r="G38" s="77"/>
      <c r="H38" s="78" t="s">
        <v>60</v>
      </c>
      <c r="I38" s="78"/>
      <c r="J38" s="79" t="s">
        <v>61</v>
      </c>
      <c r="K38" s="79"/>
      <c r="L38" s="80"/>
      <c r="M38" s="80"/>
      <c r="N38" s="80"/>
      <c r="O38" s="80"/>
      <c r="P38" s="80"/>
      <c r="Q38" s="80"/>
      <c r="R38" s="81"/>
      <c r="S38" s="81"/>
      <c r="T38" s="82"/>
      <c r="U38" s="81"/>
    </row>
    <row r="39" customFormat="false" ht="12.75" hidden="false" customHeight="true" outlineLevel="0" collapsed="false">
      <c r="A39" s="67"/>
      <c r="B39" s="68"/>
      <c r="C39" s="68"/>
      <c r="D39" s="68"/>
      <c r="E39" s="68"/>
      <c r="F39" s="77"/>
      <c r="G39" s="77"/>
      <c r="H39" s="78"/>
      <c r="I39" s="78"/>
      <c r="J39" s="79"/>
      <c r="K39" s="79"/>
      <c r="L39" s="81"/>
      <c r="M39" s="81"/>
      <c r="N39" s="81"/>
      <c r="O39" s="81"/>
      <c r="P39" s="81"/>
      <c r="Q39" s="81"/>
      <c r="R39" s="81"/>
      <c r="S39" s="81"/>
      <c r="T39" s="82"/>
      <c r="U39" s="81"/>
    </row>
    <row r="40" customFormat="false" ht="12.75" hidden="false" customHeight="true" outlineLevel="0" collapsed="false">
      <c r="A40" s="67"/>
      <c r="B40" s="68"/>
      <c r="C40" s="68"/>
      <c r="D40" s="68"/>
      <c r="E40" s="68"/>
      <c r="F40" s="77"/>
      <c r="G40" s="77"/>
      <c r="H40" s="78"/>
      <c r="I40" s="78"/>
      <c r="J40" s="77"/>
      <c r="K40" s="77"/>
      <c r="L40" s="83"/>
      <c r="M40" s="83"/>
      <c r="N40" s="83"/>
      <c r="O40" s="83"/>
      <c r="P40" s="83"/>
      <c r="Q40" s="83"/>
      <c r="R40" s="83"/>
      <c r="S40" s="83"/>
      <c r="T40" s="84"/>
      <c r="U40" s="81"/>
    </row>
    <row r="41" customFormat="false" ht="12.75" hidden="false" customHeight="true" outlineLevel="0" collapsed="false">
      <c r="A41" s="67"/>
      <c r="B41" s="68" t="s">
        <v>62</v>
      </c>
      <c r="C41" s="68"/>
      <c r="D41" s="68"/>
      <c r="E41" s="68"/>
      <c r="F41" s="34" t="s">
        <v>63</v>
      </c>
      <c r="G41" s="34"/>
      <c r="H41" s="34"/>
      <c r="I41" s="34"/>
      <c r="J41" s="34"/>
      <c r="K41" s="34"/>
      <c r="L41" s="34"/>
      <c r="M41" s="34"/>
      <c r="N41" s="34"/>
      <c r="O41" s="34"/>
      <c r="P41" s="34"/>
      <c r="Q41" s="34"/>
      <c r="R41" s="34"/>
      <c r="S41" s="34"/>
      <c r="T41" s="34"/>
    </row>
    <row r="42" customFormat="false" ht="12.75" hidden="false" customHeight="true" outlineLevel="0" collapsed="false">
      <c r="A42" s="67"/>
      <c r="B42" s="68" t="s">
        <v>64</v>
      </c>
      <c r="C42" s="68"/>
      <c r="D42" s="68"/>
      <c r="E42" s="68"/>
      <c r="F42" s="52"/>
      <c r="G42" s="52"/>
      <c r="H42" s="52"/>
      <c r="I42" s="52"/>
      <c r="J42" s="52"/>
      <c r="K42" s="52"/>
      <c r="L42" s="52"/>
      <c r="M42" s="52"/>
      <c r="N42" s="52"/>
      <c r="O42" s="52"/>
      <c r="P42" s="52"/>
      <c r="Q42" s="52"/>
      <c r="R42" s="52"/>
      <c r="S42" s="52"/>
      <c r="T42" s="52"/>
    </row>
    <row r="43" customFormat="false" ht="12.75" hidden="false" customHeight="true" outlineLevel="0" collapsed="false">
      <c r="A43" s="67"/>
      <c r="B43" s="68" t="s">
        <v>65</v>
      </c>
      <c r="C43" s="68"/>
      <c r="D43" s="68"/>
      <c r="E43" s="68"/>
      <c r="F43" s="34" t="s">
        <v>66</v>
      </c>
      <c r="G43" s="34"/>
      <c r="H43" s="34"/>
      <c r="I43" s="34"/>
      <c r="J43" s="34"/>
      <c r="K43" s="34"/>
      <c r="L43" s="34"/>
      <c r="M43" s="34"/>
      <c r="N43" s="34"/>
      <c r="O43" s="34"/>
      <c r="P43" s="34"/>
      <c r="Q43" s="34"/>
      <c r="R43" s="34"/>
      <c r="S43" s="34"/>
      <c r="T43" s="34"/>
    </row>
    <row r="44" customFormat="false" ht="12.75" hidden="false" customHeight="true" outlineLevel="0" collapsed="false">
      <c r="A44" s="67"/>
      <c r="B44" s="68" t="s">
        <v>67</v>
      </c>
      <c r="C44" s="68"/>
      <c r="D44" s="68"/>
      <c r="E44" s="68"/>
      <c r="F44" s="34"/>
      <c r="G44" s="34"/>
      <c r="H44" s="34"/>
      <c r="I44" s="34"/>
      <c r="J44" s="34"/>
      <c r="K44" s="34"/>
      <c r="L44" s="34"/>
      <c r="M44" s="34"/>
      <c r="N44" s="34"/>
      <c r="O44" s="34"/>
      <c r="P44" s="34"/>
      <c r="Q44" s="34"/>
      <c r="R44" s="34"/>
      <c r="S44" s="34"/>
      <c r="T44" s="34"/>
    </row>
    <row r="45" customFormat="false" ht="12.75" hidden="false" customHeight="true" outlineLevel="0" collapsed="false">
      <c r="A45" s="67"/>
      <c r="B45" s="68"/>
      <c r="C45" s="68"/>
      <c r="D45" s="68"/>
      <c r="E45" s="68"/>
      <c r="F45" s="34"/>
      <c r="G45" s="34"/>
      <c r="H45" s="34"/>
      <c r="I45" s="34"/>
      <c r="J45" s="34"/>
      <c r="K45" s="34"/>
      <c r="L45" s="34"/>
      <c r="M45" s="34"/>
      <c r="N45" s="34"/>
      <c r="O45" s="34"/>
      <c r="P45" s="34"/>
      <c r="Q45" s="34"/>
      <c r="R45" s="34"/>
      <c r="S45" s="34"/>
      <c r="T45" s="34"/>
    </row>
    <row r="46" customFormat="false" ht="12.75" hidden="false" customHeight="true" outlineLevel="0" collapsed="false">
      <c r="A46" s="67"/>
      <c r="B46" s="68" t="s">
        <v>68</v>
      </c>
      <c r="C46" s="68"/>
      <c r="D46" s="68"/>
      <c r="E46" s="68"/>
      <c r="F46" s="34"/>
      <c r="G46" s="34"/>
      <c r="H46" s="34"/>
      <c r="I46" s="34"/>
      <c r="J46" s="34"/>
      <c r="K46" s="34"/>
      <c r="L46" s="34"/>
      <c r="M46" s="34"/>
      <c r="N46" s="34"/>
      <c r="O46" s="34"/>
      <c r="P46" s="34"/>
      <c r="Q46" s="34"/>
      <c r="R46" s="34"/>
      <c r="S46" s="34"/>
      <c r="T46" s="34"/>
    </row>
    <row r="47" customFormat="false" ht="12.75" hidden="false" customHeight="true" outlineLevel="0" collapsed="false">
      <c r="A47" s="67"/>
      <c r="B47" s="68" t="s">
        <v>69</v>
      </c>
      <c r="C47" s="68"/>
      <c r="D47" s="68"/>
      <c r="E47" s="68"/>
      <c r="F47" s="40" t="s">
        <v>70</v>
      </c>
      <c r="G47" s="40"/>
      <c r="H47" s="40"/>
      <c r="I47" s="40"/>
      <c r="J47" s="40" t="s">
        <v>71</v>
      </c>
      <c r="K47" s="40"/>
      <c r="L47" s="40"/>
      <c r="M47" s="40"/>
      <c r="N47" s="34"/>
      <c r="O47" s="34"/>
      <c r="P47" s="34"/>
      <c r="Q47" s="34"/>
      <c r="R47" s="34"/>
      <c r="S47" s="34"/>
      <c r="T47" s="34"/>
    </row>
    <row r="48" customFormat="false" ht="12.75" hidden="false" customHeight="true" outlineLevel="0" collapsed="false">
      <c r="A48" s="67"/>
      <c r="B48" s="68"/>
      <c r="C48" s="68"/>
      <c r="D48" s="68"/>
      <c r="E48" s="68"/>
      <c r="F48" s="30" t="s">
        <v>72</v>
      </c>
      <c r="G48" s="30"/>
      <c r="H48" s="30"/>
      <c r="I48" s="30"/>
      <c r="J48" s="85" t="s">
        <v>73</v>
      </c>
      <c r="K48" s="85"/>
      <c r="L48" s="86"/>
      <c r="M48" s="87"/>
      <c r="N48" s="88" t="s">
        <v>74</v>
      </c>
      <c r="O48" s="89"/>
      <c r="P48" s="89"/>
      <c r="Q48" s="89"/>
      <c r="R48" s="89"/>
      <c r="S48" s="89"/>
      <c r="T48" s="54"/>
    </row>
    <row r="49" customFormat="false" ht="12.75" hidden="false" customHeight="true" outlineLevel="0" collapsed="false">
      <c r="A49" s="67"/>
      <c r="B49" s="68"/>
      <c r="C49" s="68"/>
      <c r="D49" s="68"/>
      <c r="E49" s="68"/>
      <c r="F49" s="30" t="s">
        <v>75</v>
      </c>
      <c r="G49" s="30"/>
      <c r="H49" s="30"/>
      <c r="I49" s="30"/>
      <c r="J49" s="34"/>
      <c r="K49" s="34"/>
      <c r="L49" s="34"/>
      <c r="M49" s="34"/>
      <c r="N49" s="34"/>
      <c r="O49" s="34"/>
      <c r="P49" s="34"/>
      <c r="Q49" s="34"/>
      <c r="R49" s="34"/>
      <c r="S49" s="34"/>
      <c r="T49" s="34"/>
    </row>
    <row r="50" customFormat="false" ht="12.75" hidden="false" customHeight="true" outlineLevel="0" collapsed="false">
      <c r="A50" s="67" t="s">
        <v>76</v>
      </c>
      <c r="B50" s="67"/>
      <c r="C50" s="67"/>
      <c r="D50" s="67"/>
      <c r="E50" s="67"/>
      <c r="F50" s="30" t="s">
        <v>77</v>
      </c>
      <c r="G50" s="30"/>
      <c r="H50" s="90"/>
      <c r="I50" s="90"/>
      <c r="J50" s="91"/>
      <c r="K50" s="92"/>
      <c r="L50" s="40" t="s">
        <v>78</v>
      </c>
      <c r="M50" s="40"/>
      <c r="N50" s="40"/>
      <c r="O50" s="93"/>
      <c r="P50" s="94"/>
      <c r="Q50" s="94"/>
      <c r="R50" s="94"/>
      <c r="S50" s="94"/>
      <c r="T50" s="95"/>
    </row>
    <row r="51" customFormat="false" ht="26.25" hidden="false" customHeight="true" outlineLevel="0" collapsed="false">
      <c r="A51" s="96" t="s">
        <v>79</v>
      </c>
      <c r="B51" s="96"/>
      <c r="C51" s="96"/>
      <c r="D51" s="96"/>
      <c r="E51" s="96"/>
      <c r="F51" s="34"/>
      <c r="G51" s="34"/>
      <c r="H51" s="34"/>
      <c r="I51" s="34"/>
      <c r="J51" s="34"/>
      <c r="K51" s="34"/>
      <c r="L51" s="34"/>
      <c r="M51" s="34"/>
      <c r="N51" s="34"/>
      <c r="O51" s="34"/>
      <c r="P51" s="34"/>
      <c r="Q51" s="34"/>
      <c r="R51" s="34"/>
      <c r="S51" s="34"/>
      <c r="T51" s="34"/>
    </row>
    <row r="52" customFormat="false" ht="39" hidden="false" customHeight="true" outlineLevel="0" collapsed="false">
      <c r="A52" s="97" t="s">
        <v>80</v>
      </c>
      <c r="B52" s="97"/>
      <c r="C52" s="97"/>
      <c r="D52" s="97"/>
      <c r="E52" s="97"/>
      <c r="F52" s="98" t="s">
        <v>81</v>
      </c>
      <c r="G52" s="98"/>
      <c r="H52" s="98"/>
      <c r="I52" s="98"/>
      <c r="J52" s="98"/>
      <c r="K52" s="98"/>
      <c r="L52" s="98"/>
      <c r="M52" s="98"/>
      <c r="N52" s="98"/>
      <c r="O52" s="98"/>
      <c r="P52" s="98"/>
      <c r="Q52" s="98"/>
      <c r="R52" s="98"/>
      <c r="S52" s="98"/>
      <c r="T52" s="98"/>
    </row>
    <row r="53" customFormat="false" ht="12.75" hidden="false" customHeight="true" outlineLevel="0" collapsed="false">
      <c r="A53" s="99" t="s">
        <v>82</v>
      </c>
    </row>
    <row r="54" customFormat="false" ht="12.75" hidden="false" customHeight="true" outlineLevel="0" collapsed="false">
      <c r="A54" s="100" t="s">
        <v>83</v>
      </c>
      <c r="B54" s="100"/>
      <c r="C54" s="100"/>
      <c r="D54" s="100"/>
      <c r="E54" s="100"/>
      <c r="F54" s="100"/>
      <c r="G54" s="100"/>
      <c r="H54" s="100"/>
      <c r="I54" s="100"/>
      <c r="J54" s="100"/>
      <c r="K54" s="100"/>
      <c r="L54" s="100"/>
      <c r="M54" s="100"/>
      <c r="N54" s="100"/>
      <c r="O54" s="100"/>
      <c r="P54" s="100"/>
      <c r="Q54" s="100"/>
      <c r="R54" s="100"/>
      <c r="S54" s="100"/>
      <c r="T54" s="100"/>
    </row>
    <row r="55" customFormat="false" ht="12.75" hidden="false" customHeight="true" outlineLevel="0" collapsed="false">
      <c r="A55" s="100" t="s">
        <v>84</v>
      </c>
      <c r="B55" s="100"/>
      <c r="C55" s="100"/>
      <c r="D55" s="100"/>
      <c r="E55" s="100"/>
      <c r="F55" s="100"/>
      <c r="G55" s="100"/>
      <c r="H55" s="100"/>
      <c r="I55" s="100"/>
      <c r="J55" s="100"/>
      <c r="K55" s="100"/>
      <c r="L55" s="100"/>
      <c r="M55" s="100"/>
      <c r="N55" s="100"/>
      <c r="O55" s="100"/>
      <c r="P55" s="100"/>
      <c r="Q55" s="100"/>
      <c r="R55" s="100"/>
      <c r="S55" s="100"/>
      <c r="T55" s="100"/>
    </row>
    <row r="56" customFormat="false" ht="12.75" hidden="false" customHeight="true" outlineLevel="0" collapsed="false">
      <c r="A56" s="100" t="s">
        <v>85</v>
      </c>
      <c r="B56" s="100"/>
      <c r="C56" s="100"/>
      <c r="D56" s="100"/>
      <c r="E56" s="100"/>
      <c r="F56" s="100"/>
      <c r="G56" s="100"/>
      <c r="H56" s="100"/>
      <c r="I56" s="100"/>
      <c r="J56" s="100"/>
      <c r="K56" s="100"/>
      <c r="L56" s="100"/>
      <c r="M56" s="100"/>
      <c r="N56" s="100"/>
      <c r="O56" s="100"/>
      <c r="P56" s="100"/>
      <c r="Q56" s="100"/>
      <c r="R56" s="100"/>
      <c r="S56" s="100"/>
      <c r="T56" s="100"/>
    </row>
    <row r="57" s="101" customFormat="true" ht="13.5" hidden="false" customHeight="true" outlineLevel="0" collapsed="false">
      <c r="A57" s="100" t="s">
        <v>86</v>
      </c>
      <c r="B57" s="100"/>
      <c r="C57" s="100"/>
      <c r="D57" s="100"/>
      <c r="E57" s="100"/>
      <c r="F57" s="100"/>
      <c r="G57" s="100"/>
      <c r="H57" s="100"/>
      <c r="I57" s="100"/>
      <c r="J57" s="100"/>
      <c r="K57" s="100"/>
      <c r="L57" s="100"/>
      <c r="M57" s="100"/>
      <c r="N57" s="100"/>
      <c r="O57" s="100"/>
      <c r="P57" s="100"/>
      <c r="Q57" s="100"/>
    </row>
    <row r="58" customFormat="false" ht="12.75" hidden="false" customHeight="true" outlineLevel="0" collapsed="false">
      <c r="A58" s="100" t="s">
        <v>87</v>
      </c>
      <c r="B58" s="100"/>
      <c r="C58" s="100"/>
      <c r="D58" s="100"/>
      <c r="E58" s="100"/>
      <c r="F58" s="100"/>
      <c r="G58" s="100"/>
      <c r="H58" s="100"/>
      <c r="I58" s="100"/>
      <c r="J58" s="100"/>
      <c r="K58" s="100"/>
      <c r="L58" s="100"/>
      <c r="M58" s="100"/>
      <c r="N58" s="100"/>
      <c r="O58" s="100"/>
      <c r="P58" s="100"/>
      <c r="Q58" s="100"/>
      <c r="R58" s="100"/>
      <c r="S58" s="100"/>
      <c r="T58" s="100"/>
    </row>
    <row r="59" customFormat="false" ht="12.75" hidden="false" customHeight="true" outlineLevel="0" collapsed="false">
      <c r="A59" s="100" t="s">
        <v>88</v>
      </c>
      <c r="B59" s="100"/>
      <c r="C59" s="100"/>
      <c r="D59" s="100"/>
      <c r="E59" s="100"/>
      <c r="F59" s="100"/>
      <c r="G59" s="100"/>
      <c r="H59" s="100"/>
      <c r="I59" s="100"/>
      <c r="J59" s="100"/>
      <c r="K59" s="100"/>
      <c r="L59" s="100"/>
      <c r="M59" s="100"/>
      <c r="N59" s="100"/>
      <c r="O59" s="100"/>
      <c r="P59" s="100"/>
      <c r="Q59" s="100"/>
      <c r="R59" s="100"/>
      <c r="S59" s="100"/>
      <c r="T59" s="100"/>
    </row>
    <row r="60" customFormat="false" ht="12.75" hidden="false" customHeight="true" outlineLevel="0" collapsed="false">
      <c r="A60" s="100" t="s">
        <v>89</v>
      </c>
      <c r="B60" s="100"/>
      <c r="C60" s="100"/>
      <c r="D60" s="100"/>
      <c r="E60" s="100"/>
      <c r="F60" s="100"/>
      <c r="G60" s="100"/>
      <c r="H60" s="100"/>
      <c r="I60" s="100"/>
      <c r="J60" s="100"/>
      <c r="K60" s="100"/>
      <c r="L60" s="100"/>
      <c r="M60" s="100"/>
      <c r="N60" s="100"/>
      <c r="O60" s="100"/>
      <c r="P60" s="100"/>
      <c r="Q60" s="100"/>
      <c r="R60" s="100"/>
      <c r="S60" s="100"/>
      <c r="T60" s="100"/>
    </row>
    <row r="61" customFormat="false" ht="12.75" hidden="false" customHeight="true" outlineLevel="0" collapsed="false">
      <c r="A61" s="102"/>
      <c r="B61" s="103"/>
      <c r="C61" s="103"/>
      <c r="D61" s="103"/>
      <c r="E61" s="103"/>
      <c r="F61" s="103"/>
      <c r="G61" s="103"/>
      <c r="H61" s="103"/>
      <c r="I61" s="103"/>
      <c r="J61" s="103"/>
      <c r="K61" s="103"/>
      <c r="L61" s="103"/>
      <c r="M61" s="103"/>
      <c r="N61" s="103"/>
      <c r="O61" s="103"/>
      <c r="P61" s="103"/>
      <c r="Q61" s="103"/>
    </row>
    <row r="62" customFormat="false" ht="12.75" hidden="false" customHeight="true" outlineLevel="0" collapsed="false">
      <c r="A62" s="104"/>
      <c r="B62" s="104"/>
      <c r="C62" s="104"/>
    </row>
    <row r="63" customFormat="false" ht="12.75" hidden="false" customHeight="true" outlineLevel="0" collapsed="false">
      <c r="A63" s="104"/>
      <c r="B63" s="104"/>
      <c r="C63" s="104"/>
    </row>
    <row r="64" customFormat="false" ht="12.75" hidden="false" customHeight="true" outlineLevel="0" collapsed="false">
      <c r="A64" s="104"/>
      <c r="B64" s="104"/>
      <c r="C64" s="104"/>
    </row>
    <row r="65" customFormat="false" ht="12.75" hidden="false" customHeight="true" outlineLevel="0" collapsed="false">
      <c r="A65" s="104"/>
      <c r="B65" s="104"/>
      <c r="C65" s="104"/>
    </row>
    <row r="66" customFormat="false" ht="12.75" hidden="false" customHeight="true" outlineLevel="0" collapsed="false">
      <c r="A66" s="104"/>
      <c r="B66" s="104"/>
      <c r="C66" s="104"/>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D18:E18"/>
    <mergeCell ref="G18:H18"/>
    <mergeCell ref="J18:K18"/>
    <mergeCell ref="M18:N18"/>
    <mergeCell ref="P18:Q18"/>
    <mergeCell ref="S18:T18"/>
    <mergeCell ref="B19:E19"/>
    <mergeCell ref="F19:H19"/>
    <mergeCell ref="I19:K19"/>
    <mergeCell ref="L19:N19"/>
    <mergeCell ref="O19:Q19"/>
    <mergeCell ref="R19:T19"/>
    <mergeCell ref="B20:E20"/>
    <mergeCell ref="F20:H20"/>
    <mergeCell ref="I20:K20"/>
    <mergeCell ref="L20:N20"/>
    <mergeCell ref="O20:Q20"/>
    <mergeCell ref="R20:T20"/>
    <mergeCell ref="B21:E22"/>
    <mergeCell ref="F21:H21"/>
    <mergeCell ref="I21:K21"/>
    <mergeCell ref="L21:N21"/>
    <mergeCell ref="O21:Q21"/>
    <mergeCell ref="G22:H22"/>
    <mergeCell ref="J22:K22"/>
    <mergeCell ref="M22:N22"/>
    <mergeCell ref="P22:Q22"/>
    <mergeCell ref="B23:C24"/>
    <mergeCell ref="D23:E23"/>
    <mergeCell ref="G23:H23"/>
    <mergeCell ref="J23:K23"/>
    <mergeCell ref="M23:N23"/>
    <mergeCell ref="P23:Q23"/>
    <mergeCell ref="D24:E24"/>
    <mergeCell ref="G24:H24"/>
    <mergeCell ref="J24:K24"/>
    <mergeCell ref="M24:N24"/>
    <mergeCell ref="P24:Q24"/>
    <mergeCell ref="B25:E25"/>
    <mergeCell ref="F25:H25"/>
    <mergeCell ref="I25:K25"/>
    <mergeCell ref="L25:N25"/>
    <mergeCell ref="O25:Q25"/>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A33:A49"/>
    <mergeCell ref="B33:E33"/>
    <mergeCell ref="F33:T33"/>
    <mergeCell ref="B34:E34"/>
    <mergeCell ref="F34:T34"/>
    <mergeCell ref="B35:E40"/>
    <mergeCell ref="F35:G36"/>
    <mergeCell ref="H35:Q35"/>
    <mergeCell ref="H36:I36"/>
    <mergeCell ref="J36:K36"/>
    <mergeCell ref="L36:M36"/>
    <mergeCell ref="N36:O36"/>
    <mergeCell ref="P36:Q36"/>
    <mergeCell ref="F37:G37"/>
    <mergeCell ref="H37:I37"/>
    <mergeCell ref="J37:K37"/>
    <mergeCell ref="L37:M37"/>
    <mergeCell ref="N37:O37"/>
    <mergeCell ref="P37:Q37"/>
    <mergeCell ref="F38:G39"/>
    <mergeCell ref="H38:I39"/>
    <mergeCell ref="J38:K39"/>
    <mergeCell ref="F40:G40"/>
    <mergeCell ref="H40:I40"/>
    <mergeCell ref="J40:K40"/>
    <mergeCell ref="B41:E41"/>
    <mergeCell ref="F41:T41"/>
    <mergeCell ref="B42:E42"/>
    <mergeCell ref="F42:T42"/>
    <mergeCell ref="B43:E43"/>
    <mergeCell ref="F43:T43"/>
    <mergeCell ref="B44:E45"/>
    <mergeCell ref="F44:T45"/>
    <mergeCell ref="B46:E46"/>
    <mergeCell ref="F46:T4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A62:C62"/>
    <mergeCell ref="A63:C63"/>
    <mergeCell ref="A64:C64"/>
    <mergeCell ref="A65:C65"/>
    <mergeCell ref="A66:C66"/>
  </mergeCells>
  <printOptions headings="false" gridLines="false" gridLinesSet="true" horizontalCentered="true" verticalCentered="true"/>
  <pageMargins left="0.669444444444445" right="0.196527777777778" top="0.472222222222222" bottom="0.275694444444444" header="0.511811023622047" footer="0.511811023622047"/>
  <pageSetup paperSize="9" scale="103"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N81"/>
  <sheetViews>
    <sheetView showFormulas="false" showGridLines="false" showRowColHeaders="true" showZeros="true" rightToLeft="false" tabSelected="false" showOutlineSymbols="true" defaultGridColor="true" view="pageBreakPreview" topLeftCell="A1" colorId="64" zoomScale="100" zoomScaleNormal="100" zoomScalePageLayoutView="100" workbookViewId="0">
      <selection pane="topLeft" activeCell="B21" activeCellId="0" sqref="B21"/>
    </sheetView>
  </sheetViews>
  <sheetFormatPr defaultColWidth="8.2578125" defaultRowHeight="21" customHeight="true" zeroHeight="false" outlineLevelRow="0" outlineLevelCol="0"/>
  <cols>
    <col collapsed="false" customWidth="true" hidden="false" outlineLevel="0" max="1" min="1" style="105" width="2.62"/>
    <col collapsed="false" customWidth="true" hidden="false" outlineLevel="0" max="2" min="2" style="106" width="14.75"/>
    <col collapsed="false" customWidth="true" hidden="false" outlineLevel="0" max="3" min="3" style="105" width="6.62"/>
    <col collapsed="false" customWidth="true" hidden="false" outlineLevel="0" max="5" min="4" style="105" width="7.62"/>
    <col collapsed="false" customWidth="true" hidden="false" outlineLevel="0" max="36" min="6" style="105" width="2.62"/>
    <col collapsed="false" customWidth="true" hidden="false" outlineLevel="0" max="37" min="37" style="105" width="6.62"/>
    <col collapsed="false" customWidth="true" hidden="false" outlineLevel="0" max="38" min="38" style="105" width="7.5"/>
    <col collapsed="false" customWidth="true" hidden="false" outlineLevel="0" max="39" min="39" style="105" width="7.62"/>
    <col collapsed="false" customWidth="true" hidden="false" outlineLevel="0" max="40" min="40" style="105" width="5.62"/>
    <col collapsed="false" customWidth="false" hidden="false" outlineLevel="0" max="16384" min="41" style="105" width="8.25"/>
  </cols>
  <sheetData>
    <row r="1" customFormat="false" ht="19.5" hidden="false" customHeight="true" outlineLevel="0" collapsed="false">
      <c r="A1" s="107" t="s">
        <v>90</v>
      </c>
      <c r="C1" s="108"/>
      <c r="D1" s="108"/>
      <c r="E1" s="108"/>
      <c r="F1" s="108"/>
      <c r="G1" s="108"/>
      <c r="H1" s="108"/>
      <c r="I1" s="108"/>
      <c r="J1" s="108"/>
      <c r="K1" s="108"/>
      <c r="L1" s="108"/>
      <c r="M1" s="108"/>
      <c r="N1" s="108"/>
      <c r="O1" s="108"/>
      <c r="P1" s="108"/>
      <c r="Q1" s="108"/>
      <c r="R1" s="108"/>
      <c r="S1" s="108"/>
      <c r="T1" s="108"/>
      <c r="U1" s="108"/>
      <c r="V1" s="108"/>
      <c r="W1" s="108"/>
      <c r="X1" s="109"/>
      <c r="Y1" s="109"/>
      <c r="Z1" s="110"/>
      <c r="AA1" s="110"/>
      <c r="AB1" s="110"/>
      <c r="AC1" s="110"/>
      <c r="AD1" s="111"/>
      <c r="AE1" s="111"/>
      <c r="AF1" s="111"/>
      <c r="AG1" s="111"/>
      <c r="AH1" s="111"/>
      <c r="AI1" s="112" t="s">
        <v>91</v>
      </c>
      <c r="AJ1" s="112"/>
      <c r="AK1" s="113" t="s">
        <v>214</v>
      </c>
      <c r="AL1" s="113"/>
      <c r="AM1" s="113"/>
      <c r="AN1" s="113"/>
    </row>
    <row r="2" customFormat="false" ht="18" hidden="false" customHeight="true" outlineLevel="0" collapsed="false">
      <c r="A2" s="110"/>
      <c r="B2" s="114"/>
      <c r="C2" s="114"/>
      <c r="D2" s="114"/>
      <c r="E2" s="114"/>
      <c r="F2" s="114"/>
      <c r="G2" s="114"/>
      <c r="H2" s="114"/>
      <c r="I2" s="114"/>
      <c r="J2" s="114"/>
      <c r="K2" s="115"/>
      <c r="L2" s="115"/>
      <c r="M2" s="116" t="n">
        <v>2024</v>
      </c>
      <c r="N2" s="116"/>
      <c r="O2" s="116"/>
      <c r="P2" s="116"/>
      <c r="Q2" s="117" t="s">
        <v>93</v>
      </c>
      <c r="R2" s="117"/>
      <c r="S2" s="116" t="n">
        <v>5</v>
      </c>
      <c r="T2" s="116"/>
      <c r="U2" s="117" t="s">
        <v>94</v>
      </c>
      <c r="V2" s="117"/>
      <c r="W2" s="114"/>
      <c r="X2" s="114"/>
      <c r="Y2" s="114"/>
      <c r="Z2" s="110"/>
      <c r="AA2" s="110"/>
      <c r="AC2" s="112"/>
      <c r="AD2" s="114"/>
      <c r="AE2" s="114"/>
      <c r="AF2" s="114"/>
      <c r="AG2" s="114"/>
      <c r="AH2" s="114"/>
      <c r="AI2" s="112" t="s">
        <v>95</v>
      </c>
      <c r="AJ2" s="112"/>
      <c r="AK2" s="118"/>
      <c r="AL2" s="118"/>
      <c r="AM2" s="118"/>
      <c r="AN2" s="118"/>
    </row>
    <row r="3" customFormat="false" ht="18" hidden="false" customHeight="true" outlineLevel="0" collapsed="false">
      <c r="A3" s="119"/>
      <c r="B3" s="119"/>
      <c r="C3" s="119"/>
      <c r="D3" s="119"/>
      <c r="E3" s="119"/>
      <c r="F3" s="119"/>
      <c r="G3" s="119"/>
      <c r="H3" s="119"/>
      <c r="I3" s="119"/>
      <c r="J3" s="119"/>
      <c r="K3" s="119"/>
      <c r="L3" s="119"/>
      <c r="M3" s="119"/>
      <c r="N3" s="119"/>
      <c r="O3" s="119"/>
      <c r="P3" s="119"/>
      <c r="Q3" s="119"/>
      <c r="R3" s="119"/>
      <c r="S3" s="119"/>
      <c r="T3" s="119"/>
      <c r="U3" s="119"/>
      <c r="V3" s="119"/>
      <c r="W3" s="119"/>
      <c r="Y3" s="120"/>
      <c r="Z3" s="120"/>
      <c r="AA3" s="120"/>
      <c r="AB3" s="110"/>
      <c r="AC3" s="120"/>
      <c r="AD3" s="120"/>
      <c r="AE3" s="120"/>
      <c r="AF3" s="120"/>
      <c r="AG3" s="120"/>
      <c r="AH3" s="120"/>
      <c r="AI3" s="121" t="s">
        <v>96</v>
      </c>
      <c r="AJ3" s="112"/>
      <c r="AK3" s="122"/>
      <c r="AL3" s="122"/>
      <c r="AM3" s="122"/>
      <c r="AN3" s="122"/>
    </row>
    <row r="4" customFormat="false" ht="18" hidden="false" customHeight="true" outlineLevel="0" collapsed="false">
      <c r="A4" s="119"/>
      <c r="B4" s="119"/>
      <c r="C4" s="119"/>
      <c r="D4" s="119"/>
      <c r="E4" s="119"/>
      <c r="F4" s="119"/>
      <c r="G4" s="119"/>
      <c r="H4" s="119"/>
      <c r="I4" s="119"/>
      <c r="J4" s="119"/>
      <c r="K4" s="119"/>
      <c r="L4" s="119"/>
      <c r="M4" s="119"/>
      <c r="N4" s="119"/>
      <c r="O4" s="119"/>
      <c r="P4" s="119"/>
      <c r="Q4" s="119"/>
      <c r="R4" s="119"/>
      <c r="S4" s="119"/>
      <c r="T4" s="119"/>
      <c r="U4" s="119"/>
      <c r="V4" s="119"/>
      <c r="W4" s="119"/>
      <c r="Y4" s="120"/>
      <c r="Z4" s="120"/>
      <c r="AA4" s="120"/>
      <c r="AB4" s="110"/>
      <c r="AC4" s="120"/>
      <c r="AD4" s="120"/>
      <c r="AE4" s="120"/>
      <c r="AF4" s="120"/>
      <c r="AG4" s="120"/>
      <c r="AH4" s="120"/>
      <c r="AI4" s="121" t="s">
        <v>97</v>
      </c>
      <c r="AJ4" s="112"/>
      <c r="AK4" s="122"/>
      <c r="AL4" s="122"/>
      <c r="AM4" s="122"/>
      <c r="AN4" s="122"/>
    </row>
    <row r="5" customFormat="false" ht="18" hidden="false" customHeight="true" outlineLevel="0" collapsed="false">
      <c r="A5" s="119"/>
      <c r="B5" s="119"/>
      <c r="C5" s="119"/>
      <c r="D5" s="119"/>
      <c r="E5" s="119"/>
      <c r="F5" s="119"/>
      <c r="G5" s="119"/>
      <c r="H5" s="119"/>
      <c r="I5" s="119"/>
      <c r="J5" s="119"/>
      <c r="K5" s="119"/>
      <c r="L5" s="119"/>
      <c r="M5" s="119"/>
      <c r="N5" s="119"/>
      <c r="O5" s="119"/>
      <c r="P5" s="119"/>
      <c r="Q5" s="119"/>
      <c r="R5" s="119"/>
      <c r="S5" s="119"/>
      <c r="U5" s="119"/>
      <c r="V5" s="119"/>
      <c r="W5" s="119"/>
      <c r="Y5" s="120"/>
      <c r="Z5" s="120"/>
      <c r="AA5" s="120"/>
      <c r="AB5" s="110"/>
      <c r="AC5" s="120"/>
      <c r="AD5" s="120"/>
      <c r="AE5" s="120"/>
      <c r="AF5" s="120"/>
      <c r="AG5" s="121" t="s">
        <v>98</v>
      </c>
      <c r="AH5" s="165"/>
      <c r="AI5" s="165"/>
      <c r="AJ5" s="165"/>
      <c r="AK5" s="120" t="s">
        <v>99</v>
      </c>
      <c r="AL5" s="165"/>
      <c r="AM5" s="120" t="s">
        <v>100</v>
      </c>
      <c r="AN5" s="110"/>
    </row>
    <row r="6" customFormat="false" ht="9.75" hidden="false" customHeight="true" outlineLevel="0" collapsed="false">
      <c r="A6" s="110"/>
      <c r="B6" s="125"/>
      <c r="C6" s="125"/>
      <c r="D6" s="125"/>
      <c r="E6" s="125"/>
      <c r="F6" s="125"/>
      <c r="G6" s="125"/>
      <c r="H6" s="125"/>
      <c r="I6" s="125"/>
      <c r="J6" s="125"/>
      <c r="K6" s="125"/>
      <c r="L6" s="125"/>
      <c r="M6" s="125"/>
      <c r="N6" s="125"/>
      <c r="O6" s="125"/>
      <c r="P6" s="125"/>
      <c r="Q6" s="125"/>
      <c r="R6" s="125"/>
      <c r="S6" s="125"/>
      <c r="T6" s="125"/>
      <c r="U6" s="125"/>
      <c r="V6" s="125"/>
      <c r="W6" s="125"/>
      <c r="X6" s="126"/>
      <c r="Y6" s="126"/>
      <c r="Z6" s="126"/>
      <c r="AA6" s="126"/>
      <c r="AB6" s="126"/>
      <c r="AC6" s="126"/>
      <c r="AD6" s="126"/>
      <c r="AE6" s="126"/>
      <c r="AF6" s="126"/>
      <c r="AG6" s="126"/>
      <c r="AH6" s="126"/>
      <c r="AI6" s="126"/>
      <c r="AJ6" s="126"/>
      <c r="AK6" s="126"/>
      <c r="AL6" s="126"/>
      <c r="AM6" s="110"/>
      <c r="AN6" s="110"/>
    </row>
    <row r="7" customFormat="false" ht="15" hidden="false" customHeight="true" outlineLevel="0" collapsed="false">
      <c r="A7" s="127" t="s">
        <v>101</v>
      </c>
      <c r="B7" s="128" t="s">
        <v>102</v>
      </c>
      <c r="C7" s="129" t="s">
        <v>103</v>
      </c>
      <c r="D7" s="128" t="s">
        <v>104</v>
      </c>
      <c r="E7" s="130" t="s">
        <v>105</v>
      </c>
      <c r="F7" s="131" t="s">
        <v>106</v>
      </c>
      <c r="G7" s="131"/>
      <c r="H7" s="131"/>
      <c r="I7" s="131"/>
      <c r="J7" s="131"/>
      <c r="K7" s="131"/>
      <c r="L7" s="131"/>
      <c r="M7" s="131"/>
      <c r="N7" s="131"/>
      <c r="O7" s="131"/>
      <c r="P7" s="131"/>
      <c r="Q7" s="131"/>
      <c r="R7" s="131"/>
      <c r="S7" s="131"/>
      <c r="T7" s="131"/>
      <c r="U7" s="131"/>
      <c r="V7" s="131"/>
      <c r="W7" s="131"/>
      <c r="X7" s="131"/>
      <c r="Y7" s="131"/>
      <c r="Z7" s="131"/>
      <c r="AA7" s="131"/>
      <c r="AB7" s="131"/>
      <c r="AC7" s="131"/>
      <c r="AD7" s="131"/>
      <c r="AE7" s="131"/>
      <c r="AF7" s="131"/>
      <c r="AG7" s="131"/>
      <c r="AH7" s="131"/>
      <c r="AI7" s="131"/>
      <c r="AJ7" s="131"/>
      <c r="AK7" s="132" t="s">
        <v>107</v>
      </c>
      <c r="AL7" s="133" t="s">
        <v>108</v>
      </c>
      <c r="AM7" s="134" t="s">
        <v>109</v>
      </c>
      <c r="AN7" s="134"/>
    </row>
    <row r="8" customFormat="false" ht="15" hidden="false" customHeight="true" outlineLevel="0" collapsed="false">
      <c r="A8" s="127"/>
      <c r="B8" s="128"/>
      <c r="C8" s="129"/>
      <c r="D8" s="128"/>
      <c r="E8" s="130"/>
      <c r="F8" s="128" t="s">
        <v>110</v>
      </c>
      <c r="G8" s="128"/>
      <c r="H8" s="128"/>
      <c r="I8" s="128"/>
      <c r="J8" s="128"/>
      <c r="K8" s="128"/>
      <c r="L8" s="128"/>
      <c r="M8" s="128" t="s">
        <v>111</v>
      </c>
      <c r="N8" s="128"/>
      <c r="O8" s="128"/>
      <c r="P8" s="128"/>
      <c r="Q8" s="128"/>
      <c r="R8" s="128"/>
      <c r="S8" s="128"/>
      <c r="T8" s="128" t="s">
        <v>112</v>
      </c>
      <c r="U8" s="128"/>
      <c r="V8" s="128"/>
      <c r="W8" s="128"/>
      <c r="X8" s="128"/>
      <c r="Y8" s="128"/>
      <c r="Z8" s="128"/>
      <c r="AA8" s="128" t="s">
        <v>113</v>
      </c>
      <c r="AB8" s="128"/>
      <c r="AC8" s="128"/>
      <c r="AD8" s="128"/>
      <c r="AE8" s="128"/>
      <c r="AF8" s="128"/>
      <c r="AG8" s="128"/>
      <c r="AH8" s="128" t="s">
        <v>114</v>
      </c>
      <c r="AI8" s="128"/>
      <c r="AJ8" s="128"/>
      <c r="AK8" s="132"/>
      <c r="AL8" s="133"/>
      <c r="AM8" s="134"/>
      <c r="AN8" s="134"/>
    </row>
    <row r="9" customFormat="false" ht="15" hidden="false" customHeight="true" outlineLevel="0" collapsed="false">
      <c r="A9" s="127"/>
      <c r="B9" s="128"/>
      <c r="C9" s="129"/>
      <c r="D9" s="128"/>
      <c r="E9" s="130"/>
      <c r="F9" s="135" t="n">
        <f aca="false">DATE($M$2,$S$2,1)</f>
        <v>45413</v>
      </c>
      <c r="G9" s="135" t="n">
        <f aca="false">DATE($M$2,$S$2,2)</f>
        <v>45414</v>
      </c>
      <c r="H9" s="135" t="n">
        <f aca="false">DATE($M$2,$S$2,3)</f>
        <v>45415</v>
      </c>
      <c r="I9" s="135" t="n">
        <f aca="false">DATE($M$2,$S$2,4)</f>
        <v>45416</v>
      </c>
      <c r="J9" s="135" t="n">
        <f aca="false">DATE($M$2,$S$2,5)</f>
        <v>45417</v>
      </c>
      <c r="K9" s="135" t="n">
        <f aca="false">DATE($M$2,$S$2,6)</f>
        <v>45418</v>
      </c>
      <c r="L9" s="135" t="n">
        <f aca="false">DATE($M$2,$S$2,7)</f>
        <v>45419</v>
      </c>
      <c r="M9" s="135" t="n">
        <f aca="false">DATE($M$2,$S$2,8)</f>
        <v>45420</v>
      </c>
      <c r="N9" s="135" t="n">
        <f aca="false">DATE($M$2,$S$2,9)</f>
        <v>45421</v>
      </c>
      <c r="O9" s="135" t="n">
        <f aca="false">DATE($M$2,$S$2,10)</f>
        <v>45422</v>
      </c>
      <c r="P9" s="135" t="n">
        <f aca="false">DATE($M$2,$S$2,11)</f>
        <v>45423</v>
      </c>
      <c r="Q9" s="135" t="n">
        <f aca="false">DATE($M$2,$S$2,12)</f>
        <v>45424</v>
      </c>
      <c r="R9" s="135" t="n">
        <f aca="false">DATE($M$2,$S$2,13)</f>
        <v>45425</v>
      </c>
      <c r="S9" s="135" t="n">
        <f aca="false">DATE($M$2,$S$2,14)</f>
        <v>45426</v>
      </c>
      <c r="T9" s="135" t="n">
        <f aca="false">DATE($M$2,$S$2,15)</f>
        <v>45427</v>
      </c>
      <c r="U9" s="135" t="n">
        <f aca="false">DATE($M$2,$S$2,16)</f>
        <v>45428</v>
      </c>
      <c r="V9" s="135" t="n">
        <f aca="false">DATE($M$2,$S$2,17)</f>
        <v>45429</v>
      </c>
      <c r="W9" s="135" t="n">
        <f aca="false">DATE($M$2,$S$2,18)</f>
        <v>45430</v>
      </c>
      <c r="X9" s="135" t="n">
        <f aca="false">DATE($M$2,$S$2,19)</f>
        <v>45431</v>
      </c>
      <c r="Y9" s="135" t="n">
        <f aca="false">DATE($M$2,$S$2,20)</f>
        <v>45432</v>
      </c>
      <c r="Z9" s="135" t="n">
        <f aca="false">DATE($M$2,$S$2,21)</f>
        <v>45433</v>
      </c>
      <c r="AA9" s="135" t="n">
        <f aca="false">DATE($M$2,$S$2,22)</f>
        <v>45434</v>
      </c>
      <c r="AB9" s="135" t="n">
        <f aca="false">DATE($M$2,$S$2,23)</f>
        <v>45435</v>
      </c>
      <c r="AC9" s="135" t="n">
        <f aca="false">DATE($M$2,$S$2,24)</f>
        <v>45436</v>
      </c>
      <c r="AD9" s="135" t="n">
        <f aca="false">DATE($M$2,$S$2,25)</f>
        <v>45437</v>
      </c>
      <c r="AE9" s="135" t="n">
        <f aca="false">DATE($M$2,$S$2,26)</f>
        <v>45438</v>
      </c>
      <c r="AF9" s="135" t="n">
        <f aca="false">DATE($M$2,$S$2,27)</f>
        <v>45439</v>
      </c>
      <c r="AG9" s="135" t="n">
        <f aca="false">DATE($M$2,$S$2,28)</f>
        <v>45440</v>
      </c>
      <c r="AH9" s="135" t="n">
        <f aca="false">IF(DAY(EOMONTH(F9,0))&lt;29,"",DATE($M$2,$S$2,29))</f>
        <v>45441</v>
      </c>
      <c r="AI9" s="135" t="n">
        <f aca="false">IF(DAY(EOMONTH(F9,0))&lt;30,"",DATE($M$2,$S$2,30))</f>
        <v>45442</v>
      </c>
      <c r="AJ9" s="135" t="n">
        <f aca="false">IF(DAY(EOMONTH(F9,0))&lt;31,"",DATE($M$2,$S$2,31))</f>
        <v>45443</v>
      </c>
      <c r="AK9" s="132"/>
      <c r="AL9" s="133"/>
      <c r="AM9" s="134"/>
      <c r="AN9" s="134"/>
    </row>
    <row r="10" customFormat="false" ht="15" hidden="false" customHeight="true" outlineLevel="0" collapsed="false">
      <c r="A10" s="127"/>
      <c r="B10" s="128"/>
      <c r="C10" s="129"/>
      <c r="D10" s="128"/>
      <c r="E10" s="130"/>
      <c r="F10" s="136" t="n">
        <f aca="false">DATE($M$2,$S$2,1)</f>
        <v>45413</v>
      </c>
      <c r="G10" s="136" t="n">
        <f aca="false">DATE($M$2,$S$2,2)</f>
        <v>45414</v>
      </c>
      <c r="H10" s="136" t="n">
        <f aca="false">DATE($M$2,$S$2,3)</f>
        <v>45415</v>
      </c>
      <c r="I10" s="136" t="n">
        <f aca="false">DATE($M$2,$S$2,4)</f>
        <v>45416</v>
      </c>
      <c r="J10" s="136" t="n">
        <f aca="false">DATE($M$2,$S$2,5)</f>
        <v>45417</v>
      </c>
      <c r="K10" s="136" t="n">
        <f aca="false">DATE($M$2,$S$2,6)</f>
        <v>45418</v>
      </c>
      <c r="L10" s="136" t="n">
        <f aca="false">DATE($M$2,$S$2,7)</f>
        <v>45419</v>
      </c>
      <c r="M10" s="136" t="n">
        <f aca="false">DATE($M$2,$S$2,8)</f>
        <v>45420</v>
      </c>
      <c r="N10" s="136" t="n">
        <f aca="false">DATE($M$2,$S$2,9)</f>
        <v>45421</v>
      </c>
      <c r="O10" s="136" t="n">
        <f aca="false">DATE($M$2,$S$2,10)</f>
        <v>45422</v>
      </c>
      <c r="P10" s="136" t="n">
        <f aca="false">DATE($M$2,$S$2,11)</f>
        <v>45423</v>
      </c>
      <c r="Q10" s="136" t="n">
        <f aca="false">DATE($M$2,$S$2,12)</f>
        <v>45424</v>
      </c>
      <c r="R10" s="136" t="n">
        <f aca="false">DATE($M$2,$S$2,13)</f>
        <v>45425</v>
      </c>
      <c r="S10" s="136" t="n">
        <f aca="false">DATE($M$2,$S$2,14)</f>
        <v>45426</v>
      </c>
      <c r="T10" s="136" t="n">
        <f aca="false">DATE($M$2,$S$2,15)</f>
        <v>45427</v>
      </c>
      <c r="U10" s="136" t="n">
        <f aca="false">DATE($M$2,$S$2,16)</f>
        <v>45428</v>
      </c>
      <c r="V10" s="136" t="n">
        <f aca="false">DATE($M$2,$S$2,17)</f>
        <v>45429</v>
      </c>
      <c r="W10" s="136" t="n">
        <f aca="false">DATE($M$2,$S$2,18)</f>
        <v>45430</v>
      </c>
      <c r="X10" s="136" t="n">
        <f aca="false">DATE($M$2,$S$2,19)</f>
        <v>45431</v>
      </c>
      <c r="Y10" s="136" t="n">
        <f aca="false">DATE($M$2,$S$2,20)</f>
        <v>45432</v>
      </c>
      <c r="Z10" s="136" t="n">
        <f aca="false">DATE($M$2,$S$2,21)</f>
        <v>45433</v>
      </c>
      <c r="AA10" s="136" t="n">
        <f aca="false">DATE($M$2,$S$2,22)</f>
        <v>45434</v>
      </c>
      <c r="AB10" s="136" t="n">
        <f aca="false">DATE($M$2,$S$2,23)</f>
        <v>45435</v>
      </c>
      <c r="AC10" s="136" t="n">
        <f aca="false">DATE($M$2,$S$2,24)</f>
        <v>45436</v>
      </c>
      <c r="AD10" s="136" t="n">
        <f aca="false">DATE($M$2,$S$2,25)</f>
        <v>45437</v>
      </c>
      <c r="AE10" s="136" t="n">
        <f aca="false">DATE($M$2,$S$2,26)</f>
        <v>45438</v>
      </c>
      <c r="AF10" s="136" t="n">
        <f aca="false">DATE($M$2,$S$2,27)</f>
        <v>45439</v>
      </c>
      <c r="AG10" s="136" t="n">
        <f aca="false">DATE($M$2,$S$2,28)</f>
        <v>45440</v>
      </c>
      <c r="AH10" s="136" t="n">
        <f aca="false">IF(DAY(EOMONTH(F10,0))&lt;29,"",DATE($M$2,$S$2,29))</f>
        <v>45441</v>
      </c>
      <c r="AI10" s="136" t="n">
        <f aca="false">IF(DAY(EOMONTH(F10,0))&lt;30,"",DATE($M$2,$S$2,30))</f>
        <v>45442</v>
      </c>
      <c r="AJ10" s="136" t="n">
        <f aca="false">IF(DAY(EOMONTH(F10,0))&lt;31,"",DATE($M$2,$S$2,31))</f>
        <v>45443</v>
      </c>
      <c r="AK10" s="132"/>
      <c r="AL10" s="133"/>
      <c r="AM10" s="134"/>
      <c r="AN10" s="134"/>
    </row>
    <row r="11" customFormat="false" ht="18" hidden="false" customHeight="true" outlineLevel="0" collapsed="false">
      <c r="A11" s="127" t="n">
        <v>1</v>
      </c>
      <c r="B11" s="170" t="s">
        <v>22</v>
      </c>
      <c r="C11" s="138" t="s">
        <v>126</v>
      </c>
      <c r="D11" s="167"/>
      <c r="E11" s="168" t="s">
        <v>126</v>
      </c>
      <c r="F11" s="141"/>
      <c r="G11" s="141"/>
      <c r="H11" s="141"/>
      <c r="I11" s="141"/>
      <c r="J11" s="141"/>
      <c r="K11" s="141"/>
      <c r="L11" s="141"/>
      <c r="M11" s="141"/>
      <c r="N11" s="141"/>
      <c r="O11" s="141"/>
      <c r="P11" s="141"/>
      <c r="Q11" s="141"/>
      <c r="R11" s="141"/>
      <c r="S11" s="141"/>
      <c r="T11" s="141"/>
      <c r="U11" s="141"/>
      <c r="V11" s="141"/>
      <c r="W11" s="141"/>
      <c r="X11" s="141"/>
      <c r="Y11" s="141"/>
      <c r="Z11" s="141"/>
      <c r="AA11" s="141"/>
      <c r="AB11" s="141"/>
      <c r="AC11" s="141"/>
      <c r="AD11" s="141"/>
      <c r="AE11" s="141"/>
      <c r="AF11" s="141"/>
      <c r="AG11" s="141"/>
      <c r="AH11" s="141"/>
      <c r="AI11" s="141"/>
      <c r="AJ11" s="141"/>
      <c r="AK11" s="142" t="n">
        <f aca="false">+SUM(F11:AJ11)</f>
        <v>0</v>
      </c>
      <c r="AL11" s="143" t="n">
        <f aca="false">IF($AK$3="４週",AK11/4,AK11/(DAY(EOMONTH($F$9,0))/7))</f>
        <v>0</v>
      </c>
      <c r="AM11" s="144"/>
      <c r="AN11" s="144"/>
    </row>
    <row r="12" customFormat="false" ht="18" hidden="false" customHeight="true" outlineLevel="0" collapsed="false">
      <c r="A12" s="127" t="n">
        <v>2</v>
      </c>
      <c r="B12" s="170" t="s">
        <v>22</v>
      </c>
      <c r="C12" s="138" t="s">
        <v>128</v>
      </c>
      <c r="D12" s="167"/>
      <c r="E12" s="168" t="s">
        <v>128</v>
      </c>
      <c r="F12" s="141"/>
      <c r="G12" s="141"/>
      <c r="H12" s="141"/>
      <c r="I12" s="141"/>
      <c r="J12" s="141"/>
      <c r="K12" s="141"/>
      <c r="L12" s="141"/>
      <c r="M12" s="141"/>
      <c r="N12" s="141"/>
      <c r="O12" s="141"/>
      <c r="P12" s="141"/>
      <c r="Q12" s="141"/>
      <c r="R12" s="141"/>
      <c r="S12" s="141"/>
      <c r="T12" s="141"/>
      <c r="U12" s="141"/>
      <c r="V12" s="141"/>
      <c r="W12" s="141"/>
      <c r="X12" s="141"/>
      <c r="Y12" s="141"/>
      <c r="Z12" s="141"/>
      <c r="AA12" s="141"/>
      <c r="AB12" s="141"/>
      <c r="AC12" s="141"/>
      <c r="AD12" s="141"/>
      <c r="AE12" s="141"/>
      <c r="AF12" s="141"/>
      <c r="AG12" s="141"/>
      <c r="AH12" s="141"/>
      <c r="AI12" s="141"/>
      <c r="AJ12" s="141"/>
      <c r="AK12" s="142" t="n">
        <f aca="false">+SUM(F12:AJ12)</f>
        <v>0</v>
      </c>
      <c r="AL12" s="143" t="n">
        <f aca="false">IF($AK$3="４週",AK12/4,AK12/(DAY(EOMONTH($F$9,0))/7))</f>
        <v>0</v>
      </c>
      <c r="AM12" s="144"/>
      <c r="AN12" s="144"/>
    </row>
    <row r="13" customFormat="false" ht="18" hidden="false" customHeight="true" outlineLevel="0" collapsed="false">
      <c r="A13" s="127" t="n">
        <v>3</v>
      </c>
      <c r="B13" s="170" t="s">
        <v>22</v>
      </c>
      <c r="C13" s="138" t="s">
        <v>130</v>
      </c>
      <c r="D13" s="167"/>
      <c r="E13" s="168" t="s">
        <v>130</v>
      </c>
      <c r="F13" s="141"/>
      <c r="G13" s="141"/>
      <c r="H13" s="141"/>
      <c r="I13" s="141"/>
      <c r="J13" s="141"/>
      <c r="K13" s="141"/>
      <c r="L13" s="141"/>
      <c r="M13" s="141"/>
      <c r="N13" s="141"/>
      <c r="O13" s="141"/>
      <c r="P13" s="141"/>
      <c r="Q13" s="141"/>
      <c r="R13" s="141"/>
      <c r="S13" s="141"/>
      <c r="T13" s="141"/>
      <c r="U13" s="141"/>
      <c r="V13" s="141"/>
      <c r="W13" s="141"/>
      <c r="X13" s="141"/>
      <c r="Y13" s="141"/>
      <c r="Z13" s="141"/>
      <c r="AA13" s="141"/>
      <c r="AB13" s="141"/>
      <c r="AC13" s="141"/>
      <c r="AD13" s="141"/>
      <c r="AE13" s="141"/>
      <c r="AF13" s="141"/>
      <c r="AG13" s="141"/>
      <c r="AH13" s="141"/>
      <c r="AI13" s="141"/>
      <c r="AJ13" s="141"/>
      <c r="AK13" s="142" t="n">
        <f aca="false">+SUM(F13:AJ13)</f>
        <v>0</v>
      </c>
      <c r="AL13" s="143" t="n">
        <f aca="false">IF($AK$3="４週",AK13/4,AK13/(DAY(EOMONTH($F$9,0))/7))</f>
        <v>0</v>
      </c>
      <c r="AM13" s="144"/>
      <c r="AN13" s="144"/>
    </row>
    <row r="14" customFormat="false" ht="18" hidden="false" customHeight="true" outlineLevel="0" collapsed="false">
      <c r="A14" s="127" t="n">
        <v>4</v>
      </c>
      <c r="B14" s="170" t="s">
        <v>22</v>
      </c>
      <c r="C14" s="138" t="s">
        <v>132</v>
      </c>
      <c r="D14" s="167"/>
      <c r="E14" s="168" t="s">
        <v>132</v>
      </c>
      <c r="F14" s="141"/>
      <c r="G14" s="141"/>
      <c r="H14" s="141"/>
      <c r="I14" s="141"/>
      <c r="J14" s="141"/>
      <c r="K14" s="141"/>
      <c r="L14" s="141"/>
      <c r="M14" s="141"/>
      <c r="N14" s="141"/>
      <c r="O14" s="141"/>
      <c r="P14" s="141"/>
      <c r="Q14" s="141"/>
      <c r="R14" s="141"/>
      <c r="S14" s="141"/>
      <c r="T14" s="141"/>
      <c r="U14" s="141"/>
      <c r="V14" s="141"/>
      <c r="W14" s="141"/>
      <c r="X14" s="141"/>
      <c r="Y14" s="141"/>
      <c r="Z14" s="141"/>
      <c r="AA14" s="141"/>
      <c r="AB14" s="141"/>
      <c r="AC14" s="141"/>
      <c r="AD14" s="141"/>
      <c r="AE14" s="141"/>
      <c r="AF14" s="141"/>
      <c r="AG14" s="141"/>
      <c r="AH14" s="141"/>
      <c r="AI14" s="141"/>
      <c r="AJ14" s="141"/>
      <c r="AK14" s="142" t="n">
        <f aca="false">+SUM(F14:AJ14)</f>
        <v>0</v>
      </c>
      <c r="AL14" s="143" t="n">
        <f aca="false">IF($AK$3="４週",AK14/4,AK14/(DAY(EOMONTH($F$9,0))/7))</f>
        <v>0</v>
      </c>
      <c r="AM14" s="144"/>
      <c r="AN14" s="144"/>
    </row>
    <row r="15" customFormat="false" ht="18" hidden="false" customHeight="true" outlineLevel="0" collapsed="false">
      <c r="A15" s="127" t="n">
        <v>5</v>
      </c>
      <c r="B15" s="170"/>
      <c r="C15" s="138"/>
      <c r="D15" s="167"/>
      <c r="E15" s="168"/>
      <c r="F15" s="141"/>
      <c r="G15" s="141"/>
      <c r="H15" s="141"/>
      <c r="I15" s="141"/>
      <c r="J15" s="141"/>
      <c r="K15" s="141"/>
      <c r="L15" s="141"/>
      <c r="M15" s="141"/>
      <c r="N15" s="141"/>
      <c r="O15" s="141"/>
      <c r="P15" s="141"/>
      <c r="Q15" s="141"/>
      <c r="R15" s="141"/>
      <c r="S15" s="141"/>
      <c r="T15" s="141"/>
      <c r="U15" s="141"/>
      <c r="V15" s="141"/>
      <c r="W15" s="141"/>
      <c r="X15" s="141"/>
      <c r="Y15" s="141"/>
      <c r="Z15" s="141"/>
      <c r="AA15" s="141"/>
      <c r="AB15" s="141"/>
      <c r="AC15" s="141"/>
      <c r="AD15" s="141"/>
      <c r="AE15" s="141"/>
      <c r="AF15" s="141"/>
      <c r="AG15" s="141"/>
      <c r="AH15" s="141"/>
      <c r="AI15" s="141"/>
      <c r="AJ15" s="141"/>
      <c r="AK15" s="142" t="n">
        <f aca="false">+SUM(F15:AJ15)</f>
        <v>0</v>
      </c>
      <c r="AL15" s="143" t="n">
        <f aca="false">IF($AK$3="４週",AK15/4,AK15/(DAY(EOMONTH($F$9,0))/7))</f>
        <v>0</v>
      </c>
      <c r="AM15" s="144"/>
      <c r="AN15" s="144"/>
    </row>
    <row r="16" customFormat="false" ht="18" hidden="false" customHeight="true" outlineLevel="0" collapsed="false">
      <c r="A16" s="127" t="n">
        <v>6</v>
      </c>
      <c r="B16" s="170"/>
      <c r="C16" s="138"/>
      <c r="D16" s="167"/>
      <c r="E16" s="168"/>
      <c r="F16" s="141"/>
      <c r="G16" s="141"/>
      <c r="H16" s="141"/>
      <c r="I16" s="141"/>
      <c r="J16" s="141"/>
      <c r="K16" s="141"/>
      <c r="L16" s="141"/>
      <c r="M16" s="141"/>
      <c r="N16" s="141"/>
      <c r="O16" s="141"/>
      <c r="P16" s="141"/>
      <c r="Q16" s="141"/>
      <c r="R16" s="141"/>
      <c r="S16" s="141"/>
      <c r="T16" s="141"/>
      <c r="U16" s="141"/>
      <c r="V16" s="141"/>
      <c r="W16" s="141"/>
      <c r="X16" s="141"/>
      <c r="Y16" s="141"/>
      <c r="Z16" s="141"/>
      <c r="AA16" s="141"/>
      <c r="AB16" s="141"/>
      <c r="AC16" s="141"/>
      <c r="AD16" s="141"/>
      <c r="AE16" s="141"/>
      <c r="AF16" s="141"/>
      <c r="AG16" s="141"/>
      <c r="AH16" s="141"/>
      <c r="AI16" s="141"/>
      <c r="AJ16" s="141"/>
      <c r="AK16" s="142" t="n">
        <f aca="false">+SUM(F16:AJ16)</f>
        <v>0</v>
      </c>
      <c r="AL16" s="143" t="n">
        <f aca="false">IF($AK$3="４週",AK16/4,AK16/(DAY(EOMONTH($F$9,0))/7))</f>
        <v>0</v>
      </c>
      <c r="AM16" s="144"/>
      <c r="AN16" s="144"/>
    </row>
    <row r="17" customFormat="false" ht="18" hidden="false" customHeight="true" outlineLevel="0" collapsed="false">
      <c r="A17" s="127" t="n">
        <v>7</v>
      </c>
      <c r="B17" s="170"/>
      <c r="C17" s="138"/>
      <c r="D17" s="167"/>
      <c r="E17" s="168"/>
      <c r="F17" s="141"/>
      <c r="G17" s="141"/>
      <c r="H17" s="141"/>
      <c r="I17" s="141"/>
      <c r="J17" s="141"/>
      <c r="K17" s="141"/>
      <c r="L17" s="141"/>
      <c r="M17" s="141"/>
      <c r="N17" s="141"/>
      <c r="O17" s="141"/>
      <c r="P17" s="141"/>
      <c r="Q17" s="141"/>
      <c r="R17" s="141"/>
      <c r="S17" s="141"/>
      <c r="T17" s="141"/>
      <c r="U17" s="141"/>
      <c r="V17" s="141"/>
      <c r="W17" s="141"/>
      <c r="X17" s="141"/>
      <c r="Y17" s="141"/>
      <c r="Z17" s="141"/>
      <c r="AA17" s="141"/>
      <c r="AB17" s="141"/>
      <c r="AC17" s="141"/>
      <c r="AD17" s="141"/>
      <c r="AE17" s="141"/>
      <c r="AF17" s="141"/>
      <c r="AG17" s="141"/>
      <c r="AH17" s="141"/>
      <c r="AI17" s="141"/>
      <c r="AJ17" s="141"/>
      <c r="AK17" s="142" t="n">
        <f aca="false">+SUM(F17:AJ17)</f>
        <v>0</v>
      </c>
      <c r="AL17" s="143" t="n">
        <f aca="false">IF($AK$3="４週",AK17/4,AK17/(DAY(EOMONTH($F$9,0))/7))</f>
        <v>0</v>
      </c>
      <c r="AM17" s="144"/>
      <c r="AN17" s="144"/>
    </row>
    <row r="18" customFormat="false" ht="18" hidden="false" customHeight="true" outlineLevel="0" collapsed="false">
      <c r="A18" s="127" t="n">
        <v>8</v>
      </c>
      <c r="B18" s="170"/>
      <c r="C18" s="138"/>
      <c r="D18" s="167"/>
      <c r="E18" s="168"/>
      <c r="F18" s="141"/>
      <c r="G18" s="141"/>
      <c r="H18" s="141"/>
      <c r="I18" s="141"/>
      <c r="J18" s="141"/>
      <c r="K18" s="141"/>
      <c r="L18" s="141"/>
      <c r="M18" s="141"/>
      <c r="N18" s="141"/>
      <c r="O18" s="141"/>
      <c r="P18" s="141"/>
      <c r="Q18" s="141"/>
      <c r="R18" s="141"/>
      <c r="S18" s="141"/>
      <c r="T18" s="141"/>
      <c r="U18" s="141"/>
      <c r="V18" s="141"/>
      <c r="W18" s="141"/>
      <c r="X18" s="141"/>
      <c r="Y18" s="141"/>
      <c r="Z18" s="141"/>
      <c r="AA18" s="141"/>
      <c r="AB18" s="141"/>
      <c r="AC18" s="141"/>
      <c r="AD18" s="141"/>
      <c r="AE18" s="141"/>
      <c r="AF18" s="141"/>
      <c r="AG18" s="141"/>
      <c r="AH18" s="141"/>
      <c r="AI18" s="141"/>
      <c r="AJ18" s="141"/>
      <c r="AK18" s="142" t="n">
        <f aca="false">+SUM(F18:AJ18)</f>
        <v>0</v>
      </c>
      <c r="AL18" s="143" t="n">
        <f aca="false">IF($AK$3="４週",AK18/4,AK18/(DAY(EOMONTH($F$9,0))/7))</f>
        <v>0</v>
      </c>
      <c r="AM18" s="144"/>
      <c r="AN18" s="144"/>
    </row>
    <row r="19" customFormat="false" ht="18" hidden="false" customHeight="true" outlineLevel="0" collapsed="false">
      <c r="A19" s="127" t="n">
        <v>9</v>
      </c>
      <c r="B19" s="170"/>
      <c r="C19" s="138"/>
      <c r="D19" s="167"/>
      <c r="E19" s="168"/>
      <c r="F19" s="141"/>
      <c r="G19" s="141"/>
      <c r="H19" s="141"/>
      <c r="I19" s="141"/>
      <c r="J19" s="141"/>
      <c r="K19" s="141"/>
      <c r="L19" s="141"/>
      <c r="M19" s="141"/>
      <c r="N19" s="141"/>
      <c r="O19" s="141"/>
      <c r="P19" s="141"/>
      <c r="Q19" s="141"/>
      <c r="R19" s="141"/>
      <c r="S19" s="141"/>
      <c r="T19" s="141"/>
      <c r="U19" s="141"/>
      <c r="V19" s="141"/>
      <c r="W19" s="141"/>
      <c r="X19" s="141"/>
      <c r="Y19" s="141"/>
      <c r="Z19" s="141"/>
      <c r="AA19" s="141"/>
      <c r="AB19" s="141"/>
      <c r="AC19" s="141"/>
      <c r="AD19" s="141"/>
      <c r="AE19" s="141"/>
      <c r="AF19" s="141"/>
      <c r="AG19" s="141"/>
      <c r="AH19" s="141"/>
      <c r="AI19" s="141"/>
      <c r="AJ19" s="141"/>
      <c r="AK19" s="142" t="n">
        <f aca="false">+SUM(F19:AJ19)</f>
        <v>0</v>
      </c>
      <c r="AL19" s="143" t="n">
        <f aca="false">IF($AK$3="４週",AK19/4,AK19/(DAY(EOMONTH($F$9,0))/7))</f>
        <v>0</v>
      </c>
      <c r="AM19" s="144"/>
      <c r="AN19" s="144"/>
    </row>
    <row r="20" customFormat="false" ht="18" hidden="false" customHeight="true" outlineLevel="0" collapsed="false">
      <c r="A20" s="127" t="n">
        <v>10</v>
      </c>
      <c r="B20" s="170"/>
      <c r="C20" s="138"/>
      <c r="D20" s="167"/>
      <c r="E20" s="168"/>
      <c r="F20" s="141"/>
      <c r="G20" s="141"/>
      <c r="H20" s="141"/>
      <c r="I20" s="141"/>
      <c r="J20" s="141"/>
      <c r="K20" s="141"/>
      <c r="L20" s="141"/>
      <c r="M20" s="141"/>
      <c r="N20" s="141"/>
      <c r="O20" s="141"/>
      <c r="P20" s="141"/>
      <c r="Q20" s="141"/>
      <c r="R20" s="141"/>
      <c r="S20" s="141"/>
      <c r="T20" s="141"/>
      <c r="U20" s="141"/>
      <c r="V20" s="141"/>
      <c r="W20" s="141"/>
      <c r="X20" s="141"/>
      <c r="Y20" s="141"/>
      <c r="Z20" s="141"/>
      <c r="AA20" s="141"/>
      <c r="AB20" s="141"/>
      <c r="AC20" s="141"/>
      <c r="AD20" s="141"/>
      <c r="AE20" s="141"/>
      <c r="AF20" s="141"/>
      <c r="AG20" s="141"/>
      <c r="AH20" s="141"/>
      <c r="AI20" s="141"/>
      <c r="AJ20" s="141"/>
      <c r="AK20" s="142" t="n">
        <f aca="false">+SUM(F20:AJ20)</f>
        <v>0</v>
      </c>
      <c r="AL20" s="143" t="n">
        <f aca="false">IF($AK$3="４週",AK20/4,AK20/(DAY(EOMONTH($F$9,0))/7))</f>
        <v>0</v>
      </c>
      <c r="AM20" s="144"/>
      <c r="AN20" s="144"/>
    </row>
    <row r="21" customFormat="false" ht="18" hidden="false" customHeight="true" outlineLevel="0" collapsed="false">
      <c r="A21" s="127" t="n">
        <v>11</v>
      </c>
      <c r="B21" s="170"/>
      <c r="C21" s="138"/>
      <c r="D21" s="167"/>
      <c r="E21" s="168"/>
      <c r="F21" s="141"/>
      <c r="G21" s="141"/>
      <c r="H21" s="141"/>
      <c r="I21" s="141"/>
      <c r="J21" s="141"/>
      <c r="K21" s="141"/>
      <c r="L21" s="141"/>
      <c r="M21" s="141"/>
      <c r="N21" s="141"/>
      <c r="O21" s="141"/>
      <c r="P21" s="141"/>
      <c r="Q21" s="141"/>
      <c r="R21" s="141"/>
      <c r="S21" s="141"/>
      <c r="T21" s="141"/>
      <c r="U21" s="141"/>
      <c r="V21" s="141"/>
      <c r="W21" s="141"/>
      <c r="X21" s="141"/>
      <c r="Y21" s="141"/>
      <c r="Z21" s="141"/>
      <c r="AA21" s="141"/>
      <c r="AB21" s="141"/>
      <c r="AC21" s="141"/>
      <c r="AD21" s="141"/>
      <c r="AE21" s="141"/>
      <c r="AF21" s="141"/>
      <c r="AG21" s="141"/>
      <c r="AH21" s="141"/>
      <c r="AI21" s="141"/>
      <c r="AJ21" s="141"/>
      <c r="AK21" s="142" t="n">
        <f aca="false">+SUM(F21:AJ21)</f>
        <v>0</v>
      </c>
      <c r="AL21" s="143" t="n">
        <f aca="false">IF($AK$3="４週",AK21/4,AK21/(DAY(EOMONTH($F$9,0))/7))</f>
        <v>0</v>
      </c>
      <c r="AM21" s="144"/>
      <c r="AN21" s="144"/>
    </row>
    <row r="22" customFormat="false" ht="18" hidden="false" customHeight="true" outlineLevel="0" collapsed="false">
      <c r="A22" s="127" t="n">
        <v>12</v>
      </c>
      <c r="B22" s="170"/>
      <c r="C22" s="138"/>
      <c r="D22" s="167"/>
      <c r="E22" s="168"/>
      <c r="F22" s="141"/>
      <c r="G22" s="141"/>
      <c r="H22" s="141"/>
      <c r="I22" s="141"/>
      <c r="J22" s="141"/>
      <c r="K22" s="141"/>
      <c r="L22" s="141"/>
      <c r="M22" s="141"/>
      <c r="N22" s="141"/>
      <c r="O22" s="141"/>
      <c r="P22" s="141"/>
      <c r="Q22" s="141"/>
      <c r="R22" s="141"/>
      <c r="S22" s="141"/>
      <c r="T22" s="141"/>
      <c r="U22" s="141"/>
      <c r="V22" s="141"/>
      <c r="W22" s="141"/>
      <c r="X22" s="141"/>
      <c r="Y22" s="141"/>
      <c r="Z22" s="141"/>
      <c r="AA22" s="141"/>
      <c r="AB22" s="141"/>
      <c r="AC22" s="141"/>
      <c r="AD22" s="141"/>
      <c r="AE22" s="141"/>
      <c r="AF22" s="141"/>
      <c r="AG22" s="141"/>
      <c r="AH22" s="141"/>
      <c r="AI22" s="141"/>
      <c r="AJ22" s="141"/>
      <c r="AK22" s="142" t="n">
        <f aca="false">+SUM(F22:AJ22)</f>
        <v>0</v>
      </c>
      <c r="AL22" s="143" t="n">
        <f aca="false">IF($AK$3="４週",AK22/4,AK22/(DAY(EOMONTH($F$9,0))/7))</f>
        <v>0</v>
      </c>
      <c r="AM22" s="144"/>
      <c r="AN22" s="144"/>
    </row>
    <row r="23" customFormat="false" ht="18" hidden="false" customHeight="true" outlineLevel="0" collapsed="false">
      <c r="A23" s="127" t="n">
        <v>13</v>
      </c>
      <c r="B23" s="170"/>
      <c r="C23" s="138"/>
      <c r="D23" s="167"/>
      <c r="E23" s="168"/>
      <c r="F23" s="141"/>
      <c r="G23" s="141"/>
      <c r="H23" s="141"/>
      <c r="I23" s="141"/>
      <c r="J23" s="141"/>
      <c r="K23" s="141"/>
      <c r="L23" s="141"/>
      <c r="M23" s="141"/>
      <c r="N23" s="141"/>
      <c r="O23" s="141"/>
      <c r="P23" s="141"/>
      <c r="Q23" s="141"/>
      <c r="R23" s="141"/>
      <c r="S23" s="141"/>
      <c r="T23" s="141"/>
      <c r="U23" s="141"/>
      <c r="V23" s="141"/>
      <c r="W23" s="141"/>
      <c r="X23" s="141"/>
      <c r="Y23" s="141"/>
      <c r="Z23" s="141"/>
      <c r="AA23" s="141"/>
      <c r="AB23" s="141"/>
      <c r="AC23" s="141"/>
      <c r="AD23" s="141"/>
      <c r="AE23" s="141"/>
      <c r="AF23" s="141"/>
      <c r="AG23" s="141"/>
      <c r="AH23" s="141"/>
      <c r="AI23" s="141"/>
      <c r="AJ23" s="141"/>
      <c r="AK23" s="142" t="n">
        <f aca="false">+SUM(F23:AJ23)</f>
        <v>0</v>
      </c>
      <c r="AL23" s="143" t="n">
        <f aca="false">IF($AK$3="４週",AK23/4,AK23/(DAY(EOMONTH($F$9,0))/7))</f>
        <v>0</v>
      </c>
      <c r="AM23" s="144"/>
      <c r="AN23" s="144"/>
    </row>
    <row r="24" customFormat="false" ht="18" hidden="false" customHeight="true" outlineLevel="0" collapsed="false">
      <c r="A24" s="127" t="n">
        <v>14</v>
      </c>
      <c r="B24" s="170"/>
      <c r="C24" s="138"/>
      <c r="D24" s="167"/>
      <c r="E24" s="168"/>
      <c r="F24" s="141"/>
      <c r="G24" s="141"/>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2" t="n">
        <f aca="false">+SUM(F24:AJ24)</f>
        <v>0</v>
      </c>
      <c r="AL24" s="143" t="n">
        <f aca="false">IF($AK$3="４週",AK24/4,AK24/(DAY(EOMONTH($F$9,0))/7))</f>
        <v>0</v>
      </c>
      <c r="AM24" s="144"/>
      <c r="AN24" s="144"/>
    </row>
    <row r="25" customFormat="false" ht="18" hidden="false" customHeight="true" outlineLevel="0" collapsed="false">
      <c r="A25" s="127" t="n">
        <v>15</v>
      </c>
      <c r="B25" s="170"/>
      <c r="C25" s="138"/>
      <c r="D25" s="167"/>
      <c r="E25" s="168"/>
      <c r="F25" s="141"/>
      <c r="G25" s="141"/>
      <c r="H25" s="141"/>
      <c r="I25" s="141"/>
      <c r="J25" s="141"/>
      <c r="K25" s="141"/>
      <c r="L25" s="141"/>
      <c r="M25" s="141"/>
      <c r="N25" s="141"/>
      <c r="O25" s="141"/>
      <c r="P25" s="141"/>
      <c r="Q25" s="141"/>
      <c r="R25" s="141"/>
      <c r="S25" s="141"/>
      <c r="T25" s="141"/>
      <c r="U25" s="141"/>
      <c r="V25" s="141"/>
      <c r="W25" s="141"/>
      <c r="X25" s="141"/>
      <c r="Y25" s="141"/>
      <c r="Z25" s="141"/>
      <c r="AA25" s="141"/>
      <c r="AB25" s="141"/>
      <c r="AC25" s="141"/>
      <c r="AD25" s="141"/>
      <c r="AE25" s="141"/>
      <c r="AF25" s="141"/>
      <c r="AG25" s="141"/>
      <c r="AH25" s="141"/>
      <c r="AI25" s="141"/>
      <c r="AJ25" s="141"/>
      <c r="AK25" s="142" t="n">
        <f aca="false">+SUM(F25:AJ25)</f>
        <v>0</v>
      </c>
      <c r="AL25" s="143" t="n">
        <f aca="false">IF($AK$3="４週",AK25/4,AK25/(DAY(EOMONTH($F$9,0))/7))</f>
        <v>0</v>
      </c>
      <c r="AM25" s="144"/>
      <c r="AN25" s="144"/>
    </row>
    <row r="26" customFormat="false" ht="18" hidden="false" customHeight="true" outlineLevel="0" collapsed="false">
      <c r="A26" s="127" t="n">
        <v>16</v>
      </c>
      <c r="B26" s="170"/>
      <c r="C26" s="138"/>
      <c r="D26" s="167"/>
      <c r="E26" s="168"/>
      <c r="F26" s="141"/>
      <c r="G26" s="141"/>
      <c r="H26" s="141"/>
      <c r="I26" s="141"/>
      <c r="J26" s="141"/>
      <c r="K26" s="141"/>
      <c r="L26" s="141"/>
      <c r="M26" s="141"/>
      <c r="N26" s="141"/>
      <c r="O26" s="141"/>
      <c r="P26" s="141"/>
      <c r="Q26" s="141"/>
      <c r="R26" s="141"/>
      <c r="S26" s="141"/>
      <c r="T26" s="141"/>
      <c r="U26" s="141"/>
      <c r="V26" s="141"/>
      <c r="W26" s="141"/>
      <c r="X26" s="141"/>
      <c r="Y26" s="141"/>
      <c r="Z26" s="141"/>
      <c r="AA26" s="141"/>
      <c r="AB26" s="141"/>
      <c r="AC26" s="141"/>
      <c r="AD26" s="141"/>
      <c r="AE26" s="141"/>
      <c r="AF26" s="141"/>
      <c r="AG26" s="141"/>
      <c r="AH26" s="141"/>
      <c r="AI26" s="141"/>
      <c r="AJ26" s="141"/>
      <c r="AK26" s="142" t="n">
        <f aca="false">+SUM(F26:AJ26)</f>
        <v>0</v>
      </c>
      <c r="AL26" s="143" t="n">
        <f aca="false">IF($AK$3="４週",AK26/4,AK26/(DAY(EOMONTH($F$9,0))/7))</f>
        <v>0</v>
      </c>
      <c r="AM26" s="144"/>
      <c r="AN26" s="144"/>
    </row>
    <row r="27" customFormat="false" ht="18" hidden="false" customHeight="true" outlineLevel="0" collapsed="false">
      <c r="A27" s="127" t="n">
        <v>17</v>
      </c>
      <c r="B27" s="170"/>
      <c r="C27" s="138"/>
      <c r="D27" s="167"/>
      <c r="E27" s="168"/>
      <c r="F27" s="141"/>
      <c r="G27" s="141"/>
      <c r="H27" s="141"/>
      <c r="I27" s="141"/>
      <c r="J27" s="141"/>
      <c r="K27" s="141"/>
      <c r="L27" s="141"/>
      <c r="M27" s="141"/>
      <c r="N27" s="141"/>
      <c r="O27" s="141"/>
      <c r="P27" s="141"/>
      <c r="Q27" s="141"/>
      <c r="R27" s="141"/>
      <c r="S27" s="141"/>
      <c r="T27" s="141"/>
      <c r="U27" s="141"/>
      <c r="V27" s="141"/>
      <c r="W27" s="141"/>
      <c r="X27" s="141"/>
      <c r="Y27" s="141"/>
      <c r="Z27" s="141"/>
      <c r="AA27" s="141"/>
      <c r="AB27" s="141"/>
      <c r="AC27" s="141"/>
      <c r="AD27" s="141"/>
      <c r="AE27" s="141"/>
      <c r="AF27" s="141"/>
      <c r="AG27" s="141"/>
      <c r="AH27" s="141"/>
      <c r="AI27" s="141"/>
      <c r="AJ27" s="141"/>
      <c r="AK27" s="142" t="n">
        <f aca="false">+SUM(F27:AJ27)</f>
        <v>0</v>
      </c>
      <c r="AL27" s="143" t="n">
        <f aca="false">IF($AK$3="４週",AK27/4,AK27/(DAY(EOMONTH($F$9,0))/7))</f>
        <v>0</v>
      </c>
      <c r="AM27" s="144"/>
      <c r="AN27" s="144"/>
    </row>
    <row r="28" customFormat="false" ht="18" hidden="false" customHeight="true" outlineLevel="0" collapsed="false">
      <c r="A28" s="127" t="n">
        <v>18</v>
      </c>
      <c r="B28" s="170"/>
      <c r="C28" s="138"/>
      <c r="D28" s="167"/>
      <c r="E28" s="168"/>
      <c r="F28" s="141"/>
      <c r="G28" s="141"/>
      <c r="H28" s="141"/>
      <c r="I28" s="141"/>
      <c r="J28" s="141"/>
      <c r="K28" s="141"/>
      <c r="L28" s="141"/>
      <c r="M28" s="141"/>
      <c r="N28" s="141"/>
      <c r="O28" s="141"/>
      <c r="P28" s="141"/>
      <c r="Q28" s="141"/>
      <c r="R28" s="141"/>
      <c r="S28" s="141"/>
      <c r="T28" s="141"/>
      <c r="U28" s="141"/>
      <c r="V28" s="141"/>
      <c r="W28" s="141"/>
      <c r="X28" s="141"/>
      <c r="Y28" s="141"/>
      <c r="Z28" s="141"/>
      <c r="AA28" s="141"/>
      <c r="AB28" s="141"/>
      <c r="AC28" s="141"/>
      <c r="AD28" s="141"/>
      <c r="AE28" s="141"/>
      <c r="AF28" s="141"/>
      <c r="AG28" s="141"/>
      <c r="AH28" s="141"/>
      <c r="AI28" s="141"/>
      <c r="AJ28" s="141"/>
      <c r="AK28" s="142" t="n">
        <f aca="false">+SUM(F28:AJ28)</f>
        <v>0</v>
      </c>
      <c r="AL28" s="143" t="n">
        <f aca="false">IF($AK$3="４週",AK28/4,AK28/(DAY(EOMONTH($F$9,0))/7))</f>
        <v>0</v>
      </c>
      <c r="AM28" s="144"/>
      <c r="AN28" s="144"/>
    </row>
    <row r="29" customFormat="false" ht="18" hidden="false" customHeight="true" outlineLevel="0" collapsed="false">
      <c r="A29" s="127" t="n">
        <v>19</v>
      </c>
      <c r="B29" s="170"/>
      <c r="C29" s="138"/>
      <c r="D29" s="167"/>
      <c r="E29" s="168"/>
      <c r="F29" s="141"/>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41"/>
      <c r="AG29" s="141"/>
      <c r="AH29" s="141"/>
      <c r="AI29" s="141"/>
      <c r="AJ29" s="141"/>
      <c r="AK29" s="142" t="n">
        <f aca="false">+SUM(F29:AJ29)</f>
        <v>0</v>
      </c>
      <c r="AL29" s="143" t="n">
        <f aca="false">IF($AK$3="４週",AK29/4,AK29/(DAY(EOMONTH($F$9,0))/7))</f>
        <v>0</v>
      </c>
      <c r="AM29" s="144"/>
      <c r="AN29" s="144"/>
    </row>
    <row r="30" customFormat="false" ht="18" hidden="false" customHeight="true" outlineLevel="0" collapsed="false">
      <c r="A30" s="127" t="n">
        <v>20</v>
      </c>
      <c r="B30" s="170"/>
      <c r="C30" s="138"/>
      <c r="D30" s="167"/>
      <c r="E30" s="168"/>
      <c r="F30" s="141"/>
      <c r="G30" s="141"/>
      <c r="H30" s="141"/>
      <c r="I30" s="141"/>
      <c r="J30" s="141"/>
      <c r="K30" s="141"/>
      <c r="L30" s="141"/>
      <c r="M30" s="141"/>
      <c r="N30" s="141"/>
      <c r="O30" s="141"/>
      <c r="P30" s="141"/>
      <c r="Q30" s="141"/>
      <c r="R30" s="141"/>
      <c r="S30" s="141"/>
      <c r="T30" s="141"/>
      <c r="U30" s="141"/>
      <c r="V30" s="141"/>
      <c r="W30" s="141"/>
      <c r="X30" s="141"/>
      <c r="Y30" s="141"/>
      <c r="Z30" s="141"/>
      <c r="AA30" s="141"/>
      <c r="AB30" s="141"/>
      <c r="AC30" s="141"/>
      <c r="AD30" s="141"/>
      <c r="AE30" s="141"/>
      <c r="AF30" s="141"/>
      <c r="AG30" s="141"/>
      <c r="AH30" s="141"/>
      <c r="AI30" s="141"/>
      <c r="AJ30" s="141"/>
      <c r="AK30" s="142" t="n">
        <f aca="false">+SUM(F30:AJ30)</f>
        <v>0</v>
      </c>
      <c r="AL30" s="143" t="n">
        <f aca="false">IF($AK$3="４週",AK30/4,AK30/(DAY(EOMONTH($F$9,0))/7))</f>
        <v>0</v>
      </c>
      <c r="AM30" s="144"/>
      <c r="AN30" s="144"/>
    </row>
    <row r="31" customFormat="false" ht="18" hidden="false" customHeight="true" outlineLevel="0" collapsed="false">
      <c r="A31" s="130" t="s">
        <v>115</v>
      </c>
      <c r="B31" s="130"/>
      <c r="C31" s="130"/>
      <c r="D31" s="130"/>
      <c r="E31" s="130"/>
      <c r="F31" s="145" t="n">
        <f aca="false">+SUM(F11:F30)</f>
        <v>0</v>
      </c>
      <c r="G31" s="145" t="n">
        <f aca="false">+SUM(G11:G30)</f>
        <v>0</v>
      </c>
      <c r="H31" s="145" t="n">
        <f aca="false">+SUM(H11:H30)</f>
        <v>0</v>
      </c>
      <c r="I31" s="145" t="n">
        <f aca="false">+SUM(I11:I30)</f>
        <v>0</v>
      </c>
      <c r="J31" s="145" t="n">
        <f aca="false">+SUM(J11:J30)</f>
        <v>0</v>
      </c>
      <c r="K31" s="145" t="n">
        <f aca="false">+SUM(K11:K30)</f>
        <v>0</v>
      </c>
      <c r="L31" s="145" t="n">
        <f aca="false">+SUM(L11:L30)</f>
        <v>0</v>
      </c>
      <c r="M31" s="145" t="n">
        <f aca="false">+SUM(M11:M30)</f>
        <v>0</v>
      </c>
      <c r="N31" s="145" t="n">
        <f aca="false">+SUM(N11:N30)</f>
        <v>0</v>
      </c>
      <c r="O31" s="145" t="n">
        <f aca="false">+SUM(O11:O30)</f>
        <v>0</v>
      </c>
      <c r="P31" s="145" t="n">
        <f aca="false">+SUM(P11:P30)</f>
        <v>0</v>
      </c>
      <c r="Q31" s="145" t="n">
        <f aca="false">+SUM(Q11:Q30)</f>
        <v>0</v>
      </c>
      <c r="R31" s="145" t="n">
        <f aca="false">+SUM(R11:R30)</f>
        <v>0</v>
      </c>
      <c r="S31" s="145" t="n">
        <f aca="false">+SUM(S11:S30)</f>
        <v>0</v>
      </c>
      <c r="T31" s="145" t="n">
        <f aca="false">+SUM(T11:T30)</f>
        <v>0</v>
      </c>
      <c r="U31" s="145" t="n">
        <f aca="false">+SUM(U11:U30)</f>
        <v>0</v>
      </c>
      <c r="V31" s="145" t="n">
        <f aca="false">+SUM(V11:V30)</f>
        <v>0</v>
      </c>
      <c r="W31" s="145" t="n">
        <f aca="false">+SUM(W11:W30)</f>
        <v>0</v>
      </c>
      <c r="X31" s="145" t="n">
        <f aca="false">+SUM(X11:X30)</f>
        <v>0</v>
      </c>
      <c r="Y31" s="145" t="n">
        <f aca="false">+SUM(Y11:Y30)</f>
        <v>0</v>
      </c>
      <c r="Z31" s="145" t="n">
        <f aca="false">+SUM(Z11:Z30)</f>
        <v>0</v>
      </c>
      <c r="AA31" s="145" t="n">
        <f aca="false">+SUM(AA11:AA30)</f>
        <v>0</v>
      </c>
      <c r="AB31" s="145" t="n">
        <f aca="false">+SUM(AB11:AB30)</f>
        <v>0</v>
      </c>
      <c r="AC31" s="145" t="n">
        <f aca="false">+SUM(AC11:AC30)</f>
        <v>0</v>
      </c>
      <c r="AD31" s="145" t="n">
        <f aca="false">+SUM(AD11:AD30)</f>
        <v>0</v>
      </c>
      <c r="AE31" s="145" t="n">
        <f aca="false">+SUM(AE11:AE30)</f>
        <v>0</v>
      </c>
      <c r="AF31" s="145" t="n">
        <f aca="false">+SUM(AF11:AF30)</f>
        <v>0</v>
      </c>
      <c r="AG31" s="145" t="n">
        <f aca="false">+SUM(AG11:AG30)</f>
        <v>0</v>
      </c>
      <c r="AH31" s="145" t="n">
        <f aca="false">+SUM(AH11:AH30)</f>
        <v>0</v>
      </c>
      <c r="AI31" s="145" t="n">
        <f aca="false">+SUM(AI11:AI30)</f>
        <v>0</v>
      </c>
      <c r="AJ31" s="145" t="n">
        <f aca="false">+SUM(AJ11:AJ30)</f>
        <v>0</v>
      </c>
      <c r="AK31" s="142" t="n">
        <f aca="false">+SUM(F31:AJ31)</f>
        <v>0</v>
      </c>
      <c r="AL31" s="143" t="n">
        <f aca="false">IF($AK$3="４週",AK31/4,AK31/(DAY(EOMONTH($F$9,0))/7))</f>
        <v>0</v>
      </c>
      <c r="AM31" s="146"/>
      <c r="AN31" s="146"/>
    </row>
    <row r="32" customFormat="false" ht="18" hidden="false" customHeight="true" outlineLevel="0" collapsed="false">
      <c r="A32" s="147" t="s">
        <v>116</v>
      </c>
      <c r="B32" s="147"/>
      <c r="C32" s="147"/>
      <c r="D32" s="147"/>
      <c r="E32" s="147"/>
      <c r="F32" s="148"/>
      <c r="G32" s="148"/>
      <c r="H32" s="148"/>
      <c r="I32" s="148"/>
      <c r="J32" s="148"/>
      <c r="K32" s="148"/>
      <c r="L32" s="148"/>
      <c r="M32" s="148"/>
      <c r="N32" s="148"/>
      <c r="O32" s="148"/>
      <c r="P32" s="148"/>
      <c r="Q32" s="148"/>
      <c r="R32" s="148"/>
      <c r="S32" s="148"/>
      <c r="T32" s="148"/>
      <c r="U32" s="148"/>
      <c r="V32" s="148"/>
      <c r="W32" s="148"/>
      <c r="X32" s="148"/>
      <c r="Y32" s="148"/>
      <c r="Z32" s="148"/>
      <c r="AA32" s="148"/>
      <c r="AB32" s="148"/>
      <c r="AC32" s="148"/>
      <c r="AD32" s="148"/>
      <c r="AE32" s="148"/>
      <c r="AF32" s="148"/>
      <c r="AG32" s="148"/>
      <c r="AH32" s="148"/>
      <c r="AI32" s="148"/>
      <c r="AJ32" s="148"/>
      <c r="AK32" s="145"/>
      <c r="AL32" s="149"/>
      <c r="AM32" s="146"/>
      <c r="AN32" s="146"/>
    </row>
    <row r="33" s="153" customFormat="true" ht="15" hidden="false" customHeight="true" outlineLevel="0" collapsed="false">
      <c r="A33" s="150"/>
      <c r="B33" s="150"/>
      <c r="C33" s="150"/>
      <c r="D33" s="150"/>
      <c r="E33" s="150"/>
      <c r="F33" s="151"/>
      <c r="G33" s="151"/>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0"/>
      <c r="AL33" s="150"/>
      <c r="AM33" s="152"/>
    </row>
    <row r="34" s="153" customFormat="true" ht="15" hidden="false" customHeight="true" outlineLevel="0" collapsed="false">
      <c r="A34" s="150"/>
      <c r="B34" s="150"/>
      <c r="C34" s="150"/>
      <c r="D34" s="150"/>
      <c r="E34" s="150"/>
      <c r="F34" s="151"/>
      <c r="G34" s="151"/>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0"/>
      <c r="AL34" s="150"/>
      <c r="AM34" s="152"/>
    </row>
    <row r="35" s="153" customFormat="true" ht="15" hidden="false" customHeight="true" outlineLevel="0" collapsed="false">
      <c r="A35" s="150"/>
      <c r="B35" s="150"/>
      <c r="C35" s="150"/>
      <c r="D35" s="150"/>
      <c r="E35" s="150"/>
      <c r="F35" s="151"/>
      <c r="G35" s="151"/>
      <c r="H35" s="151"/>
      <c r="I35" s="151"/>
      <c r="J35" s="151"/>
      <c r="K35" s="151"/>
      <c r="L35" s="151"/>
      <c r="M35" s="151"/>
      <c r="N35" s="151"/>
      <c r="O35" s="151"/>
      <c r="P35" s="151"/>
      <c r="Q35" s="151"/>
      <c r="R35" s="151"/>
      <c r="S35" s="151"/>
      <c r="T35" s="151"/>
      <c r="U35" s="151"/>
      <c r="V35" s="151"/>
      <c r="W35" s="151"/>
      <c r="X35" s="151"/>
      <c r="Y35" s="151"/>
      <c r="Z35" s="151"/>
      <c r="AA35" s="151"/>
      <c r="AB35" s="151"/>
      <c r="AC35" s="151"/>
      <c r="AD35" s="151"/>
      <c r="AE35" s="151"/>
      <c r="AF35" s="151"/>
      <c r="AG35" s="151"/>
      <c r="AH35" s="151"/>
      <c r="AI35" s="151"/>
      <c r="AJ35" s="151"/>
      <c r="AK35" s="150"/>
      <c r="AL35" s="150"/>
      <c r="AM35" s="152"/>
    </row>
    <row r="36" s="153" customFormat="true" ht="21" hidden="false" customHeight="true" outlineLevel="0" collapsed="false">
      <c r="A36" s="173" t="s">
        <v>196</v>
      </c>
      <c r="B36" s="150"/>
      <c r="C36" s="150"/>
      <c r="D36" s="150"/>
      <c r="E36" s="150"/>
      <c r="F36" s="150"/>
      <c r="G36" s="151"/>
      <c r="H36" s="151"/>
      <c r="I36" s="151"/>
      <c r="J36" s="151"/>
      <c r="K36" s="151"/>
      <c r="L36" s="151"/>
      <c r="M36" s="151"/>
      <c r="N36" s="151"/>
      <c r="O36" s="151"/>
      <c r="AM36" s="150"/>
      <c r="AN36" s="152"/>
    </row>
    <row r="37" s="153" customFormat="true" ht="24.75" hidden="false" customHeight="true" outlineLevel="0" collapsed="false">
      <c r="A37" s="178"/>
      <c r="B37" s="178"/>
      <c r="C37" s="178"/>
      <c r="D37" s="210" t="n">
        <v>4</v>
      </c>
      <c r="E37" s="210" t="n">
        <v>5</v>
      </c>
      <c r="F37" s="210" t="n">
        <v>6</v>
      </c>
      <c r="G37" s="210"/>
      <c r="H37" s="210"/>
      <c r="I37" s="210" t="n">
        <v>7</v>
      </c>
      <c r="J37" s="210"/>
      <c r="K37" s="210"/>
      <c r="L37" s="210" t="n">
        <v>8</v>
      </c>
      <c r="M37" s="210"/>
      <c r="N37" s="210"/>
      <c r="O37" s="210" t="n">
        <v>9</v>
      </c>
      <c r="P37" s="210"/>
      <c r="Q37" s="210"/>
      <c r="R37" s="210" t="n">
        <v>10</v>
      </c>
      <c r="S37" s="210"/>
      <c r="T37" s="210"/>
      <c r="U37" s="210" t="n">
        <v>11</v>
      </c>
      <c r="V37" s="210"/>
      <c r="W37" s="210"/>
      <c r="X37" s="210" t="n">
        <v>12</v>
      </c>
      <c r="Y37" s="210"/>
      <c r="Z37" s="210"/>
      <c r="AA37" s="210" t="n">
        <v>1</v>
      </c>
      <c r="AB37" s="210"/>
      <c r="AC37" s="210"/>
      <c r="AD37" s="210" t="n">
        <v>2</v>
      </c>
      <c r="AE37" s="210"/>
      <c r="AF37" s="210"/>
      <c r="AG37" s="210" t="n">
        <v>3</v>
      </c>
      <c r="AH37" s="210"/>
      <c r="AI37" s="210"/>
      <c r="AJ37" s="178" t="s">
        <v>197</v>
      </c>
      <c r="AK37" s="178"/>
      <c r="AL37" s="181" t="s">
        <v>198</v>
      </c>
    </row>
    <row r="38" s="153" customFormat="true" ht="24.75" hidden="false" customHeight="true" outlineLevel="0" collapsed="false">
      <c r="A38" s="186" t="s">
        <v>199</v>
      </c>
      <c r="B38" s="186"/>
      <c r="C38" s="186"/>
      <c r="D38" s="213" t="n">
        <f aca="false">SUM(D39:D40)</f>
        <v>1540</v>
      </c>
      <c r="E38" s="213" t="n">
        <f aca="false">SUM(E39:E40)</f>
        <v>1441</v>
      </c>
      <c r="F38" s="213" t="n">
        <f aca="false">SUM(F39:H40)</f>
        <v>1540</v>
      </c>
      <c r="G38" s="213"/>
      <c r="H38" s="213"/>
      <c r="I38" s="213" t="n">
        <f aca="false">SUM(I39:K40)</f>
        <v>1617</v>
      </c>
      <c r="J38" s="213"/>
      <c r="K38" s="213"/>
      <c r="L38" s="213" t="n">
        <f aca="false">SUM(L39:N40)</f>
        <v>1617</v>
      </c>
      <c r="M38" s="213"/>
      <c r="N38" s="213"/>
      <c r="O38" s="213" t="n">
        <f aca="false">SUM(O39:Q40)</f>
        <v>1463</v>
      </c>
      <c r="P38" s="213"/>
      <c r="Q38" s="213"/>
      <c r="R38" s="213" t="n">
        <f aca="false">SUM(R39:T40)</f>
        <v>1540</v>
      </c>
      <c r="S38" s="213"/>
      <c r="T38" s="213"/>
      <c r="U38" s="213" t="n">
        <f aca="false">SUM(U39:W40)</f>
        <v>1540</v>
      </c>
      <c r="V38" s="213"/>
      <c r="W38" s="213"/>
      <c r="X38" s="213" t="n">
        <f aca="false">SUM(X39:Z40)</f>
        <v>1463</v>
      </c>
      <c r="Y38" s="213"/>
      <c r="Z38" s="213"/>
      <c r="AA38" s="213" t="n">
        <f aca="false">SUM(AA39:AC40)</f>
        <v>1463</v>
      </c>
      <c r="AB38" s="213"/>
      <c r="AC38" s="213"/>
      <c r="AD38" s="213" t="n">
        <f aca="false">SUM(AD39:AF40)</f>
        <v>1463</v>
      </c>
      <c r="AE38" s="213"/>
      <c r="AF38" s="213"/>
      <c r="AG38" s="213" t="n">
        <f aca="false">SUM(AG39:AI40)</f>
        <v>1540</v>
      </c>
      <c r="AH38" s="213"/>
      <c r="AI38" s="213"/>
      <c r="AJ38" s="211" t="n">
        <f aca="false">SUM(D38:AI38)</f>
        <v>18227</v>
      </c>
      <c r="AK38" s="211"/>
      <c r="AL38" s="212" t="n">
        <f aca="false">ROUNDUP(AJ38/AJ41,1)</f>
        <v>77</v>
      </c>
    </row>
    <row r="39" s="153" customFormat="true" ht="24.75" hidden="false" customHeight="true" outlineLevel="0" collapsed="false">
      <c r="A39" s="184" t="s">
        <v>215</v>
      </c>
      <c r="B39" s="184"/>
      <c r="C39" s="184"/>
      <c r="D39" s="141" t="n">
        <v>1400</v>
      </c>
      <c r="E39" s="141" t="n">
        <v>1310</v>
      </c>
      <c r="F39" s="141" t="n">
        <v>1400</v>
      </c>
      <c r="G39" s="141"/>
      <c r="H39" s="141"/>
      <c r="I39" s="141" t="n">
        <v>1470</v>
      </c>
      <c r="J39" s="141"/>
      <c r="K39" s="141"/>
      <c r="L39" s="141" t="n">
        <v>1470</v>
      </c>
      <c r="M39" s="141"/>
      <c r="N39" s="141"/>
      <c r="O39" s="141" t="n">
        <v>1330</v>
      </c>
      <c r="P39" s="141"/>
      <c r="Q39" s="141"/>
      <c r="R39" s="141" t="n">
        <v>1400</v>
      </c>
      <c r="S39" s="141"/>
      <c r="T39" s="141"/>
      <c r="U39" s="141" t="n">
        <v>1400</v>
      </c>
      <c r="V39" s="141"/>
      <c r="W39" s="141"/>
      <c r="X39" s="141" t="n">
        <v>1330</v>
      </c>
      <c r="Y39" s="141"/>
      <c r="Z39" s="141"/>
      <c r="AA39" s="141" t="n">
        <v>1330</v>
      </c>
      <c r="AB39" s="141"/>
      <c r="AC39" s="141"/>
      <c r="AD39" s="141" t="n">
        <v>1330</v>
      </c>
      <c r="AE39" s="141"/>
      <c r="AF39" s="141"/>
      <c r="AG39" s="141" t="n">
        <v>1400</v>
      </c>
      <c r="AH39" s="141"/>
      <c r="AI39" s="141"/>
      <c r="AJ39" s="211" t="n">
        <f aca="false">SUM(D39:AI39)</f>
        <v>16570</v>
      </c>
      <c r="AK39" s="211"/>
      <c r="AL39" s="212" t="n">
        <f aca="false">ROUNDUP(AJ39/AJ41,1)</f>
        <v>70</v>
      </c>
    </row>
    <row r="40" s="153" customFormat="true" ht="24.75" hidden="false" customHeight="true" outlineLevel="0" collapsed="false">
      <c r="A40" s="184" t="s">
        <v>216</v>
      </c>
      <c r="B40" s="184"/>
      <c r="C40" s="184"/>
      <c r="D40" s="141" t="n">
        <v>140</v>
      </c>
      <c r="E40" s="141" t="n">
        <v>131</v>
      </c>
      <c r="F40" s="141" t="n">
        <v>140</v>
      </c>
      <c r="G40" s="141"/>
      <c r="H40" s="141"/>
      <c r="I40" s="141" t="n">
        <v>147</v>
      </c>
      <c r="J40" s="141"/>
      <c r="K40" s="141"/>
      <c r="L40" s="141" t="n">
        <v>147</v>
      </c>
      <c r="M40" s="141"/>
      <c r="N40" s="141"/>
      <c r="O40" s="141" t="n">
        <v>133</v>
      </c>
      <c r="P40" s="141"/>
      <c r="Q40" s="141"/>
      <c r="R40" s="141" t="n">
        <v>140</v>
      </c>
      <c r="S40" s="141"/>
      <c r="T40" s="141"/>
      <c r="U40" s="141" t="n">
        <v>140</v>
      </c>
      <c r="V40" s="141"/>
      <c r="W40" s="141"/>
      <c r="X40" s="141" t="n">
        <v>133</v>
      </c>
      <c r="Y40" s="141"/>
      <c r="Z40" s="141"/>
      <c r="AA40" s="141" t="n">
        <v>133</v>
      </c>
      <c r="AB40" s="141"/>
      <c r="AC40" s="141"/>
      <c r="AD40" s="141" t="n">
        <v>133</v>
      </c>
      <c r="AE40" s="141"/>
      <c r="AF40" s="141"/>
      <c r="AG40" s="141" t="n">
        <v>140</v>
      </c>
      <c r="AH40" s="141"/>
      <c r="AI40" s="141"/>
      <c r="AJ40" s="211" t="n">
        <f aca="false">SUM(D40:AI40)</f>
        <v>1657</v>
      </c>
      <c r="AK40" s="211"/>
      <c r="AL40" s="212" t="n">
        <f aca="false">ROUNDUP(AJ40/AJ41,1)</f>
        <v>7</v>
      </c>
    </row>
    <row r="41" s="153" customFormat="true" ht="24.75" hidden="false" customHeight="true" outlineLevel="0" collapsed="false">
      <c r="A41" s="186" t="s">
        <v>200</v>
      </c>
      <c r="B41" s="186"/>
      <c r="C41" s="186"/>
      <c r="D41" s="141" t="n">
        <v>20</v>
      </c>
      <c r="E41" s="141" t="n">
        <v>19</v>
      </c>
      <c r="F41" s="141" t="n">
        <v>20</v>
      </c>
      <c r="G41" s="141"/>
      <c r="H41" s="141"/>
      <c r="I41" s="141" t="n">
        <v>21</v>
      </c>
      <c r="J41" s="141"/>
      <c r="K41" s="141"/>
      <c r="L41" s="141" t="n">
        <v>21</v>
      </c>
      <c r="M41" s="141"/>
      <c r="N41" s="141"/>
      <c r="O41" s="141" t="n">
        <v>19</v>
      </c>
      <c r="P41" s="141"/>
      <c r="Q41" s="141"/>
      <c r="R41" s="141" t="n">
        <v>20</v>
      </c>
      <c r="S41" s="141"/>
      <c r="T41" s="141"/>
      <c r="U41" s="141" t="n">
        <v>20</v>
      </c>
      <c r="V41" s="141"/>
      <c r="W41" s="141"/>
      <c r="X41" s="141" t="n">
        <v>19</v>
      </c>
      <c r="Y41" s="141"/>
      <c r="Z41" s="141"/>
      <c r="AA41" s="141" t="n">
        <v>19</v>
      </c>
      <c r="AB41" s="141"/>
      <c r="AC41" s="141"/>
      <c r="AD41" s="141" t="n">
        <v>19</v>
      </c>
      <c r="AE41" s="141"/>
      <c r="AF41" s="141"/>
      <c r="AG41" s="141" t="n">
        <v>20</v>
      </c>
      <c r="AH41" s="141"/>
      <c r="AI41" s="141"/>
      <c r="AJ41" s="211" t="n">
        <f aca="false">+SUM(D41:AI41)</f>
        <v>237</v>
      </c>
      <c r="AK41" s="211"/>
      <c r="AL41" s="218"/>
    </row>
    <row r="42" s="153" customFormat="true" ht="4.5" hidden="false" customHeight="true" outlineLevel="0" collapsed="false">
      <c r="A42" s="171"/>
      <c r="B42" s="171"/>
      <c r="C42" s="171"/>
      <c r="I42" s="151"/>
      <c r="J42" s="151"/>
      <c r="K42" s="151"/>
      <c r="L42" s="151"/>
      <c r="M42" s="151"/>
      <c r="N42" s="151"/>
      <c r="O42" s="151"/>
      <c r="P42" s="151"/>
      <c r="Q42" s="151"/>
      <c r="R42" s="151"/>
      <c r="S42" s="151"/>
      <c r="T42" s="151"/>
      <c r="U42" s="151"/>
      <c r="V42" s="151"/>
      <c r="W42" s="151"/>
      <c r="X42" s="151"/>
      <c r="Y42" s="151"/>
      <c r="Z42" s="151"/>
      <c r="AA42" s="151"/>
      <c r="AB42" s="151"/>
      <c r="AC42" s="151"/>
      <c r="AD42" s="151"/>
      <c r="AE42" s="151"/>
      <c r="AF42" s="151"/>
      <c r="AG42" s="151"/>
      <c r="AH42" s="151"/>
      <c r="AI42" s="151"/>
      <c r="AJ42" s="172"/>
      <c r="AK42" s="151"/>
      <c r="AL42" s="150"/>
      <c r="AM42" s="150"/>
      <c r="AN42" s="152"/>
    </row>
    <row r="43" s="153" customFormat="true" ht="18" hidden="false" customHeight="true" outlineLevel="0" collapsed="false">
      <c r="A43" s="173" t="s">
        <v>161</v>
      </c>
      <c r="B43" s="151"/>
      <c r="D43" s="151"/>
      <c r="E43" s="151"/>
      <c r="F43" s="151"/>
      <c r="G43" s="151"/>
      <c r="H43" s="151"/>
      <c r="O43" s="151"/>
      <c r="P43" s="151"/>
      <c r="Q43" s="151"/>
      <c r="R43" s="151"/>
      <c r="S43" s="151"/>
      <c r="T43" s="151"/>
      <c r="U43" s="151"/>
      <c r="V43" s="151"/>
      <c r="W43" s="150"/>
      <c r="X43" s="151"/>
      <c r="Y43" s="151"/>
      <c r="Z43" s="151"/>
      <c r="AA43" s="151"/>
      <c r="AB43" s="151"/>
      <c r="AC43" s="151"/>
      <c r="AD43" s="151"/>
      <c r="AE43" s="151"/>
      <c r="AF43" s="151"/>
      <c r="AG43" s="151"/>
      <c r="AH43" s="151"/>
      <c r="AI43" s="151"/>
      <c r="AJ43" s="172"/>
      <c r="AK43" s="151"/>
      <c r="AL43" s="150"/>
      <c r="AM43" s="150"/>
      <c r="AN43" s="152"/>
    </row>
    <row r="44" s="153" customFormat="true" ht="18" hidden="false" customHeight="true" outlineLevel="0" collapsed="false">
      <c r="A44" s="178" t="s">
        <v>125</v>
      </c>
      <c r="B44" s="178"/>
      <c r="C44" s="178" t="s">
        <v>22</v>
      </c>
      <c r="D44" s="178"/>
      <c r="E44" s="181" t="s">
        <v>34</v>
      </c>
      <c r="F44" s="181"/>
      <c r="G44" s="181"/>
      <c r="H44" s="181"/>
      <c r="W44" s="150"/>
      <c r="X44" s="151"/>
      <c r="Y44" s="151"/>
      <c r="Z44" s="151"/>
      <c r="AA44" s="151"/>
      <c r="AB44" s="151"/>
      <c r="AC44" s="151"/>
      <c r="AD44" s="151"/>
      <c r="AE44" s="151"/>
      <c r="AF44" s="151"/>
      <c r="AG44" s="151"/>
      <c r="AH44" s="151"/>
      <c r="AI44" s="151"/>
      <c r="AJ44" s="172"/>
      <c r="AK44" s="151"/>
      <c r="AL44" s="150"/>
      <c r="AM44" s="150"/>
      <c r="AN44" s="152"/>
    </row>
    <row r="45" s="153" customFormat="true" ht="18" hidden="false" customHeight="true" outlineLevel="0" collapsed="false">
      <c r="A45" s="181" t="s">
        <v>165</v>
      </c>
      <c r="B45" s="181"/>
      <c r="C45" s="213" t="n">
        <f aca="false">ROUNDDOWN(IF(AL38&lt;=60,1,1+ROUNDUP((AL38-60)/40,0)),1)</f>
        <v>2</v>
      </c>
      <c r="D45" s="213"/>
      <c r="E45" s="213" t="n">
        <f aca="false">ROUNDDOWN(AL39/6+AL40/10,1)</f>
        <v>12.3</v>
      </c>
      <c r="F45" s="213"/>
      <c r="G45" s="213"/>
      <c r="H45" s="213"/>
      <c r="W45" s="150"/>
      <c r="X45" s="151"/>
      <c r="Y45" s="151"/>
      <c r="Z45" s="151"/>
      <c r="AA45" s="151"/>
      <c r="AB45" s="151"/>
      <c r="AC45" s="151"/>
      <c r="AD45" s="151"/>
      <c r="AE45" s="151"/>
      <c r="AF45" s="151"/>
      <c r="AG45" s="151"/>
      <c r="AH45" s="151"/>
      <c r="AI45" s="151"/>
      <c r="AJ45" s="172"/>
      <c r="AK45" s="151"/>
      <c r="AL45" s="150"/>
      <c r="AM45" s="150"/>
      <c r="AN45" s="152"/>
    </row>
    <row r="46" s="153" customFormat="true" ht="4.5" hidden="false" customHeight="true" outlineLevel="0" collapsed="false">
      <c r="A46" s="171"/>
      <c r="B46" s="171"/>
      <c r="C46" s="171"/>
      <c r="D46" s="171"/>
      <c r="E46" s="171"/>
      <c r="F46" s="171"/>
      <c r="G46" s="171"/>
      <c r="H46" s="171"/>
      <c r="I46" s="171"/>
      <c r="J46" s="151"/>
      <c r="K46" s="151"/>
      <c r="L46" s="151"/>
      <c r="M46" s="172"/>
      <c r="N46" s="151"/>
      <c r="O46" s="151"/>
      <c r="P46" s="151"/>
      <c r="W46" s="150"/>
      <c r="X46" s="151"/>
      <c r="Y46" s="151"/>
      <c r="Z46" s="151"/>
      <c r="AA46" s="151"/>
      <c r="AB46" s="151"/>
      <c r="AC46" s="151"/>
      <c r="AD46" s="151"/>
      <c r="AE46" s="151"/>
      <c r="AF46" s="151"/>
      <c r="AG46" s="151"/>
      <c r="AH46" s="151"/>
      <c r="AI46" s="151"/>
      <c r="AJ46" s="172"/>
      <c r="AK46" s="151"/>
      <c r="AL46" s="150"/>
      <c r="AM46" s="150"/>
      <c r="AN46" s="152"/>
    </row>
    <row r="47" s="105" customFormat="true" ht="21" hidden="false" customHeight="true" outlineLevel="0" collapsed="false">
      <c r="A47" s="197" t="s">
        <v>182</v>
      </c>
      <c r="C47" s="126"/>
      <c r="D47" s="126"/>
      <c r="E47" s="126"/>
      <c r="F47" s="126"/>
      <c r="G47" s="198"/>
      <c r="H47" s="198"/>
      <c r="I47" s="198"/>
      <c r="J47" s="198"/>
      <c r="K47" s="198"/>
      <c r="L47" s="198"/>
      <c r="M47" s="198"/>
      <c r="N47" s="198"/>
      <c r="O47" s="198"/>
      <c r="P47" s="198"/>
      <c r="Q47" s="198"/>
      <c r="R47" s="198"/>
      <c r="S47" s="198"/>
      <c r="T47" s="198"/>
      <c r="U47" s="198"/>
      <c r="V47" s="198"/>
      <c r="W47" s="198"/>
      <c r="X47" s="198"/>
      <c r="Y47" s="198"/>
      <c r="Z47" s="198"/>
      <c r="AA47" s="198"/>
      <c r="AB47" s="198"/>
      <c r="AC47" s="198"/>
      <c r="AD47" s="198"/>
      <c r="AE47" s="198"/>
      <c r="AF47" s="198"/>
      <c r="AG47" s="198"/>
      <c r="AH47" s="198"/>
      <c r="AI47" s="198"/>
      <c r="AJ47" s="198"/>
      <c r="AK47" s="198"/>
      <c r="AL47" s="126"/>
      <c r="AM47" s="126"/>
      <c r="AN47" s="110"/>
    </row>
    <row r="48" customFormat="false" ht="24.75" hidden="false" customHeight="true" outlineLevel="0" collapsed="false">
      <c r="A48" s="110"/>
      <c r="B48" s="125"/>
      <c r="C48" s="199" t="str">
        <f aca="false">IF(VLOOKUP($AK$1,選択肢!$A$1:$J$31,C53,FALSE())=0,"-",VLOOKUP($AK$1,選択肢!$A$1:$J$31,C53,FALSE()))</f>
        <v>管理者</v>
      </c>
      <c r="D48" s="199"/>
      <c r="E48" s="200" t="str">
        <f aca="false">IF(VLOOKUP($AK$1,選択肢!$A$1:$J$31,E53,FALSE())=0,"-",VLOOKUP($AK$1,選択肢!$A$1:$J$31,E53,FALSE()))</f>
        <v>サービス管理責任者</v>
      </c>
      <c r="F48" s="200"/>
      <c r="G48" s="200"/>
      <c r="H48" s="200"/>
      <c r="I48" s="200" t="str">
        <f aca="false">IF(VLOOKUP($AK$1,選択肢!$A$1:$J$31,I53,FALSE())=0,"-",VLOOKUP($AK$1,選択肢!$A$1:$J$31,I53,FALSE()))</f>
        <v>地域移行支援員</v>
      </c>
      <c r="J48" s="200"/>
      <c r="K48" s="200"/>
      <c r="L48" s="200"/>
      <c r="M48" s="200"/>
      <c r="N48" s="200"/>
      <c r="O48" s="200" t="str">
        <f aca="false">IF(VLOOKUP($AK$1,選択肢!$A$1:$J$31,O53,FALSE())=0,"-",VLOOKUP($AK$1,選択肢!$A$1:$J$31,O53,FALSE()))</f>
        <v>生活支援員</v>
      </c>
      <c r="P48" s="200"/>
      <c r="Q48" s="200"/>
      <c r="R48" s="200"/>
      <c r="S48" s="200"/>
      <c r="T48" s="200"/>
      <c r="U48" s="200" t="str">
        <f aca="false">IF(VLOOKUP($AK$1,選択肢!$A$1:$J$31,U53,FALSE())=0,"-",VLOOKUP($AK$1,選択肢!$A$1:$J$31,U53,FALSE()))</f>
        <v>その他職員</v>
      </c>
      <c r="V48" s="200"/>
      <c r="W48" s="200"/>
      <c r="X48" s="200"/>
      <c r="Y48" s="200"/>
      <c r="Z48" s="200"/>
      <c r="AA48" s="200" t="str">
        <f aca="false">IF(VLOOKUP($AK$1,選択肢!$A$1:$J$31,AA53,FALSE())=0,"-",VLOOKUP($AK$1,選択肢!$A$1:$J$31,AA53,FALSE()))</f>
        <v>-</v>
      </c>
      <c r="AB48" s="200"/>
      <c r="AC48" s="200"/>
      <c r="AD48" s="200"/>
      <c r="AE48" s="200"/>
      <c r="AF48" s="200"/>
      <c r="AG48" s="200" t="str">
        <f aca="false">IF(VLOOKUP($AK$1,選択肢!$A$1:$J$31,AG53,FALSE())=0,"-",VLOOKUP($AK$1,選択肢!$A$1:$J$31,AG53,FALSE()))</f>
        <v>-</v>
      </c>
      <c r="AH48" s="200"/>
      <c r="AI48" s="200"/>
      <c r="AJ48" s="200"/>
      <c r="AK48" s="200"/>
      <c r="AL48" s="200" t="str">
        <f aca="false">IF(VLOOKUP($AK$1,選択肢!$A$1:$J$31,AL53,FALSE())=0,"-",VLOOKUP($AK$1,選択肢!$A$1:$J$31,AL53,FALSE()))</f>
        <v>-</v>
      </c>
      <c r="AM48" s="200"/>
      <c r="AN48" s="110"/>
    </row>
    <row r="49" customFormat="false" ht="18" hidden="false" customHeight="true" outlineLevel="0" collapsed="false">
      <c r="A49" s="110"/>
      <c r="B49" s="125"/>
      <c r="C49" s="202" t="s">
        <v>26</v>
      </c>
      <c r="D49" s="202" t="s">
        <v>183</v>
      </c>
      <c r="E49" s="203" t="s">
        <v>26</v>
      </c>
      <c r="F49" s="203" t="s">
        <v>183</v>
      </c>
      <c r="G49" s="203"/>
      <c r="H49" s="203"/>
      <c r="I49" s="203" t="s">
        <v>26</v>
      </c>
      <c r="J49" s="203"/>
      <c r="K49" s="203"/>
      <c r="L49" s="203" t="s">
        <v>183</v>
      </c>
      <c r="M49" s="203"/>
      <c r="N49" s="203"/>
      <c r="O49" s="203" t="s">
        <v>26</v>
      </c>
      <c r="P49" s="203"/>
      <c r="Q49" s="203"/>
      <c r="R49" s="203" t="s">
        <v>183</v>
      </c>
      <c r="S49" s="203"/>
      <c r="T49" s="203"/>
      <c r="U49" s="203" t="s">
        <v>26</v>
      </c>
      <c r="V49" s="203"/>
      <c r="W49" s="203"/>
      <c r="X49" s="203" t="s">
        <v>183</v>
      </c>
      <c r="Y49" s="203"/>
      <c r="Z49" s="203"/>
      <c r="AA49" s="203" t="s">
        <v>26</v>
      </c>
      <c r="AB49" s="203"/>
      <c r="AC49" s="203"/>
      <c r="AD49" s="203" t="s">
        <v>183</v>
      </c>
      <c r="AE49" s="203"/>
      <c r="AF49" s="203"/>
      <c r="AG49" s="203" t="s">
        <v>26</v>
      </c>
      <c r="AH49" s="203"/>
      <c r="AI49" s="203"/>
      <c r="AJ49" s="203" t="s">
        <v>183</v>
      </c>
      <c r="AK49" s="203"/>
      <c r="AL49" s="203" t="s">
        <v>26</v>
      </c>
      <c r="AM49" s="203" t="s">
        <v>183</v>
      </c>
      <c r="AN49" s="110"/>
    </row>
    <row r="50" customFormat="false" ht="18" hidden="false" customHeight="true" outlineLevel="0" collapsed="false">
      <c r="A50" s="110"/>
      <c r="B50" s="128" t="s">
        <v>184</v>
      </c>
      <c r="C50" s="203" t="n">
        <f aca="false">COUNTIFS($B$11:$B$30,C$48,$C$11:$C$30,"A",$E$11:$E$30,"*")</f>
        <v>0</v>
      </c>
      <c r="D50" s="203" t="n">
        <f aca="false">COUNTIFS($B$11:$B$30,C$48,$C$11:$C$30,"B",$E$11:$E$30,"*")</f>
        <v>0</v>
      </c>
      <c r="E50" s="203" t="n">
        <f aca="false">COUNTIFS($B$11:$B$30,E$48,$C$11:$C$30,"A",$E$11:$E$30,"*")</f>
        <v>1</v>
      </c>
      <c r="F50" s="203" t="n">
        <f aca="false">COUNTIFS($B$11:$B$30,E$48,$C$11:$C$30,"B",$E$11:$E$30,"*")</f>
        <v>1</v>
      </c>
      <c r="G50" s="203"/>
      <c r="H50" s="203"/>
      <c r="I50" s="203" t="n">
        <f aca="false">COUNTIFS($B$11:$B$30,I$48,$C$11:$C$30,"A",$E$11:$E$30,"*")</f>
        <v>0</v>
      </c>
      <c r="J50" s="203"/>
      <c r="K50" s="203"/>
      <c r="L50" s="203" t="n">
        <f aca="false">COUNTIFS($B$11:$B$30,I$48,$C$11:$C$30,"B",$E$11:$E$30,"*")</f>
        <v>0</v>
      </c>
      <c r="M50" s="203"/>
      <c r="N50" s="203"/>
      <c r="O50" s="203" t="n">
        <f aca="false">COUNTIFS($B$11:$B$30,O$48,$C$11:$C$30,"A",$E$11:$E$30,"*")</f>
        <v>0</v>
      </c>
      <c r="P50" s="203"/>
      <c r="Q50" s="203"/>
      <c r="R50" s="203" t="n">
        <f aca="false">COUNTIFS($B$11:$B$30,O$48,$C$11:$C$30,"B",$E$11:$E$30,"*")</f>
        <v>0</v>
      </c>
      <c r="S50" s="203"/>
      <c r="T50" s="203"/>
      <c r="U50" s="203" t="n">
        <f aca="false">COUNTIFS($B$11:$B$30,U$48,$C$11:$C$30,"A",$E$11:$E$30,"*")</f>
        <v>0</v>
      </c>
      <c r="V50" s="203"/>
      <c r="W50" s="203"/>
      <c r="X50" s="203" t="n">
        <f aca="false">COUNTIFS($B$11:$B$30,U$48,$C$11:$C$30,"B",$E$11:$E$30,"*")</f>
        <v>0</v>
      </c>
      <c r="Y50" s="203"/>
      <c r="Z50" s="203"/>
      <c r="AA50" s="203" t="n">
        <f aca="false">COUNTIFS($B$11:$B$30,AA$48,$C$11:$C$30,"A",$E$11:$E$30,"*")</f>
        <v>0</v>
      </c>
      <c r="AB50" s="203"/>
      <c r="AC50" s="203"/>
      <c r="AD50" s="203" t="n">
        <f aca="false">COUNTIFS($B$11:$B$30,AA$48,$C$11:$C$30,"B",$E$11:$E$30,"*")</f>
        <v>0</v>
      </c>
      <c r="AE50" s="203"/>
      <c r="AF50" s="203"/>
      <c r="AG50" s="203" t="n">
        <f aca="false">COUNTIFS($B$11:$B$30,AG$48,$C$11:$C$30,"A",$E$11:$E$30,"*")</f>
        <v>0</v>
      </c>
      <c r="AH50" s="203"/>
      <c r="AI50" s="203"/>
      <c r="AJ50" s="203" t="n">
        <f aca="false">COUNTIFS($B$11:$B$30,AG$48,$C$11:$C$30,"B",$E$11:$E$30,"*")</f>
        <v>0</v>
      </c>
      <c r="AK50" s="203"/>
      <c r="AL50" s="203" t="n">
        <f aca="false">COUNTIFS($B$11:$B$30,AL$48,$C$11:$C$30,"A",$E$11:$E$30,"*")</f>
        <v>0</v>
      </c>
      <c r="AM50" s="203" t="n">
        <f aca="false">COUNTIFS($B$11:$B$30,AL$48,$C$11:$C$30,"B",$E$11:$E$30,"*")</f>
        <v>0</v>
      </c>
      <c r="AN50" s="110"/>
    </row>
    <row r="51" customFormat="false" ht="18" hidden="false" customHeight="true" outlineLevel="0" collapsed="false">
      <c r="A51" s="110"/>
      <c r="B51" s="133" t="s">
        <v>185</v>
      </c>
      <c r="C51" s="203" t="n">
        <f aca="false">COUNTIFS($B$11:$B$30,C$48,$C$11:$C$30,"C",$E$11:$E$30,"*")</f>
        <v>0</v>
      </c>
      <c r="D51" s="203" t="n">
        <f aca="false">COUNTIFS($B$11:$B$30,C$48,$C$11:$C$30,"D",$E$11:$E$30,"*")</f>
        <v>0</v>
      </c>
      <c r="E51" s="203" t="n">
        <f aca="false">COUNTIFS($B$11:$B$30,E$48,$C$11:$C$30,"C",$E$11:$E$30,"*")</f>
        <v>1</v>
      </c>
      <c r="F51" s="203" t="n">
        <f aca="false">COUNTIFS($B$11:$B$30,E$48,$C$11:$C$30,"D",$E$11:$E$30,"*")</f>
        <v>1</v>
      </c>
      <c r="G51" s="203"/>
      <c r="H51" s="203"/>
      <c r="I51" s="203" t="n">
        <f aca="false">COUNTIFS($B$11:$B$30,I$48,$C$11:$C$30,"C",$E$11:$E$30,"*")</f>
        <v>0</v>
      </c>
      <c r="J51" s="203"/>
      <c r="K51" s="203"/>
      <c r="L51" s="203" t="n">
        <f aca="false">COUNTIFS($B$11:$B$30,I$48,$C$11:$C$30,"D",$E$11:$E$30,"*")</f>
        <v>0</v>
      </c>
      <c r="M51" s="203"/>
      <c r="N51" s="203"/>
      <c r="O51" s="203" t="n">
        <f aca="false">COUNTIFS($B$11:$B$30,O$48,$C$11:$C$30,"C",$E$11:$E$30,"*")</f>
        <v>0</v>
      </c>
      <c r="P51" s="203"/>
      <c r="Q51" s="203"/>
      <c r="R51" s="203" t="n">
        <f aca="false">COUNTIFS($B$11:$B$30,O$48,$C$11:$C$30,"D",$E$11:$E$30,"*")</f>
        <v>0</v>
      </c>
      <c r="S51" s="203"/>
      <c r="T51" s="203"/>
      <c r="U51" s="203" t="n">
        <f aca="false">COUNTIFS($B$11:$B$30,U$48,$C$11:$C$30,"C",$E$11:$E$30,"*")</f>
        <v>0</v>
      </c>
      <c r="V51" s="203"/>
      <c r="W51" s="203"/>
      <c r="X51" s="203" t="n">
        <f aca="false">COUNTIFS($B$11:$B$30,U$48,$C$11:$C$30,"D",$E$11:$E$30,"*")</f>
        <v>0</v>
      </c>
      <c r="Y51" s="203"/>
      <c r="Z51" s="203"/>
      <c r="AA51" s="203" t="n">
        <f aca="false">COUNTIFS($B$11:$B$30,AA$48,$C$11:$C$30,"C",$E$11:$E$30,"*")</f>
        <v>0</v>
      </c>
      <c r="AB51" s="203"/>
      <c r="AC51" s="203"/>
      <c r="AD51" s="203" t="n">
        <f aca="false">COUNTIFS($B$11:$B$30,AA$48,$C$11:$C$30,"D",$E$11:$E$30,"*")</f>
        <v>0</v>
      </c>
      <c r="AE51" s="203"/>
      <c r="AF51" s="203"/>
      <c r="AG51" s="203" t="n">
        <f aca="false">COUNTIFS($B$11:$B$30,AG$48,$C$11:$C$30,"C",$E$11:$E$30,"*")</f>
        <v>0</v>
      </c>
      <c r="AH51" s="203"/>
      <c r="AI51" s="203"/>
      <c r="AJ51" s="203" t="n">
        <f aca="false">COUNTIFS($B$11:$B$30,AG$48,$C$11:$C$30,"D",$E$11:$E$30,"*")</f>
        <v>0</v>
      </c>
      <c r="AK51" s="203"/>
      <c r="AL51" s="203" t="n">
        <f aca="false">COUNTIFS($B$11:$B$30,AL$48,$C$11:$C$30,"C",$E$11:$E$30,"*")</f>
        <v>0</v>
      </c>
      <c r="AM51" s="203" t="n">
        <f aca="false">COUNTIFS($B$11:$B$30,AL$48,$C$11:$C$30,"D",$E$11:$E$30,"*")</f>
        <v>0</v>
      </c>
      <c r="AN51" s="110"/>
    </row>
    <row r="52" customFormat="false" ht="24.75" hidden="false" customHeight="true" outlineLevel="0" collapsed="false">
      <c r="A52" s="110"/>
      <c r="B52" s="133" t="s">
        <v>186</v>
      </c>
      <c r="C52" s="200" t="str">
        <f aca="false">IF($AK$3="４週",SUMIFS($AK$11:$AK$30,$B$11:$B$30,C48)/4/$AH$5,IF($AK$3="歴月",SUMIFS($AK$11:$AK$30,$B$11:$B$30,C48)/$AL$5,"記載する期間を選択してください"))</f>
        <v>記載する期間を選択してください</v>
      </c>
      <c r="D52" s="200"/>
      <c r="E52" s="200" t="str">
        <f aca="false">IF($AK$3="４週",SUMIFS($AK$11:$AK$30,$B$11:$B$30,E48)/4/$AH$5,IF($AK$3="歴月",SUMIFS($AK$11:$AK$30,$B$11:$B$30,E48)/$AL$5,"記載する期間を選択してください"))</f>
        <v>記載する期間を選択してください</v>
      </c>
      <c r="F52" s="200"/>
      <c r="G52" s="200"/>
      <c r="H52" s="200"/>
      <c r="I52" s="200" t="str">
        <f aca="false">IF($AK$3="４週",SUMIFS($AK$11:$AK$30,$B$11:$B$30,I48)/4/$AH$5,IF($AK$3="歴月",SUMIFS($AK$11:$AK$30,$B$11:$B$30,I48)/$AL$5,"記載する期間を選択してください"))</f>
        <v>記載する期間を選択してください</v>
      </c>
      <c r="J52" s="200"/>
      <c r="K52" s="200"/>
      <c r="L52" s="200"/>
      <c r="M52" s="200"/>
      <c r="N52" s="200"/>
      <c r="O52" s="200" t="str">
        <f aca="false">IF($AK$3="４週",SUMIFS($AK$11:$AK$30,$B$11:$B$30,O48)/4/$AH$5,IF($AK$3="歴月",SUMIFS($AK$11:$AK$30,$B$11:$B$30,O48)/$AL$5,"記載する期間を選択してください"))</f>
        <v>記載する期間を選択してください</v>
      </c>
      <c r="P52" s="200"/>
      <c r="Q52" s="200"/>
      <c r="R52" s="200"/>
      <c r="S52" s="200"/>
      <c r="T52" s="200"/>
      <c r="U52" s="200" t="str">
        <f aca="false">IF($AK$3="４週",SUMIFS($AK$11:$AK$30,$B$11:$B$30,U48)/4/$AH$5,IF($AK$3="歴月",SUMIFS($AK$11:$AK$30,$B$11:$B$30,U48)/$AL$5,"記載する期間を選択してください"))</f>
        <v>記載する期間を選択してください</v>
      </c>
      <c r="V52" s="200"/>
      <c r="W52" s="200"/>
      <c r="X52" s="200"/>
      <c r="Y52" s="200"/>
      <c r="Z52" s="200"/>
      <c r="AA52" s="200" t="str">
        <f aca="false">IF($AK$3="４週",SUMIFS($AK$11:$AK$30,$B$11:$B$30,AA48)/4/$AH$5,IF($AK$3="歴月",SUMIFS($AK$11:$AK$30,$B$11:$B$30,AA48)/$AL$5,"記載する期間を選択してください"))</f>
        <v>記載する期間を選択してください</v>
      </c>
      <c r="AB52" s="200"/>
      <c r="AC52" s="200"/>
      <c r="AD52" s="200"/>
      <c r="AE52" s="200"/>
      <c r="AF52" s="200"/>
      <c r="AG52" s="200" t="str">
        <f aca="false">IF($AK$3="４週",SUMIFS($AK$11:$AK$30,$B$11:$B$30,AG48)/4/$AH$5,IF($AK$3="歴月",SUMIFS($AK$11:$AK$30,$B$11:$B$30,AG48)/$AL$5,"記載する期間を選択してください"))</f>
        <v>記載する期間を選択してください</v>
      </c>
      <c r="AH52" s="200"/>
      <c r="AI52" s="200"/>
      <c r="AJ52" s="200"/>
      <c r="AK52" s="200"/>
      <c r="AL52" s="200" t="str">
        <f aca="false">IF($AK$3="４週",SUMIFS($AK$11:$AK$30,$B$11:$B$30,AL48)/4/$AH$5,IF($AK$3="歴月",SUMIFS($AK$11:$AK$30,$B$11:$B$30,AL48)/$AL$5,"記載する期間を選択してください"))</f>
        <v>記載する期間を選択してください</v>
      </c>
      <c r="AM52" s="200"/>
      <c r="AN52" s="110"/>
    </row>
    <row r="53" s="105" customFormat="true" ht="4.5" hidden="false" customHeight="true" outlineLevel="0" collapsed="false">
      <c r="A53" s="110"/>
      <c r="C53" s="158" t="n">
        <v>2</v>
      </c>
      <c r="D53" s="158"/>
      <c r="E53" s="158" t="n">
        <v>3</v>
      </c>
      <c r="F53" s="158"/>
      <c r="G53" s="158"/>
      <c r="H53" s="158"/>
      <c r="I53" s="158" t="n">
        <v>4</v>
      </c>
      <c r="J53" s="158"/>
      <c r="K53" s="158"/>
      <c r="L53" s="158"/>
      <c r="M53" s="158"/>
      <c r="N53" s="158"/>
      <c r="O53" s="158" t="n">
        <v>5</v>
      </c>
      <c r="P53" s="158"/>
      <c r="Q53" s="158"/>
      <c r="R53" s="158"/>
      <c r="S53" s="158"/>
      <c r="T53" s="158"/>
      <c r="U53" s="158" t="n">
        <v>6</v>
      </c>
      <c r="V53" s="158"/>
      <c r="W53" s="158"/>
      <c r="X53" s="158"/>
      <c r="Y53" s="158"/>
      <c r="Z53" s="158"/>
      <c r="AA53" s="158" t="n">
        <v>7</v>
      </c>
      <c r="AB53" s="158"/>
      <c r="AC53" s="158"/>
      <c r="AD53" s="158"/>
      <c r="AE53" s="158"/>
      <c r="AF53" s="158"/>
      <c r="AG53" s="158" t="n">
        <v>8</v>
      </c>
      <c r="AH53" s="158"/>
      <c r="AI53" s="158"/>
      <c r="AJ53" s="158"/>
      <c r="AK53" s="158"/>
      <c r="AL53" s="158" t="n">
        <v>9</v>
      </c>
      <c r="AM53" s="206"/>
      <c r="AN53" s="110"/>
    </row>
    <row r="54" customFormat="false" ht="15" hidden="false" customHeight="true" outlineLevel="0" collapsed="false">
      <c r="A54" s="154" t="s">
        <v>117</v>
      </c>
      <c r="B54" s="155"/>
      <c r="C54" s="156"/>
      <c r="D54" s="156"/>
      <c r="E54" s="156"/>
      <c r="F54" s="157"/>
      <c r="G54" s="156"/>
      <c r="H54" s="158"/>
      <c r="I54" s="158"/>
      <c r="J54" s="158"/>
      <c r="K54" s="158"/>
      <c r="L54" s="158"/>
      <c r="M54" s="158"/>
      <c r="N54" s="158"/>
      <c r="O54" s="158"/>
      <c r="P54" s="158"/>
      <c r="Q54" s="158"/>
      <c r="R54" s="158" t="n">
        <v>6</v>
      </c>
      <c r="S54" s="158"/>
      <c r="T54" s="158"/>
      <c r="U54" s="158"/>
      <c r="V54" s="158"/>
      <c r="W54" s="158"/>
      <c r="X54" s="158" t="n">
        <v>7</v>
      </c>
      <c r="Y54" s="158"/>
      <c r="Z54" s="158"/>
      <c r="AA54" s="158"/>
      <c r="AB54" s="158"/>
      <c r="AC54" s="158"/>
      <c r="AD54" s="158" t="n">
        <v>8</v>
      </c>
      <c r="AE54" s="158"/>
      <c r="AF54" s="158"/>
      <c r="AG54" s="159"/>
      <c r="AH54" s="159"/>
      <c r="AI54" s="159"/>
      <c r="AJ54" s="159" t="n">
        <v>9</v>
      </c>
      <c r="AK54" s="160"/>
      <c r="AL54" s="160"/>
      <c r="AM54" s="110"/>
    </row>
    <row r="55" s="154" customFormat="true" ht="15" hidden="false" customHeight="true" outlineLevel="0" collapsed="false">
      <c r="A55" s="154" t="s">
        <v>118</v>
      </c>
      <c r="B55" s="161"/>
      <c r="C55" s="161"/>
      <c r="D55" s="161"/>
      <c r="E55" s="161"/>
      <c r="F55" s="161"/>
      <c r="G55" s="161"/>
      <c r="H55" s="109"/>
      <c r="I55" s="109"/>
      <c r="J55" s="109"/>
      <c r="K55" s="109"/>
      <c r="L55" s="109"/>
      <c r="M55" s="109"/>
      <c r="N55" s="109"/>
      <c r="O55" s="109"/>
      <c r="P55" s="109"/>
      <c r="Q55" s="109"/>
      <c r="R55" s="109"/>
      <c r="S55" s="109"/>
      <c r="T55" s="109"/>
      <c r="U55" s="109"/>
      <c r="V55" s="109"/>
      <c r="W55" s="109"/>
      <c r="X55" s="109"/>
      <c r="Y55" s="109"/>
      <c r="Z55" s="109"/>
      <c r="AA55" s="109"/>
      <c r="AB55" s="109"/>
      <c r="AC55" s="109"/>
      <c r="AD55" s="109"/>
      <c r="AE55" s="109"/>
      <c r="AF55" s="109"/>
      <c r="AG55" s="109"/>
      <c r="AH55" s="109"/>
      <c r="AI55" s="109"/>
      <c r="AJ55" s="109"/>
      <c r="AK55" s="109"/>
      <c r="AL55" s="109"/>
      <c r="AM55" s="109"/>
    </row>
    <row r="56" s="154" customFormat="true" ht="15" hidden="false" customHeight="true" outlineLevel="0" collapsed="false">
      <c r="A56" s="154" t="s">
        <v>119</v>
      </c>
      <c r="B56" s="161"/>
      <c r="C56" s="161"/>
      <c r="D56" s="161"/>
      <c r="E56" s="161"/>
      <c r="F56" s="161"/>
      <c r="G56" s="161"/>
      <c r="H56" s="109"/>
      <c r="I56" s="109"/>
      <c r="J56" s="109"/>
      <c r="K56" s="109"/>
      <c r="L56" s="109"/>
      <c r="M56" s="109"/>
      <c r="N56" s="109"/>
      <c r="O56" s="109"/>
      <c r="P56" s="109"/>
      <c r="Q56" s="109"/>
      <c r="R56" s="109"/>
      <c r="S56" s="109"/>
      <c r="T56" s="109"/>
      <c r="U56" s="109"/>
      <c r="V56" s="109"/>
      <c r="W56" s="109"/>
      <c r="X56" s="109"/>
      <c r="Y56" s="109"/>
      <c r="Z56" s="109"/>
      <c r="AA56" s="109"/>
      <c r="AB56" s="109"/>
      <c r="AC56" s="109"/>
      <c r="AD56" s="109"/>
      <c r="AE56" s="109"/>
      <c r="AF56" s="109"/>
      <c r="AG56" s="109"/>
      <c r="AH56" s="109"/>
      <c r="AI56" s="109"/>
      <c r="AJ56" s="109"/>
      <c r="AK56" s="109"/>
      <c r="AL56" s="109"/>
      <c r="AM56" s="109"/>
    </row>
    <row r="57" s="154" customFormat="true" ht="15" hidden="false" customHeight="true" outlineLevel="0" collapsed="false">
      <c r="A57" s="154" t="s">
        <v>120</v>
      </c>
      <c r="B57" s="161"/>
      <c r="C57" s="161"/>
      <c r="D57" s="161"/>
      <c r="E57" s="161"/>
      <c r="F57" s="161"/>
      <c r="G57" s="161"/>
      <c r="H57" s="109"/>
      <c r="I57" s="109"/>
      <c r="J57" s="109"/>
      <c r="K57" s="109"/>
      <c r="L57" s="109"/>
      <c r="M57" s="109"/>
      <c r="N57" s="109"/>
      <c r="O57" s="109"/>
      <c r="P57" s="109"/>
      <c r="Q57" s="109"/>
      <c r="R57" s="109"/>
      <c r="S57" s="109"/>
      <c r="T57" s="109"/>
      <c r="U57" s="109"/>
      <c r="V57" s="109"/>
      <c r="W57" s="109"/>
      <c r="X57" s="109"/>
      <c r="Y57" s="109"/>
      <c r="Z57" s="109"/>
      <c r="AA57" s="109"/>
      <c r="AB57" s="109"/>
      <c r="AC57" s="109"/>
      <c r="AD57" s="109"/>
      <c r="AE57" s="109"/>
      <c r="AF57" s="109"/>
      <c r="AG57" s="109"/>
      <c r="AH57" s="109"/>
      <c r="AI57" s="109"/>
      <c r="AJ57" s="109"/>
      <c r="AK57" s="109"/>
      <c r="AL57" s="109"/>
      <c r="AM57" s="109"/>
    </row>
    <row r="58" s="154" customFormat="true" ht="15" hidden="false" customHeight="true" outlineLevel="0" collapsed="false">
      <c r="A58" s="154" t="s">
        <v>121</v>
      </c>
      <c r="B58" s="161"/>
      <c r="C58" s="161"/>
      <c r="D58" s="161"/>
      <c r="E58" s="161"/>
      <c r="F58" s="161"/>
      <c r="G58" s="161"/>
      <c r="H58" s="109"/>
      <c r="I58" s="109"/>
      <c r="J58" s="109"/>
      <c r="K58" s="109"/>
      <c r="L58" s="109"/>
      <c r="M58" s="109"/>
      <c r="N58" s="109"/>
      <c r="O58" s="109"/>
      <c r="P58" s="109"/>
      <c r="Q58" s="109"/>
      <c r="R58" s="109"/>
      <c r="S58" s="109"/>
      <c r="T58" s="109"/>
      <c r="U58" s="109"/>
      <c r="V58" s="109"/>
      <c r="W58" s="109"/>
      <c r="X58" s="109"/>
      <c r="Y58" s="109"/>
      <c r="Z58" s="109"/>
      <c r="AA58" s="109"/>
      <c r="AB58" s="109"/>
      <c r="AC58" s="109"/>
      <c r="AD58" s="109"/>
      <c r="AE58" s="109"/>
      <c r="AF58" s="109"/>
      <c r="AG58" s="109"/>
      <c r="AH58" s="109"/>
      <c r="AI58" s="109"/>
      <c r="AJ58" s="109"/>
      <c r="AK58" s="109"/>
      <c r="AL58" s="109"/>
      <c r="AM58" s="109"/>
    </row>
    <row r="59" customFormat="false" ht="15" hidden="false" customHeight="true" outlineLevel="0" collapsed="false">
      <c r="A59" s="154" t="s">
        <v>122</v>
      </c>
      <c r="B59" s="162"/>
      <c r="C59" s="154"/>
      <c r="D59" s="154"/>
      <c r="E59" s="154"/>
      <c r="F59" s="154"/>
      <c r="G59" s="154"/>
    </row>
    <row r="60" customFormat="false" ht="15" hidden="false" customHeight="true" outlineLevel="0" collapsed="false">
      <c r="A60" s="154" t="s">
        <v>123</v>
      </c>
      <c r="B60" s="162"/>
      <c r="C60" s="154"/>
      <c r="D60" s="154"/>
      <c r="E60" s="154"/>
      <c r="F60" s="154"/>
      <c r="G60" s="154"/>
    </row>
    <row r="61" customFormat="false" ht="15" hidden="false" customHeight="true" outlineLevel="0" collapsed="false">
      <c r="A61" s="154"/>
      <c r="B61" s="128" t="s">
        <v>124</v>
      </c>
      <c r="C61" s="128" t="s">
        <v>125</v>
      </c>
      <c r="D61" s="128"/>
      <c r="E61" s="128"/>
      <c r="F61" s="154"/>
      <c r="G61" s="154"/>
    </row>
    <row r="62" customFormat="false" ht="15" hidden="false" customHeight="true" outlineLevel="0" collapsed="false">
      <c r="A62" s="154"/>
      <c r="B62" s="163" t="s">
        <v>126</v>
      </c>
      <c r="C62" s="164" t="s">
        <v>127</v>
      </c>
      <c r="D62" s="164"/>
      <c r="E62" s="164"/>
      <c r="F62" s="154"/>
      <c r="G62" s="154"/>
    </row>
    <row r="63" customFormat="false" ht="15" hidden="false" customHeight="true" outlineLevel="0" collapsed="false">
      <c r="A63" s="154"/>
      <c r="B63" s="163" t="s">
        <v>128</v>
      </c>
      <c r="C63" s="164" t="s">
        <v>129</v>
      </c>
      <c r="D63" s="164"/>
      <c r="E63" s="164"/>
      <c r="F63" s="154"/>
      <c r="G63" s="154"/>
    </row>
    <row r="64" customFormat="false" ht="15" hidden="false" customHeight="true" outlineLevel="0" collapsed="false">
      <c r="A64" s="154"/>
      <c r="B64" s="163" t="s">
        <v>130</v>
      </c>
      <c r="C64" s="164" t="s">
        <v>131</v>
      </c>
      <c r="D64" s="164"/>
      <c r="E64" s="164"/>
      <c r="F64" s="154"/>
      <c r="G64" s="154"/>
    </row>
    <row r="65" customFormat="false" ht="15" hidden="false" customHeight="true" outlineLevel="0" collapsed="false">
      <c r="A65" s="154"/>
      <c r="B65" s="163" t="s">
        <v>132</v>
      </c>
      <c r="C65" s="164" t="s">
        <v>133</v>
      </c>
      <c r="D65" s="164"/>
      <c r="E65" s="164"/>
      <c r="F65" s="154"/>
      <c r="G65" s="154"/>
    </row>
    <row r="66" customFormat="false" ht="15" hidden="false" customHeight="true" outlineLevel="0" collapsed="false">
      <c r="A66" s="154"/>
      <c r="B66" s="154" t="s">
        <v>134</v>
      </c>
      <c r="C66" s="154"/>
      <c r="D66" s="154"/>
      <c r="E66" s="154"/>
      <c r="F66" s="154"/>
      <c r="G66" s="154"/>
    </row>
    <row r="67" customFormat="false" ht="15" hidden="false" customHeight="true" outlineLevel="0" collapsed="false">
      <c r="A67" s="154"/>
      <c r="B67" s="154" t="s">
        <v>135</v>
      </c>
      <c r="C67" s="154"/>
      <c r="D67" s="154"/>
      <c r="E67" s="154"/>
      <c r="F67" s="154"/>
      <c r="G67" s="154"/>
    </row>
    <row r="68" customFormat="false" ht="15" hidden="false" customHeight="true" outlineLevel="0" collapsed="false">
      <c r="A68" s="154"/>
      <c r="B68" s="154" t="s">
        <v>136</v>
      </c>
      <c r="C68" s="154"/>
      <c r="D68" s="154"/>
      <c r="E68" s="154"/>
      <c r="F68" s="154"/>
      <c r="G68" s="154"/>
    </row>
    <row r="69" customFormat="false" ht="15" hidden="false" customHeight="true" outlineLevel="0" collapsed="false">
      <c r="A69" s="154" t="s">
        <v>137</v>
      </c>
      <c r="B69" s="162"/>
      <c r="C69" s="154"/>
      <c r="D69" s="154"/>
      <c r="E69" s="154"/>
      <c r="F69" s="154"/>
      <c r="G69" s="154"/>
    </row>
    <row r="70" customFormat="false" ht="15" hidden="false" customHeight="true" outlineLevel="0" collapsed="false">
      <c r="A70" s="154" t="s">
        <v>217</v>
      </c>
      <c r="B70" s="162"/>
      <c r="C70" s="154"/>
      <c r="D70" s="154"/>
      <c r="E70" s="154"/>
      <c r="F70" s="154"/>
      <c r="G70" s="154"/>
    </row>
    <row r="71" customFormat="false" ht="15" hidden="false" customHeight="true" outlineLevel="0" collapsed="false">
      <c r="A71" s="154" t="s">
        <v>139</v>
      </c>
      <c r="B71" s="162"/>
      <c r="C71" s="154"/>
      <c r="D71" s="154"/>
      <c r="E71" s="154"/>
      <c r="F71" s="154"/>
      <c r="G71" s="154"/>
    </row>
    <row r="72" customFormat="false" ht="15" hidden="false" customHeight="true" outlineLevel="0" collapsed="false">
      <c r="A72" s="154" t="s">
        <v>140</v>
      </c>
      <c r="B72" s="162"/>
      <c r="C72" s="154"/>
      <c r="D72" s="154"/>
      <c r="E72" s="154"/>
      <c r="F72" s="154"/>
      <c r="G72" s="154"/>
    </row>
    <row r="73" customFormat="false" ht="15" hidden="false" customHeight="true" outlineLevel="0" collapsed="false">
      <c r="A73" s="154" t="s">
        <v>141</v>
      </c>
      <c r="B73" s="162"/>
      <c r="C73" s="154"/>
      <c r="D73" s="154"/>
      <c r="E73" s="154"/>
      <c r="F73" s="154"/>
      <c r="G73" s="154"/>
    </row>
    <row r="74" customFormat="false" ht="15" hidden="false" customHeight="true" outlineLevel="0" collapsed="false">
      <c r="A74" s="154" t="s">
        <v>142</v>
      </c>
      <c r="B74" s="162"/>
      <c r="C74" s="154"/>
      <c r="D74" s="154"/>
      <c r="E74" s="154"/>
      <c r="F74" s="154"/>
      <c r="G74" s="154"/>
    </row>
    <row r="75" customFormat="false" ht="15" hidden="false" customHeight="true" outlineLevel="0" collapsed="false">
      <c r="A75" s="154" t="s">
        <v>143</v>
      </c>
      <c r="B75" s="162"/>
      <c r="C75" s="154"/>
      <c r="D75" s="154"/>
      <c r="E75" s="154"/>
      <c r="F75" s="154"/>
      <c r="G75" s="154"/>
    </row>
    <row r="76" customFormat="false" ht="15" hidden="false" customHeight="true" outlineLevel="0" collapsed="false">
      <c r="A76" s="154" t="s">
        <v>144</v>
      </c>
      <c r="B76" s="162"/>
      <c r="C76" s="154"/>
      <c r="D76" s="154"/>
      <c r="E76" s="154"/>
      <c r="F76" s="154"/>
      <c r="G76" s="154"/>
    </row>
    <row r="77" customFormat="false" ht="15" hidden="false" customHeight="true" outlineLevel="0" collapsed="false">
      <c r="A77" s="154" t="s">
        <v>145</v>
      </c>
      <c r="B77" s="162"/>
      <c r="C77" s="154"/>
      <c r="D77" s="154"/>
      <c r="E77" s="154"/>
      <c r="F77" s="154"/>
      <c r="G77" s="154"/>
    </row>
    <row r="78" customFormat="false" ht="15" hidden="false" customHeight="true" outlineLevel="0" collapsed="false">
      <c r="A78" s="154" t="s">
        <v>146</v>
      </c>
      <c r="B78" s="162"/>
      <c r="C78" s="154"/>
      <c r="D78" s="154"/>
      <c r="E78" s="154"/>
      <c r="F78" s="154"/>
      <c r="G78" s="154"/>
    </row>
    <row r="79" customFormat="false" ht="15" hidden="false" customHeight="true" outlineLevel="0" collapsed="false">
      <c r="A79" s="154" t="s">
        <v>147</v>
      </c>
      <c r="B79" s="162"/>
      <c r="C79" s="154"/>
      <c r="D79" s="154"/>
      <c r="E79" s="154"/>
      <c r="F79" s="154"/>
      <c r="G79" s="154"/>
    </row>
    <row r="80" customFormat="false" ht="15" hidden="false" customHeight="true" outlineLevel="0" collapsed="false">
      <c r="A80" s="154" t="s">
        <v>148</v>
      </c>
      <c r="B80" s="162"/>
      <c r="C80" s="154"/>
      <c r="D80" s="154"/>
      <c r="E80" s="154"/>
      <c r="F80" s="154"/>
      <c r="G80" s="154"/>
    </row>
    <row r="81" customFormat="false" ht="15" hidden="false" customHeight="true" outlineLevel="0" collapsed="false">
      <c r="A81" s="154" t="s">
        <v>149</v>
      </c>
      <c r="B81" s="162"/>
      <c r="C81" s="154"/>
      <c r="D81" s="154"/>
      <c r="E81" s="154"/>
      <c r="F81" s="154"/>
      <c r="G81" s="154"/>
    </row>
  </sheetData>
  <mergeCells count="166">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0:C40"/>
    <mergeCell ref="F40:H40"/>
    <mergeCell ref="I40:K40"/>
    <mergeCell ref="L40:N40"/>
    <mergeCell ref="O40:Q40"/>
    <mergeCell ref="R40:T40"/>
    <mergeCell ref="U40:W40"/>
    <mergeCell ref="X40:Z40"/>
    <mergeCell ref="AA40:AC40"/>
    <mergeCell ref="AD40:AF40"/>
    <mergeCell ref="AG40:AI40"/>
    <mergeCell ref="AJ40:AK40"/>
    <mergeCell ref="A41:C41"/>
    <mergeCell ref="F41:H41"/>
    <mergeCell ref="I41:K41"/>
    <mergeCell ref="L41:N41"/>
    <mergeCell ref="O41:Q41"/>
    <mergeCell ref="R41:T41"/>
    <mergeCell ref="U41:W41"/>
    <mergeCell ref="X41:Z41"/>
    <mergeCell ref="AA41:AC41"/>
    <mergeCell ref="AD41:AF41"/>
    <mergeCell ref="AG41:AI41"/>
    <mergeCell ref="AJ41:AK41"/>
    <mergeCell ref="A44:B44"/>
    <mergeCell ref="C44:D44"/>
    <mergeCell ref="E44:H44"/>
    <mergeCell ref="A45:B45"/>
    <mergeCell ref="C45:D45"/>
    <mergeCell ref="E45:H45"/>
    <mergeCell ref="C48:D48"/>
    <mergeCell ref="E48:H48"/>
    <mergeCell ref="I48:N48"/>
    <mergeCell ref="O48:T48"/>
    <mergeCell ref="U48:Z48"/>
    <mergeCell ref="AA48:AF48"/>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F50:H50"/>
    <mergeCell ref="I50:K50"/>
    <mergeCell ref="L50:N50"/>
    <mergeCell ref="O50:Q50"/>
    <mergeCell ref="R50:T50"/>
    <mergeCell ref="U50:W50"/>
    <mergeCell ref="X50:Z50"/>
    <mergeCell ref="AA50:AC50"/>
    <mergeCell ref="AD50:AF50"/>
    <mergeCell ref="AG50:AI50"/>
    <mergeCell ref="AJ50:AK50"/>
    <mergeCell ref="F51:H51"/>
    <mergeCell ref="I51:K51"/>
    <mergeCell ref="L51:N51"/>
    <mergeCell ref="O51:Q51"/>
    <mergeCell ref="R51:T51"/>
    <mergeCell ref="U51:W51"/>
    <mergeCell ref="X51:Z51"/>
    <mergeCell ref="AA51:AC51"/>
    <mergeCell ref="AD51:AF51"/>
    <mergeCell ref="AG51:AI51"/>
    <mergeCell ref="AJ51:AK51"/>
    <mergeCell ref="C52:D52"/>
    <mergeCell ref="E52:H52"/>
    <mergeCell ref="I52:N52"/>
    <mergeCell ref="O52:T52"/>
    <mergeCell ref="U52:Z52"/>
    <mergeCell ref="AA52:AF52"/>
    <mergeCell ref="AG52:AK52"/>
    <mergeCell ref="AL52:AM52"/>
    <mergeCell ref="C61:E61"/>
    <mergeCell ref="C62:E62"/>
    <mergeCell ref="C63:E63"/>
    <mergeCell ref="C64:E64"/>
    <mergeCell ref="C65:E65"/>
  </mergeCells>
  <dataValidations count="6">
    <dataValidation allowBlank="true" errorStyle="stop" operator="greaterThanOrEqual" showDropDown="false" showErrorMessage="true" showInputMessage="true" sqref="AJ38:AJ41 AL38:AL40 I42 L42 I46 L46" type="none">
      <formula1>0</formula1>
      <formula2>0</formula2>
    </dataValidation>
    <dataValidation allowBlank="true" errorStyle="stop" operator="greaterThanOrEqual" showDropDown="false" showErrorMessage="true" showInputMessage="true" sqref="D38:F41 I38:I41 L38:L41 O38:O41 R38:R41 U38:U41 X38:X41 AA38:AA41 AD38:AD41 AG38:AG41" type="whole">
      <formula1>0</formula1>
      <formula2>0</formula2>
    </dataValidation>
    <dataValidation allowBlank="true" errorStyle="stop" operator="between" showDropDown="false" showErrorMessage="true" showInputMessage="true" sqref="C11:C30" type="list">
      <formula1>"A,B,C,D"</formula1>
      <formula2>0</formula2>
    </dataValidation>
    <dataValidation allowBlank="true" errorStyle="stop" operator="between" showDropDown="false" showErrorMessage="true" showInputMessage="true" sqref="AK4:AN4" type="list">
      <formula1>"予定,実績"</formula1>
      <formula2>0</formula2>
    </dataValidation>
    <dataValidation allowBlank="true" errorStyle="stop" operator="between" showDropDown="false" showErrorMessage="true" showInputMessage="true" sqref="AK3:AN3" type="list">
      <formula1>"４週,歴月"</formula1>
      <formula2>0</formula2>
    </dataValidation>
    <dataValidation allowBlank="true" errorStyle="stop" operator="between" showDropDown="false" showErrorMessage="true" showInputMessage="true" sqref="B11:B30" type="list">
      <formula1>INDIRECT($AK$1)</formula1>
      <formula2>0</formula2>
    </dataValidation>
  </dataValidations>
  <printOptions headings="false" gridLines="false" gridLinesSet="true" horizontalCentered="true" verticalCentered="true"/>
  <pageMargins left="0.196527777777778" right="0.196527777777778" top="0.393055555555556" bottom="0.196527777777778" header="0.196527777777778" footer="0.511811023622047"/>
  <pageSetup paperSize="9" scale="74" fitToWidth="1" fitToHeight="1" pageOrder="downThenOver" orientation="landscape" blackAndWhite="false" draft="false" cellComments="none" horizontalDpi="300" verticalDpi="300" copies="1"/>
  <headerFooter differentFirst="false" differentOddEven="false">
    <oddHeader>&amp;L&amp;"ＭＳ ゴシック,標準"&amp;10（参考様式）</oddHeader>
    <oddFooter/>
  </headerFooter>
  <rowBreaks count="1" manualBreakCount="1">
    <brk id="35" man="true" max="16383" min="0"/>
  </rowBreak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N79"/>
  <sheetViews>
    <sheetView showFormulas="false" showGridLines="false" showRowColHeaders="true" showZeros="true" rightToLeft="false" tabSelected="false" showOutlineSymbols="true" defaultGridColor="true" view="pageBreakPreview" topLeftCell="A1" colorId="64" zoomScale="100" zoomScaleNormal="100" zoomScalePageLayoutView="100" workbookViewId="0">
      <selection pane="topLeft" activeCell="Y59" activeCellId="0" sqref="Y59"/>
    </sheetView>
  </sheetViews>
  <sheetFormatPr defaultColWidth="8.2578125" defaultRowHeight="21" customHeight="true" zeroHeight="false" outlineLevelRow="0" outlineLevelCol="0"/>
  <cols>
    <col collapsed="false" customWidth="true" hidden="false" outlineLevel="0" max="1" min="1" style="105" width="2.62"/>
    <col collapsed="false" customWidth="true" hidden="false" outlineLevel="0" max="2" min="2" style="106" width="14.25"/>
    <col collapsed="false" customWidth="true" hidden="false" outlineLevel="0" max="3" min="3" style="105" width="6.62"/>
    <col collapsed="false" customWidth="true" hidden="false" outlineLevel="0" max="5" min="4" style="105" width="7.62"/>
    <col collapsed="false" customWidth="true" hidden="false" outlineLevel="0" max="36" min="6" style="105" width="2.62"/>
    <col collapsed="false" customWidth="true" hidden="false" outlineLevel="0" max="37" min="37" style="105" width="6.62"/>
    <col collapsed="false" customWidth="true" hidden="false" outlineLevel="0" max="39" min="38" style="105" width="7.62"/>
    <col collapsed="false" customWidth="true" hidden="false" outlineLevel="0" max="40" min="40" style="105" width="5.62"/>
    <col collapsed="false" customWidth="false" hidden="false" outlineLevel="0" max="16384" min="41" style="105" width="8.25"/>
  </cols>
  <sheetData>
    <row r="1" customFormat="false" ht="19.5" hidden="false" customHeight="true" outlineLevel="0" collapsed="false">
      <c r="A1" s="107" t="s">
        <v>90</v>
      </c>
      <c r="C1" s="108"/>
      <c r="D1" s="108"/>
      <c r="E1" s="108"/>
      <c r="F1" s="108"/>
      <c r="G1" s="108"/>
      <c r="H1" s="108"/>
      <c r="I1" s="108"/>
      <c r="J1" s="108"/>
      <c r="K1" s="108"/>
      <c r="L1" s="108"/>
      <c r="M1" s="108"/>
      <c r="N1" s="108"/>
      <c r="O1" s="108"/>
      <c r="P1" s="108"/>
      <c r="Q1" s="108"/>
      <c r="R1" s="108"/>
      <c r="S1" s="108"/>
      <c r="T1" s="108"/>
      <c r="U1" s="108"/>
      <c r="V1" s="108"/>
      <c r="W1" s="108"/>
      <c r="X1" s="109"/>
      <c r="Y1" s="109"/>
      <c r="Z1" s="110"/>
      <c r="AA1" s="110"/>
      <c r="AB1" s="110"/>
      <c r="AC1" s="110"/>
      <c r="AD1" s="111"/>
      <c r="AE1" s="111"/>
      <c r="AF1" s="111"/>
      <c r="AG1" s="111"/>
      <c r="AH1" s="111"/>
      <c r="AI1" s="112" t="s">
        <v>91</v>
      </c>
      <c r="AJ1" s="112"/>
      <c r="AK1" s="113" t="s">
        <v>218</v>
      </c>
      <c r="AL1" s="113"/>
      <c r="AM1" s="113"/>
      <c r="AN1" s="113"/>
    </row>
    <row r="2" customFormat="false" ht="18" hidden="false" customHeight="true" outlineLevel="0" collapsed="false">
      <c r="A2" s="110"/>
      <c r="B2" s="114"/>
      <c r="C2" s="114"/>
      <c r="D2" s="114"/>
      <c r="E2" s="114"/>
      <c r="F2" s="114"/>
      <c r="G2" s="114"/>
      <c r="H2" s="114"/>
      <c r="I2" s="114"/>
      <c r="J2" s="114"/>
      <c r="K2" s="115"/>
      <c r="L2" s="115"/>
      <c r="M2" s="116" t="n">
        <v>2024</v>
      </c>
      <c r="N2" s="116"/>
      <c r="O2" s="116"/>
      <c r="P2" s="116"/>
      <c r="Q2" s="117" t="s">
        <v>93</v>
      </c>
      <c r="R2" s="117"/>
      <c r="S2" s="116" t="n">
        <v>5</v>
      </c>
      <c r="T2" s="116"/>
      <c r="U2" s="117" t="s">
        <v>94</v>
      </c>
      <c r="V2" s="117"/>
      <c r="W2" s="114"/>
      <c r="X2" s="114"/>
      <c r="Y2" s="114"/>
      <c r="Z2" s="110"/>
      <c r="AA2" s="110"/>
      <c r="AC2" s="112"/>
      <c r="AD2" s="114"/>
      <c r="AE2" s="114"/>
      <c r="AF2" s="114"/>
      <c r="AG2" s="114"/>
      <c r="AH2" s="114"/>
      <c r="AI2" s="112" t="s">
        <v>95</v>
      </c>
      <c r="AJ2" s="112"/>
      <c r="AK2" s="118"/>
      <c r="AL2" s="118"/>
      <c r="AM2" s="118"/>
      <c r="AN2" s="118"/>
    </row>
    <row r="3" customFormat="false" ht="18" hidden="false" customHeight="true" outlineLevel="0" collapsed="false">
      <c r="A3" s="119"/>
      <c r="B3" s="119"/>
      <c r="C3" s="119"/>
      <c r="D3" s="119"/>
      <c r="E3" s="119"/>
      <c r="F3" s="119"/>
      <c r="G3" s="119"/>
      <c r="H3" s="119"/>
      <c r="I3" s="119"/>
      <c r="J3" s="119"/>
      <c r="K3" s="119"/>
      <c r="L3" s="119"/>
      <c r="M3" s="119"/>
      <c r="N3" s="119"/>
      <c r="O3" s="119"/>
      <c r="P3" s="119"/>
      <c r="Q3" s="119"/>
      <c r="R3" s="119"/>
      <c r="S3" s="119"/>
      <c r="T3" s="119"/>
      <c r="U3" s="119"/>
      <c r="V3" s="119"/>
      <c r="W3" s="119"/>
      <c r="Y3" s="120"/>
      <c r="Z3" s="120"/>
      <c r="AA3" s="120"/>
      <c r="AB3" s="110"/>
      <c r="AC3" s="120"/>
      <c r="AD3" s="120"/>
      <c r="AE3" s="120"/>
      <c r="AF3" s="120"/>
      <c r="AG3" s="120"/>
      <c r="AH3" s="120"/>
      <c r="AI3" s="121" t="s">
        <v>96</v>
      </c>
      <c r="AJ3" s="112"/>
      <c r="AK3" s="122" t="s">
        <v>151</v>
      </c>
      <c r="AL3" s="122"/>
      <c r="AM3" s="122"/>
      <c r="AN3" s="122"/>
    </row>
    <row r="4" customFormat="false" ht="18" hidden="false" customHeight="true" outlineLevel="0" collapsed="false">
      <c r="A4" s="119"/>
      <c r="B4" s="119"/>
      <c r="C4" s="119"/>
      <c r="D4" s="119"/>
      <c r="E4" s="119"/>
      <c r="F4" s="119"/>
      <c r="G4" s="119"/>
      <c r="H4" s="119"/>
      <c r="I4" s="119"/>
      <c r="J4" s="119"/>
      <c r="K4" s="119"/>
      <c r="L4" s="119"/>
      <c r="M4" s="119"/>
      <c r="N4" s="119"/>
      <c r="O4" s="119"/>
      <c r="P4" s="119"/>
      <c r="Q4" s="119"/>
      <c r="R4" s="119"/>
      <c r="S4" s="119"/>
      <c r="T4" s="119"/>
      <c r="U4" s="119"/>
      <c r="V4" s="119"/>
      <c r="W4" s="119"/>
      <c r="Y4" s="120"/>
      <c r="Z4" s="120"/>
      <c r="AA4" s="120"/>
      <c r="AB4" s="110"/>
      <c r="AC4" s="120"/>
      <c r="AD4" s="120"/>
      <c r="AE4" s="120"/>
      <c r="AF4" s="120"/>
      <c r="AG4" s="120"/>
      <c r="AH4" s="120"/>
      <c r="AI4" s="121" t="s">
        <v>97</v>
      </c>
      <c r="AJ4" s="112"/>
      <c r="AK4" s="122"/>
      <c r="AL4" s="122"/>
      <c r="AM4" s="122"/>
      <c r="AN4" s="122"/>
    </row>
    <row r="5" customFormat="false" ht="18" hidden="false" customHeight="true" outlineLevel="0" collapsed="false">
      <c r="A5" s="119"/>
      <c r="B5" s="119"/>
      <c r="C5" s="119"/>
      <c r="D5" s="119"/>
      <c r="E5" s="119"/>
      <c r="F5" s="119"/>
      <c r="G5" s="119"/>
      <c r="H5" s="119"/>
      <c r="I5" s="119"/>
      <c r="J5" s="119"/>
      <c r="K5" s="119"/>
      <c r="L5" s="119"/>
      <c r="M5" s="119"/>
      <c r="N5" s="119"/>
      <c r="O5" s="119"/>
      <c r="P5" s="119"/>
      <c r="Q5" s="119"/>
      <c r="R5" s="119"/>
      <c r="S5" s="119"/>
      <c r="U5" s="119"/>
      <c r="V5" s="119"/>
      <c r="W5" s="119"/>
      <c r="Y5" s="120"/>
      <c r="Z5" s="120"/>
      <c r="AA5" s="120"/>
      <c r="AB5" s="110"/>
      <c r="AC5" s="120"/>
      <c r="AD5" s="120"/>
      <c r="AE5" s="120"/>
      <c r="AF5" s="120"/>
      <c r="AG5" s="121" t="s">
        <v>98</v>
      </c>
      <c r="AH5" s="165"/>
      <c r="AI5" s="165"/>
      <c r="AJ5" s="165"/>
      <c r="AK5" s="120" t="s">
        <v>99</v>
      </c>
      <c r="AL5" s="165"/>
      <c r="AM5" s="120" t="s">
        <v>100</v>
      </c>
      <c r="AN5" s="110"/>
    </row>
    <row r="6" customFormat="false" ht="9.75" hidden="false" customHeight="true" outlineLevel="0" collapsed="false">
      <c r="A6" s="110"/>
      <c r="B6" s="125"/>
      <c r="C6" s="125"/>
      <c r="D6" s="125"/>
      <c r="E6" s="125"/>
      <c r="F6" s="125"/>
      <c r="G6" s="125"/>
      <c r="H6" s="125"/>
      <c r="I6" s="125"/>
      <c r="J6" s="125"/>
      <c r="K6" s="125"/>
      <c r="L6" s="125"/>
      <c r="M6" s="125"/>
      <c r="N6" s="125"/>
      <c r="O6" s="125"/>
      <c r="P6" s="125"/>
      <c r="Q6" s="125"/>
      <c r="R6" s="125"/>
      <c r="S6" s="125"/>
      <c r="T6" s="125"/>
      <c r="U6" s="125"/>
      <c r="V6" s="125"/>
      <c r="W6" s="125"/>
      <c r="X6" s="126"/>
      <c r="Y6" s="126"/>
      <c r="Z6" s="126"/>
      <c r="AA6" s="126"/>
      <c r="AB6" s="126"/>
      <c r="AC6" s="126"/>
      <c r="AD6" s="126"/>
      <c r="AE6" s="126"/>
      <c r="AF6" s="126"/>
      <c r="AG6" s="126"/>
      <c r="AH6" s="126"/>
      <c r="AI6" s="126"/>
      <c r="AJ6" s="126"/>
      <c r="AK6" s="126"/>
      <c r="AL6" s="126"/>
      <c r="AM6" s="110"/>
      <c r="AN6" s="110"/>
    </row>
    <row r="7" customFormat="false" ht="15" hidden="false" customHeight="true" outlineLevel="0" collapsed="false">
      <c r="A7" s="127" t="s">
        <v>101</v>
      </c>
      <c r="B7" s="128" t="s">
        <v>102</v>
      </c>
      <c r="C7" s="129" t="s">
        <v>103</v>
      </c>
      <c r="D7" s="128" t="s">
        <v>104</v>
      </c>
      <c r="E7" s="130" t="s">
        <v>105</v>
      </c>
      <c r="F7" s="131" t="s">
        <v>106</v>
      </c>
      <c r="G7" s="131"/>
      <c r="H7" s="131"/>
      <c r="I7" s="131"/>
      <c r="J7" s="131"/>
      <c r="K7" s="131"/>
      <c r="L7" s="131"/>
      <c r="M7" s="131"/>
      <c r="N7" s="131"/>
      <c r="O7" s="131"/>
      <c r="P7" s="131"/>
      <c r="Q7" s="131"/>
      <c r="R7" s="131"/>
      <c r="S7" s="131"/>
      <c r="T7" s="131"/>
      <c r="U7" s="131"/>
      <c r="V7" s="131"/>
      <c r="W7" s="131"/>
      <c r="X7" s="131"/>
      <c r="Y7" s="131"/>
      <c r="Z7" s="131"/>
      <c r="AA7" s="131"/>
      <c r="AB7" s="131"/>
      <c r="AC7" s="131"/>
      <c r="AD7" s="131"/>
      <c r="AE7" s="131"/>
      <c r="AF7" s="131"/>
      <c r="AG7" s="131"/>
      <c r="AH7" s="131"/>
      <c r="AI7" s="131"/>
      <c r="AJ7" s="131"/>
      <c r="AK7" s="132" t="s">
        <v>107</v>
      </c>
      <c r="AL7" s="133" t="s">
        <v>108</v>
      </c>
      <c r="AM7" s="134" t="s">
        <v>109</v>
      </c>
      <c r="AN7" s="134"/>
    </row>
    <row r="8" customFormat="false" ht="15" hidden="false" customHeight="true" outlineLevel="0" collapsed="false">
      <c r="A8" s="127"/>
      <c r="B8" s="128"/>
      <c r="C8" s="129"/>
      <c r="D8" s="128"/>
      <c r="E8" s="130"/>
      <c r="F8" s="128" t="s">
        <v>110</v>
      </c>
      <c r="G8" s="128"/>
      <c r="H8" s="128"/>
      <c r="I8" s="128"/>
      <c r="J8" s="128"/>
      <c r="K8" s="128"/>
      <c r="L8" s="128"/>
      <c r="M8" s="128" t="s">
        <v>111</v>
      </c>
      <c r="N8" s="128"/>
      <c r="O8" s="128"/>
      <c r="P8" s="128"/>
      <c r="Q8" s="128"/>
      <c r="R8" s="128"/>
      <c r="S8" s="128"/>
      <c r="T8" s="128" t="s">
        <v>112</v>
      </c>
      <c r="U8" s="128"/>
      <c r="V8" s="128"/>
      <c r="W8" s="128"/>
      <c r="X8" s="128"/>
      <c r="Y8" s="128"/>
      <c r="Z8" s="128"/>
      <c r="AA8" s="128" t="s">
        <v>113</v>
      </c>
      <c r="AB8" s="128"/>
      <c r="AC8" s="128"/>
      <c r="AD8" s="128"/>
      <c r="AE8" s="128"/>
      <c r="AF8" s="128"/>
      <c r="AG8" s="128"/>
      <c r="AH8" s="128" t="s">
        <v>114</v>
      </c>
      <c r="AI8" s="128"/>
      <c r="AJ8" s="128"/>
      <c r="AK8" s="132"/>
      <c r="AL8" s="133"/>
      <c r="AM8" s="134"/>
      <c r="AN8" s="134"/>
    </row>
    <row r="9" customFormat="false" ht="15" hidden="false" customHeight="true" outlineLevel="0" collapsed="false">
      <c r="A9" s="127"/>
      <c r="B9" s="128"/>
      <c r="C9" s="129"/>
      <c r="D9" s="128"/>
      <c r="E9" s="130"/>
      <c r="F9" s="135" t="n">
        <f aca="false">DATE($M$2,$S$2,1)</f>
        <v>45413</v>
      </c>
      <c r="G9" s="135" t="n">
        <f aca="false">DATE($M$2,$S$2,2)</f>
        <v>45414</v>
      </c>
      <c r="H9" s="135" t="n">
        <f aca="false">DATE($M$2,$S$2,3)</f>
        <v>45415</v>
      </c>
      <c r="I9" s="135" t="n">
        <f aca="false">DATE($M$2,$S$2,4)</f>
        <v>45416</v>
      </c>
      <c r="J9" s="135" t="n">
        <f aca="false">DATE($M$2,$S$2,5)</f>
        <v>45417</v>
      </c>
      <c r="K9" s="135" t="n">
        <f aca="false">DATE($M$2,$S$2,6)</f>
        <v>45418</v>
      </c>
      <c r="L9" s="135" t="n">
        <f aca="false">DATE($M$2,$S$2,7)</f>
        <v>45419</v>
      </c>
      <c r="M9" s="135" t="n">
        <f aca="false">DATE($M$2,$S$2,8)</f>
        <v>45420</v>
      </c>
      <c r="N9" s="135" t="n">
        <f aca="false">DATE($M$2,$S$2,9)</f>
        <v>45421</v>
      </c>
      <c r="O9" s="135" t="n">
        <f aca="false">DATE($M$2,$S$2,10)</f>
        <v>45422</v>
      </c>
      <c r="P9" s="135" t="n">
        <f aca="false">DATE($M$2,$S$2,11)</f>
        <v>45423</v>
      </c>
      <c r="Q9" s="135" t="n">
        <f aca="false">DATE($M$2,$S$2,12)</f>
        <v>45424</v>
      </c>
      <c r="R9" s="135" t="n">
        <f aca="false">DATE($M$2,$S$2,13)</f>
        <v>45425</v>
      </c>
      <c r="S9" s="135" t="n">
        <f aca="false">DATE($M$2,$S$2,14)</f>
        <v>45426</v>
      </c>
      <c r="T9" s="135" t="n">
        <f aca="false">DATE($M$2,$S$2,15)</f>
        <v>45427</v>
      </c>
      <c r="U9" s="135" t="n">
        <f aca="false">DATE($M$2,$S$2,16)</f>
        <v>45428</v>
      </c>
      <c r="V9" s="135" t="n">
        <f aca="false">DATE($M$2,$S$2,17)</f>
        <v>45429</v>
      </c>
      <c r="W9" s="135" t="n">
        <f aca="false">DATE($M$2,$S$2,18)</f>
        <v>45430</v>
      </c>
      <c r="X9" s="135" t="n">
        <f aca="false">DATE($M$2,$S$2,19)</f>
        <v>45431</v>
      </c>
      <c r="Y9" s="135" t="n">
        <f aca="false">DATE($M$2,$S$2,20)</f>
        <v>45432</v>
      </c>
      <c r="Z9" s="135" t="n">
        <f aca="false">DATE($M$2,$S$2,21)</f>
        <v>45433</v>
      </c>
      <c r="AA9" s="135" t="n">
        <f aca="false">DATE($M$2,$S$2,22)</f>
        <v>45434</v>
      </c>
      <c r="AB9" s="135" t="n">
        <f aca="false">DATE($M$2,$S$2,23)</f>
        <v>45435</v>
      </c>
      <c r="AC9" s="135" t="n">
        <f aca="false">DATE($M$2,$S$2,24)</f>
        <v>45436</v>
      </c>
      <c r="AD9" s="135" t="n">
        <f aca="false">DATE($M$2,$S$2,25)</f>
        <v>45437</v>
      </c>
      <c r="AE9" s="135" t="n">
        <f aca="false">DATE($M$2,$S$2,26)</f>
        <v>45438</v>
      </c>
      <c r="AF9" s="135" t="n">
        <f aca="false">DATE($M$2,$S$2,27)</f>
        <v>45439</v>
      </c>
      <c r="AG9" s="135" t="n">
        <f aca="false">DATE($M$2,$S$2,28)</f>
        <v>45440</v>
      </c>
      <c r="AH9" s="135" t="n">
        <f aca="false">IF(DAY(EOMONTH(F9,0))&lt;29,"",DATE($M$2,$S$2,29))</f>
        <v>45441</v>
      </c>
      <c r="AI9" s="135" t="n">
        <f aca="false">IF(DAY(EOMONTH(F9,0))&lt;30,"",DATE($M$2,$S$2,30))</f>
        <v>45442</v>
      </c>
      <c r="AJ9" s="135" t="n">
        <f aca="false">IF(DAY(EOMONTH(F9,0))&lt;31,"",DATE($M$2,$S$2,31))</f>
        <v>45443</v>
      </c>
      <c r="AK9" s="132"/>
      <c r="AL9" s="133"/>
      <c r="AM9" s="134"/>
      <c r="AN9" s="134"/>
    </row>
    <row r="10" customFormat="false" ht="15" hidden="false" customHeight="true" outlineLevel="0" collapsed="false">
      <c r="A10" s="127"/>
      <c r="B10" s="128"/>
      <c r="C10" s="129"/>
      <c r="D10" s="128"/>
      <c r="E10" s="130"/>
      <c r="F10" s="136" t="n">
        <f aca="false">DATE($M$2,$S$2,1)</f>
        <v>45413</v>
      </c>
      <c r="G10" s="136" t="n">
        <f aca="false">DATE($M$2,$S$2,2)</f>
        <v>45414</v>
      </c>
      <c r="H10" s="136" t="n">
        <f aca="false">DATE($M$2,$S$2,3)</f>
        <v>45415</v>
      </c>
      <c r="I10" s="136" t="n">
        <f aca="false">DATE($M$2,$S$2,4)</f>
        <v>45416</v>
      </c>
      <c r="J10" s="136" t="n">
        <f aca="false">DATE($M$2,$S$2,5)</f>
        <v>45417</v>
      </c>
      <c r="K10" s="136" t="n">
        <f aca="false">DATE($M$2,$S$2,6)</f>
        <v>45418</v>
      </c>
      <c r="L10" s="136" t="n">
        <f aca="false">DATE($M$2,$S$2,7)</f>
        <v>45419</v>
      </c>
      <c r="M10" s="136" t="n">
        <f aca="false">DATE($M$2,$S$2,8)</f>
        <v>45420</v>
      </c>
      <c r="N10" s="136" t="n">
        <f aca="false">DATE($M$2,$S$2,9)</f>
        <v>45421</v>
      </c>
      <c r="O10" s="136" t="n">
        <f aca="false">DATE($M$2,$S$2,10)</f>
        <v>45422</v>
      </c>
      <c r="P10" s="136" t="n">
        <f aca="false">DATE($M$2,$S$2,11)</f>
        <v>45423</v>
      </c>
      <c r="Q10" s="136" t="n">
        <f aca="false">DATE($M$2,$S$2,12)</f>
        <v>45424</v>
      </c>
      <c r="R10" s="136" t="n">
        <f aca="false">DATE($M$2,$S$2,13)</f>
        <v>45425</v>
      </c>
      <c r="S10" s="136" t="n">
        <f aca="false">DATE($M$2,$S$2,14)</f>
        <v>45426</v>
      </c>
      <c r="T10" s="136" t="n">
        <f aca="false">DATE($M$2,$S$2,15)</f>
        <v>45427</v>
      </c>
      <c r="U10" s="136" t="n">
        <f aca="false">DATE($M$2,$S$2,16)</f>
        <v>45428</v>
      </c>
      <c r="V10" s="136" t="n">
        <f aca="false">DATE($M$2,$S$2,17)</f>
        <v>45429</v>
      </c>
      <c r="W10" s="136" t="n">
        <f aca="false">DATE($M$2,$S$2,18)</f>
        <v>45430</v>
      </c>
      <c r="X10" s="136" t="n">
        <f aca="false">DATE($M$2,$S$2,19)</f>
        <v>45431</v>
      </c>
      <c r="Y10" s="136" t="n">
        <f aca="false">DATE($M$2,$S$2,20)</f>
        <v>45432</v>
      </c>
      <c r="Z10" s="136" t="n">
        <f aca="false">DATE($M$2,$S$2,21)</f>
        <v>45433</v>
      </c>
      <c r="AA10" s="136" t="n">
        <f aca="false">DATE($M$2,$S$2,22)</f>
        <v>45434</v>
      </c>
      <c r="AB10" s="136" t="n">
        <f aca="false">DATE($M$2,$S$2,23)</f>
        <v>45435</v>
      </c>
      <c r="AC10" s="136" t="n">
        <f aca="false">DATE($M$2,$S$2,24)</f>
        <v>45436</v>
      </c>
      <c r="AD10" s="136" t="n">
        <f aca="false">DATE($M$2,$S$2,25)</f>
        <v>45437</v>
      </c>
      <c r="AE10" s="136" t="n">
        <f aca="false">DATE($M$2,$S$2,26)</f>
        <v>45438</v>
      </c>
      <c r="AF10" s="136" t="n">
        <f aca="false">DATE($M$2,$S$2,27)</f>
        <v>45439</v>
      </c>
      <c r="AG10" s="136" t="n">
        <f aca="false">DATE($M$2,$S$2,28)</f>
        <v>45440</v>
      </c>
      <c r="AH10" s="136" t="n">
        <f aca="false">IF(DAY(EOMONTH(F10,0))&lt;29,"",DATE($M$2,$S$2,29))</f>
        <v>45441</v>
      </c>
      <c r="AI10" s="136" t="n">
        <f aca="false">IF(DAY(EOMONTH(F10,0))&lt;30,"",DATE($M$2,$S$2,30))</f>
        <v>45442</v>
      </c>
      <c r="AJ10" s="136" t="n">
        <f aca="false">IF(DAY(EOMONTH(F10,0))&lt;31,"",DATE($M$2,$S$2,31))</f>
        <v>45443</v>
      </c>
      <c r="AK10" s="132"/>
      <c r="AL10" s="133"/>
      <c r="AM10" s="134"/>
      <c r="AN10" s="134"/>
    </row>
    <row r="11" customFormat="false" ht="18" hidden="false" customHeight="true" outlineLevel="0" collapsed="false">
      <c r="A11" s="127" t="n">
        <v>1</v>
      </c>
      <c r="B11" s="170" t="s">
        <v>22</v>
      </c>
      <c r="C11" s="138" t="s">
        <v>126</v>
      </c>
      <c r="D11" s="167"/>
      <c r="E11" s="168" t="s">
        <v>126</v>
      </c>
      <c r="F11" s="141"/>
      <c r="G11" s="141"/>
      <c r="H11" s="141"/>
      <c r="I11" s="141"/>
      <c r="J11" s="141"/>
      <c r="K11" s="141"/>
      <c r="L11" s="141"/>
      <c r="M11" s="141"/>
      <c r="N11" s="141"/>
      <c r="O11" s="141"/>
      <c r="P11" s="141"/>
      <c r="Q11" s="141"/>
      <c r="R11" s="141"/>
      <c r="S11" s="141"/>
      <c r="T11" s="141"/>
      <c r="U11" s="141"/>
      <c r="V11" s="141"/>
      <c r="W11" s="141"/>
      <c r="X11" s="141"/>
      <c r="Y11" s="141"/>
      <c r="Z11" s="141"/>
      <c r="AA11" s="141"/>
      <c r="AB11" s="141"/>
      <c r="AC11" s="141"/>
      <c r="AD11" s="141"/>
      <c r="AE11" s="141"/>
      <c r="AF11" s="141"/>
      <c r="AG11" s="141"/>
      <c r="AH11" s="141"/>
      <c r="AI11" s="141"/>
      <c r="AJ11" s="141"/>
      <c r="AK11" s="142" t="n">
        <f aca="false">+SUM(F11:AJ11)</f>
        <v>0</v>
      </c>
      <c r="AL11" s="143" t="n">
        <f aca="false">IF($AK$3="４週",AK11/4,AK11/(DAY(EOMONTH($F$9,0))/7))</f>
        <v>0</v>
      </c>
      <c r="AM11" s="144"/>
      <c r="AN11" s="144"/>
    </row>
    <row r="12" customFormat="false" ht="18" hidden="false" customHeight="true" outlineLevel="0" collapsed="false">
      <c r="A12" s="127" t="n">
        <v>2</v>
      </c>
      <c r="B12" s="170" t="s">
        <v>22</v>
      </c>
      <c r="C12" s="138" t="s">
        <v>128</v>
      </c>
      <c r="D12" s="167"/>
      <c r="E12" s="168" t="s">
        <v>128</v>
      </c>
      <c r="F12" s="141"/>
      <c r="G12" s="141"/>
      <c r="H12" s="141"/>
      <c r="I12" s="141"/>
      <c r="J12" s="141"/>
      <c r="K12" s="141"/>
      <c r="L12" s="141"/>
      <c r="M12" s="141"/>
      <c r="N12" s="141"/>
      <c r="O12" s="141"/>
      <c r="P12" s="141"/>
      <c r="Q12" s="141"/>
      <c r="R12" s="141"/>
      <c r="S12" s="141"/>
      <c r="T12" s="141"/>
      <c r="U12" s="141"/>
      <c r="V12" s="141"/>
      <c r="W12" s="141"/>
      <c r="X12" s="141"/>
      <c r="Y12" s="141"/>
      <c r="Z12" s="141"/>
      <c r="AA12" s="141"/>
      <c r="AB12" s="141"/>
      <c r="AC12" s="141"/>
      <c r="AD12" s="141"/>
      <c r="AE12" s="141"/>
      <c r="AF12" s="141"/>
      <c r="AG12" s="141"/>
      <c r="AH12" s="141"/>
      <c r="AI12" s="141"/>
      <c r="AJ12" s="141"/>
      <c r="AK12" s="142" t="n">
        <f aca="false">+SUM(F12:AJ12)</f>
        <v>0</v>
      </c>
      <c r="AL12" s="143" t="n">
        <f aca="false">IF($AK$3="４週",AK12/4,AK12/(DAY(EOMONTH($F$9,0))/7))</f>
        <v>0</v>
      </c>
      <c r="AM12" s="144"/>
      <c r="AN12" s="144"/>
    </row>
    <row r="13" customFormat="false" ht="18" hidden="false" customHeight="true" outlineLevel="0" collapsed="false">
      <c r="A13" s="127" t="n">
        <v>3</v>
      </c>
      <c r="B13" s="170" t="s">
        <v>22</v>
      </c>
      <c r="C13" s="138" t="s">
        <v>130</v>
      </c>
      <c r="D13" s="167"/>
      <c r="E13" s="168" t="s">
        <v>130</v>
      </c>
      <c r="F13" s="141"/>
      <c r="G13" s="141"/>
      <c r="H13" s="141"/>
      <c r="I13" s="141"/>
      <c r="J13" s="141"/>
      <c r="K13" s="141"/>
      <c r="L13" s="141"/>
      <c r="M13" s="141"/>
      <c r="N13" s="141"/>
      <c r="O13" s="141"/>
      <c r="P13" s="141"/>
      <c r="Q13" s="141"/>
      <c r="R13" s="141"/>
      <c r="S13" s="141"/>
      <c r="T13" s="141"/>
      <c r="U13" s="141"/>
      <c r="V13" s="141"/>
      <c r="W13" s="141"/>
      <c r="X13" s="141"/>
      <c r="Y13" s="141"/>
      <c r="Z13" s="141"/>
      <c r="AA13" s="141"/>
      <c r="AB13" s="141"/>
      <c r="AC13" s="141"/>
      <c r="AD13" s="141"/>
      <c r="AE13" s="141"/>
      <c r="AF13" s="141"/>
      <c r="AG13" s="141"/>
      <c r="AH13" s="141"/>
      <c r="AI13" s="141"/>
      <c r="AJ13" s="141"/>
      <c r="AK13" s="142" t="n">
        <f aca="false">+SUM(F13:AJ13)</f>
        <v>0</v>
      </c>
      <c r="AL13" s="143" t="n">
        <f aca="false">IF($AK$3="４週",AK13/4,AK13/(DAY(EOMONTH($F$9,0))/7))</f>
        <v>0</v>
      </c>
      <c r="AM13" s="144"/>
      <c r="AN13" s="144"/>
    </row>
    <row r="14" customFormat="false" ht="18" hidden="false" customHeight="true" outlineLevel="0" collapsed="false">
      <c r="A14" s="127" t="n">
        <v>4</v>
      </c>
      <c r="B14" s="170" t="s">
        <v>22</v>
      </c>
      <c r="C14" s="138" t="s">
        <v>132</v>
      </c>
      <c r="D14" s="167"/>
      <c r="E14" s="168" t="s">
        <v>132</v>
      </c>
      <c r="F14" s="141"/>
      <c r="G14" s="141"/>
      <c r="H14" s="141"/>
      <c r="I14" s="141"/>
      <c r="J14" s="141"/>
      <c r="K14" s="141"/>
      <c r="L14" s="141"/>
      <c r="M14" s="141"/>
      <c r="N14" s="141"/>
      <c r="O14" s="141"/>
      <c r="P14" s="141"/>
      <c r="Q14" s="141"/>
      <c r="R14" s="141"/>
      <c r="S14" s="141"/>
      <c r="T14" s="141"/>
      <c r="U14" s="141"/>
      <c r="V14" s="141"/>
      <c r="W14" s="141"/>
      <c r="X14" s="141"/>
      <c r="Y14" s="141"/>
      <c r="Z14" s="141"/>
      <c r="AA14" s="141"/>
      <c r="AB14" s="141"/>
      <c r="AC14" s="141"/>
      <c r="AD14" s="141"/>
      <c r="AE14" s="141"/>
      <c r="AF14" s="141"/>
      <c r="AG14" s="141"/>
      <c r="AH14" s="141"/>
      <c r="AI14" s="141"/>
      <c r="AJ14" s="141"/>
      <c r="AK14" s="142" t="n">
        <f aca="false">+SUM(F14:AJ14)</f>
        <v>0</v>
      </c>
      <c r="AL14" s="143" t="n">
        <f aca="false">IF($AK$3="４週",AK14/4,AK14/(DAY(EOMONTH($F$9,0))/7))</f>
        <v>0</v>
      </c>
      <c r="AM14" s="144"/>
      <c r="AN14" s="144"/>
    </row>
    <row r="15" customFormat="false" ht="18" hidden="false" customHeight="true" outlineLevel="0" collapsed="false">
      <c r="A15" s="127" t="n">
        <v>5</v>
      </c>
      <c r="B15" s="170"/>
      <c r="C15" s="138"/>
      <c r="D15" s="167"/>
      <c r="E15" s="168"/>
      <c r="F15" s="141"/>
      <c r="G15" s="141"/>
      <c r="H15" s="141"/>
      <c r="I15" s="141"/>
      <c r="J15" s="141"/>
      <c r="K15" s="141"/>
      <c r="L15" s="141"/>
      <c r="M15" s="141"/>
      <c r="N15" s="141"/>
      <c r="O15" s="141"/>
      <c r="P15" s="141"/>
      <c r="Q15" s="141"/>
      <c r="R15" s="141"/>
      <c r="S15" s="141"/>
      <c r="T15" s="141"/>
      <c r="U15" s="141"/>
      <c r="V15" s="141"/>
      <c r="W15" s="141"/>
      <c r="X15" s="141"/>
      <c r="Y15" s="141"/>
      <c r="Z15" s="141"/>
      <c r="AA15" s="141"/>
      <c r="AB15" s="141"/>
      <c r="AC15" s="141"/>
      <c r="AD15" s="141"/>
      <c r="AE15" s="141"/>
      <c r="AF15" s="141"/>
      <c r="AG15" s="141"/>
      <c r="AH15" s="141"/>
      <c r="AI15" s="141"/>
      <c r="AJ15" s="141"/>
      <c r="AK15" s="142" t="n">
        <f aca="false">+SUM(F15:AJ15)</f>
        <v>0</v>
      </c>
      <c r="AL15" s="143" t="n">
        <f aca="false">IF($AK$3="４週",AK15/4,AK15/(DAY(EOMONTH($F$9,0))/7))</f>
        <v>0</v>
      </c>
      <c r="AM15" s="144"/>
      <c r="AN15" s="144"/>
    </row>
    <row r="16" customFormat="false" ht="18" hidden="false" customHeight="true" outlineLevel="0" collapsed="false">
      <c r="A16" s="127" t="n">
        <v>6</v>
      </c>
      <c r="B16" s="170"/>
      <c r="C16" s="138"/>
      <c r="D16" s="167"/>
      <c r="E16" s="168"/>
      <c r="F16" s="141"/>
      <c r="G16" s="141"/>
      <c r="H16" s="141"/>
      <c r="I16" s="141"/>
      <c r="J16" s="141"/>
      <c r="K16" s="141"/>
      <c r="L16" s="141"/>
      <c r="M16" s="141"/>
      <c r="N16" s="141"/>
      <c r="O16" s="141"/>
      <c r="P16" s="141"/>
      <c r="Q16" s="141"/>
      <c r="R16" s="141"/>
      <c r="S16" s="141"/>
      <c r="T16" s="141"/>
      <c r="U16" s="141"/>
      <c r="V16" s="141"/>
      <c r="W16" s="141"/>
      <c r="X16" s="141"/>
      <c r="Y16" s="141"/>
      <c r="Z16" s="141"/>
      <c r="AA16" s="141"/>
      <c r="AB16" s="141"/>
      <c r="AC16" s="141"/>
      <c r="AD16" s="141"/>
      <c r="AE16" s="141"/>
      <c r="AF16" s="141"/>
      <c r="AG16" s="141"/>
      <c r="AH16" s="141"/>
      <c r="AI16" s="141"/>
      <c r="AJ16" s="141"/>
      <c r="AK16" s="142" t="n">
        <f aca="false">+SUM(F16:AJ16)</f>
        <v>0</v>
      </c>
      <c r="AL16" s="143" t="n">
        <f aca="false">IF($AK$3="４週",AK16/4,AK16/(DAY(EOMONTH($F$9,0))/7))</f>
        <v>0</v>
      </c>
      <c r="AM16" s="144"/>
      <c r="AN16" s="144"/>
    </row>
    <row r="17" customFormat="false" ht="18" hidden="false" customHeight="true" outlineLevel="0" collapsed="false">
      <c r="A17" s="127" t="n">
        <v>7</v>
      </c>
      <c r="B17" s="170"/>
      <c r="C17" s="138"/>
      <c r="D17" s="167"/>
      <c r="E17" s="168"/>
      <c r="F17" s="141"/>
      <c r="G17" s="141"/>
      <c r="H17" s="141"/>
      <c r="I17" s="141"/>
      <c r="J17" s="141"/>
      <c r="K17" s="141"/>
      <c r="L17" s="141"/>
      <c r="M17" s="141"/>
      <c r="N17" s="141"/>
      <c r="O17" s="141"/>
      <c r="P17" s="141"/>
      <c r="Q17" s="141"/>
      <c r="R17" s="141"/>
      <c r="S17" s="141"/>
      <c r="T17" s="141"/>
      <c r="U17" s="141"/>
      <c r="V17" s="141"/>
      <c r="W17" s="141"/>
      <c r="X17" s="141"/>
      <c r="Y17" s="141"/>
      <c r="Z17" s="141"/>
      <c r="AA17" s="141"/>
      <c r="AB17" s="141"/>
      <c r="AC17" s="141"/>
      <c r="AD17" s="141"/>
      <c r="AE17" s="141"/>
      <c r="AF17" s="141"/>
      <c r="AG17" s="141"/>
      <c r="AH17" s="141"/>
      <c r="AI17" s="141"/>
      <c r="AJ17" s="141"/>
      <c r="AK17" s="142" t="n">
        <f aca="false">+SUM(F17:AJ17)</f>
        <v>0</v>
      </c>
      <c r="AL17" s="143" t="n">
        <f aca="false">IF($AK$3="４週",AK17/4,AK17/(DAY(EOMONTH($F$9,0))/7))</f>
        <v>0</v>
      </c>
      <c r="AM17" s="144"/>
      <c r="AN17" s="144"/>
    </row>
    <row r="18" customFormat="false" ht="18" hidden="false" customHeight="true" outlineLevel="0" collapsed="false">
      <c r="A18" s="127" t="n">
        <v>8</v>
      </c>
      <c r="B18" s="170"/>
      <c r="C18" s="138"/>
      <c r="D18" s="167"/>
      <c r="E18" s="168"/>
      <c r="F18" s="141"/>
      <c r="G18" s="141"/>
      <c r="H18" s="141"/>
      <c r="I18" s="141"/>
      <c r="J18" s="141"/>
      <c r="K18" s="141"/>
      <c r="L18" s="141"/>
      <c r="M18" s="141"/>
      <c r="N18" s="141"/>
      <c r="O18" s="141"/>
      <c r="P18" s="141"/>
      <c r="Q18" s="141"/>
      <c r="R18" s="141"/>
      <c r="S18" s="141"/>
      <c r="T18" s="141"/>
      <c r="U18" s="141"/>
      <c r="V18" s="141"/>
      <c r="W18" s="141"/>
      <c r="X18" s="141"/>
      <c r="Y18" s="141"/>
      <c r="Z18" s="141"/>
      <c r="AA18" s="141"/>
      <c r="AB18" s="141"/>
      <c r="AC18" s="141"/>
      <c r="AD18" s="141"/>
      <c r="AE18" s="141"/>
      <c r="AF18" s="141"/>
      <c r="AG18" s="141"/>
      <c r="AH18" s="141"/>
      <c r="AI18" s="141"/>
      <c r="AJ18" s="141"/>
      <c r="AK18" s="142" t="n">
        <f aca="false">+SUM(F18:AJ18)</f>
        <v>0</v>
      </c>
      <c r="AL18" s="143" t="n">
        <f aca="false">IF($AK$3="４週",AK18/4,AK18/(DAY(EOMONTH($F$9,0))/7))</f>
        <v>0</v>
      </c>
      <c r="AM18" s="144"/>
      <c r="AN18" s="144"/>
    </row>
    <row r="19" customFormat="false" ht="18" hidden="false" customHeight="true" outlineLevel="0" collapsed="false">
      <c r="A19" s="127" t="n">
        <v>9</v>
      </c>
      <c r="B19" s="170"/>
      <c r="C19" s="138"/>
      <c r="D19" s="167"/>
      <c r="E19" s="168"/>
      <c r="F19" s="141"/>
      <c r="G19" s="141"/>
      <c r="H19" s="141"/>
      <c r="I19" s="141"/>
      <c r="J19" s="141"/>
      <c r="K19" s="141"/>
      <c r="L19" s="141"/>
      <c r="M19" s="141"/>
      <c r="N19" s="141"/>
      <c r="O19" s="141"/>
      <c r="P19" s="141"/>
      <c r="Q19" s="141"/>
      <c r="R19" s="141"/>
      <c r="S19" s="141"/>
      <c r="T19" s="141"/>
      <c r="U19" s="141"/>
      <c r="V19" s="141"/>
      <c r="W19" s="141"/>
      <c r="X19" s="141"/>
      <c r="Y19" s="141"/>
      <c r="Z19" s="141"/>
      <c r="AA19" s="141"/>
      <c r="AB19" s="141"/>
      <c r="AC19" s="141"/>
      <c r="AD19" s="141"/>
      <c r="AE19" s="141"/>
      <c r="AF19" s="141"/>
      <c r="AG19" s="141"/>
      <c r="AH19" s="141"/>
      <c r="AI19" s="141"/>
      <c r="AJ19" s="141"/>
      <c r="AK19" s="142" t="n">
        <f aca="false">+SUM(F19:AJ19)</f>
        <v>0</v>
      </c>
      <c r="AL19" s="143" t="n">
        <f aca="false">IF($AK$3="４週",AK19/4,AK19/(DAY(EOMONTH($F$9,0))/7))</f>
        <v>0</v>
      </c>
      <c r="AM19" s="144"/>
      <c r="AN19" s="144"/>
    </row>
    <row r="20" customFormat="false" ht="18" hidden="false" customHeight="true" outlineLevel="0" collapsed="false">
      <c r="A20" s="127" t="n">
        <v>10</v>
      </c>
      <c r="B20" s="170"/>
      <c r="C20" s="138"/>
      <c r="D20" s="167"/>
      <c r="E20" s="168"/>
      <c r="F20" s="141"/>
      <c r="G20" s="141"/>
      <c r="H20" s="141"/>
      <c r="I20" s="141"/>
      <c r="J20" s="141"/>
      <c r="K20" s="141"/>
      <c r="L20" s="141"/>
      <c r="M20" s="141"/>
      <c r="N20" s="141"/>
      <c r="O20" s="141"/>
      <c r="P20" s="141"/>
      <c r="Q20" s="141"/>
      <c r="R20" s="141"/>
      <c r="S20" s="141"/>
      <c r="T20" s="141"/>
      <c r="U20" s="141"/>
      <c r="V20" s="141"/>
      <c r="W20" s="141"/>
      <c r="X20" s="141"/>
      <c r="Y20" s="141"/>
      <c r="Z20" s="141"/>
      <c r="AA20" s="141"/>
      <c r="AB20" s="141"/>
      <c r="AC20" s="141"/>
      <c r="AD20" s="141"/>
      <c r="AE20" s="141"/>
      <c r="AF20" s="141"/>
      <c r="AG20" s="141"/>
      <c r="AH20" s="141"/>
      <c r="AI20" s="141"/>
      <c r="AJ20" s="141"/>
      <c r="AK20" s="142" t="n">
        <f aca="false">+SUM(F20:AJ20)</f>
        <v>0</v>
      </c>
      <c r="AL20" s="143" t="n">
        <f aca="false">IF($AK$3="４週",AK20/4,AK20/(DAY(EOMONTH($F$9,0))/7))</f>
        <v>0</v>
      </c>
      <c r="AM20" s="144"/>
      <c r="AN20" s="144"/>
    </row>
    <row r="21" customFormat="false" ht="18" hidden="false" customHeight="true" outlineLevel="0" collapsed="false">
      <c r="A21" s="127" t="n">
        <v>11</v>
      </c>
      <c r="B21" s="170"/>
      <c r="C21" s="138"/>
      <c r="D21" s="167"/>
      <c r="E21" s="168"/>
      <c r="F21" s="141"/>
      <c r="G21" s="141"/>
      <c r="H21" s="141"/>
      <c r="I21" s="141"/>
      <c r="J21" s="141"/>
      <c r="K21" s="141"/>
      <c r="L21" s="141"/>
      <c r="M21" s="141"/>
      <c r="N21" s="141"/>
      <c r="O21" s="141"/>
      <c r="P21" s="141"/>
      <c r="Q21" s="141"/>
      <c r="R21" s="141"/>
      <c r="S21" s="141"/>
      <c r="T21" s="141"/>
      <c r="U21" s="141"/>
      <c r="V21" s="141"/>
      <c r="W21" s="141"/>
      <c r="X21" s="141"/>
      <c r="Y21" s="141"/>
      <c r="Z21" s="141"/>
      <c r="AA21" s="141"/>
      <c r="AB21" s="141"/>
      <c r="AC21" s="141"/>
      <c r="AD21" s="141"/>
      <c r="AE21" s="141"/>
      <c r="AF21" s="141"/>
      <c r="AG21" s="141"/>
      <c r="AH21" s="141"/>
      <c r="AI21" s="141"/>
      <c r="AJ21" s="141"/>
      <c r="AK21" s="142" t="n">
        <f aca="false">+SUM(F21:AJ21)</f>
        <v>0</v>
      </c>
      <c r="AL21" s="143" t="n">
        <f aca="false">IF($AK$3="４週",AK21/4,AK21/(DAY(EOMONTH($F$9,0))/7))</f>
        <v>0</v>
      </c>
      <c r="AM21" s="144"/>
      <c r="AN21" s="144"/>
    </row>
    <row r="22" customFormat="false" ht="18" hidden="false" customHeight="true" outlineLevel="0" collapsed="false">
      <c r="A22" s="127" t="n">
        <v>12</v>
      </c>
      <c r="B22" s="170"/>
      <c r="C22" s="138"/>
      <c r="D22" s="167"/>
      <c r="E22" s="168"/>
      <c r="F22" s="141"/>
      <c r="G22" s="141"/>
      <c r="H22" s="141"/>
      <c r="I22" s="141"/>
      <c r="J22" s="141"/>
      <c r="K22" s="141"/>
      <c r="L22" s="141"/>
      <c r="M22" s="141"/>
      <c r="N22" s="141"/>
      <c r="O22" s="141"/>
      <c r="P22" s="141"/>
      <c r="Q22" s="141"/>
      <c r="R22" s="141"/>
      <c r="S22" s="141"/>
      <c r="T22" s="141"/>
      <c r="U22" s="141"/>
      <c r="V22" s="141"/>
      <c r="W22" s="141"/>
      <c r="X22" s="141"/>
      <c r="Y22" s="141"/>
      <c r="Z22" s="141"/>
      <c r="AA22" s="141"/>
      <c r="AB22" s="141"/>
      <c r="AC22" s="141"/>
      <c r="AD22" s="141"/>
      <c r="AE22" s="141"/>
      <c r="AF22" s="141"/>
      <c r="AG22" s="141"/>
      <c r="AH22" s="141"/>
      <c r="AI22" s="141"/>
      <c r="AJ22" s="141"/>
      <c r="AK22" s="142" t="n">
        <f aca="false">+SUM(F22:AJ22)</f>
        <v>0</v>
      </c>
      <c r="AL22" s="143" t="n">
        <f aca="false">IF($AK$3="４週",AK22/4,AK22/(DAY(EOMONTH($F$9,0))/7))</f>
        <v>0</v>
      </c>
      <c r="AM22" s="144"/>
      <c r="AN22" s="144"/>
    </row>
    <row r="23" customFormat="false" ht="18" hidden="false" customHeight="true" outlineLevel="0" collapsed="false">
      <c r="A23" s="127" t="n">
        <v>13</v>
      </c>
      <c r="B23" s="170"/>
      <c r="C23" s="138"/>
      <c r="D23" s="167"/>
      <c r="E23" s="168"/>
      <c r="F23" s="141"/>
      <c r="G23" s="141"/>
      <c r="H23" s="141"/>
      <c r="I23" s="141"/>
      <c r="J23" s="141"/>
      <c r="K23" s="141"/>
      <c r="L23" s="141"/>
      <c r="M23" s="141"/>
      <c r="N23" s="141"/>
      <c r="O23" s="141"/>
      <c r="P23" s="141"/>
      <c r="Q23" s="141"/>
      <c r="R23" s="141"/>
      <c r="S23" s="141"/>
      <c r="T23" s="141"/>
      <c r="U23" s="141"/>
      <c r="V23" s="141"/>
      <c r="W23" s="141"/>
      <c r="X23" s="141"/>
      <c r="Y23" s="141"/>
      <c r="Z23" s="141"/>
      <c r="AA23" s="141"/>
      <c r="AB23" s="141"/>
      <c r="AC23" s="141"/>
      <c r="AD23" s="141"/>
      <c r="AE23" s="141"/>
      <c r="AF23" s="141"/>
      <c r="AG23" s="141"/>
      <c r="AH23" s="141"/>
      <c r="AI23" s="141"/>
      <c r="AJ23" s="141"/>
      <c r="AK23" s="142" t="n">
        <f aca="false">+SUM(F23:AJ23)</f>
        <v>0</v>
      </c>
      <c r="AL23" s="143" t="n">
        <f aca="false">IF($AK$3="４週",AK23/4,AK23/(DAY(EOMONTH($F$9,0))/7))</f>
        <v>0</v>
      </c>
      <c r="AM23" s="144"/>
      <c r="AN23" s="144"/>
    </row>
    <row r="24" customFormat="false" ht="18" hidden="false" customHeight="true" outlineLevel="0" collapsed="false">
      <c r="A24" s="127" t="n">
        <v>14</v>
      </c>
      <c r="B24" s="170"/>
      <c r="C24" s="138"/>
      <c r="D24" s="167"/>
      <c r="E24" s="168"/>
      <c r="F24" s="141"/>
      <c r="G24" s="141"/>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2" t="n">
        <f aca="false">+SUM(F24:AJ24)</f>
        <v>0</v>
      </c>
      <c r="AL24" s="143" t="n">
        <f aca="false">IF($AK$3="４週",AK24/4,AK24/(DAY(EOMONTH($F$9,0))/7))</f>
        <v>0</v>
      </c>
      <c r="AM24" s="144"/>
      <c r="AN24" s="144"/>
    </row>
    <row r="25" customFormat="false" ht="18" hidden="false" customHeight="true" outlineLevel="0" collapsed="false">
      <c r="A25" s="127" t="n">
        <v>15</v>
      </c>
      <c r="B25" s="170"/>
      <c r="C25" s="138"/>
      <c r="D25" s="167"/>
      <c r="E25" s="168"/>
      <c r="F25" s="141"/>
      <c r="G25" s="141"/>
      <c r="H25" s="141"/>
      <c r="I25" s="141"/>
      <c r="J25" s="141"/>
      <c r="K25" s="141"/>
      <c r="L25" s="141"/>
      <c r="M25" s="141"/>
      <c r="N25" s="141"/>
      <c r="O25" s="141"/>
      <c r="P25" s="141"/>
      <c r="Q25" s="141"/>
      <c r="R25" s="141"/>
      <c r="S25" s="141"/>
      <c r="T25" s="141"/>
      <c r="U25" s="141"/>
      <c r="V25" s="141"/>
      <c r="W25" s="141"/>
      <c r="X25" s="141"/>
      <c r="Y25" s="141"/>
      <c r="Z25" s="141"/>
      <c r="AA25" s="141"/>
      <c r="AB25" s="141"/>
      <c r="AC25" s="141"/>
      <c r="AD25" s="141"/>
      <c r="AE25" s="141"/>
      <c r="AF25" s="141"/>
      <c r="AG25" s="141"/>
      <c r="AH25" s="141"/>
      <c r="AI25" s="141"/>
      <c r="AJ25" s="141"/>
      <c r="AK25" s="142" t="n">
        <f aca="false">+SUM(F25:AJ25)</f>
        <v>0</v>
      </c>
      <c r="AL25" s="143" t="n">
        <f aca="false">IF($AK$3="４週",AK25/4,AK25/(DAY(EOMONTH($F$9,0))/7))</f>
        <v>0</v>
      </c>
      <c r="AM25" s="144"/>
      <c r="AN25" s="144"/>
    </row>
    <row r="26" customFormat="false" ht="18" hidden="false" customHeight="true" outlineLevel="0" collapsed="false">
      <c r="A26" s="127" t="n">
        <v>16</v>
      </c>
      <c r="B26" s="170"/>
      <c r="C26" s="138"/>
      <c r="D26" s="167"/>
      <c r="E26" s="168"/>
      <c r="F26" s="141"/>
      <c r="G26" s="141"/>
      <c r="H26" s="141"/>
      <c r="I26" s="141"/>
      <c r="J26" s="141"/>
      <c r="K26" s="141"/>
      <c r="L26" s="141"/>
      <c r="M26" s="141"/>
      <c r="N26" s="141"/>
      <c r="O26" s="141"/>
      <c r="P26" s="141"/>
      <c r="Q26" s="141"/>
      <c r="R26" s="141"/>
      <c r="S26" s="141"/>
      <c r="T26" s="141"/>
      <c r="U26" s="141"/>
      <c r="V26" s="141"/>
      <c r="W26" s="141"/>
      <c r="X26" s="141"/>
      <c r="Y26" s="141"/>
      <c r="Z26" s="141"/>
      <c r="AA26" s="141"/>
      <c r="AB26" s="141"/>
      <c r="AC26" s="141"/>
      <c r="AD26" s="141"/>
      <c r="AE26" s="141"/>
      <c r="AF26" s="141"/>
      <c r="AG26" s="141"/>
      <c r="AH26" s="141"/>
      <c r="AI26" s="141"/>
      <c r="AJ26" s="141"/>
      <c r="AK26" s="142" t="n">
        <f aca="false">+SUM(F26:AJ26)</f>
        <v>0</v>
      </c>
      <c r="AL26" s="143" t="n">
        <f aca="false">IF($AK$3="４週",AK26/4,AK26/(DAY(EOMONTH($F$9,0))/7))</f>
        <v>0</v>
      </c>
      <c r="AM26" s="144"/>
      <c r="AN26" s="144"/>
    </row>
    <row r="27" customFormat="false" ht="18" hidden="false" customHeight="true" outlineLevel="0" collapsed="false">
      <c r="A27" s="127" t="n">
        <v>17</v>
      </c>
      <c r="B27" s="170"/>
      <c r="C27" s="138"/>
      <c r="D27" s="167"/>
      <c r="E27" s="168"/>
      <c r="F27" s="141"/>
      <c r="G27" s="141"/>
      <c r="H27" s="141"/>
      <c r="I27" s="141"/>
      <c r="J27" s="141"/>
      <c r="K27" s="141"/>
      <c r="L27" s="141"/>
      <c r="M27" s="141"/>
      <c r="N27" s="141"/>
      <c r="O27" s="141"/>
      <c r="P27" s="141"/>
      <c r="Q27" s="141"/>
      <c r="R27" s="141"/>
      <c r="S27" s="141"/>
      <c r="T27" s="141"/>
      <c r="U27" s="141"/>
      <c r="V27" s="141"/>
      <c r="W27" s="141"/>
      <c r="X27" s="141"/>
      <c r="Y27" s="141"/>
      <c r="Z27" s="141"/>
      <c r="AA27" s="141"/>
      <c r="AB27" s="141"/>
      <c r="AC27" s="141"/>
      <c r="AD27" s="141"/>
      <c r="AE27" s="141"/>
      <c r="AF27" s="141"/>
      <c r="AG27" s="141"/>
      <c r="AH27" s="141"/>
      <c r="AI27" s="141"/>
      <c r="AJ27" s="141"/>
      <c r="AK27" s="142" t="n">
        <f aca="false">+SUM(F27:AJ27)</f>
        <v>0</v>
      </c>
      <c r="AL27" s="143" t="n">
        <f aca="false">IF($AK$3="４週",AK27/4,AK27/(DAY(EOMONTH($F$9,0))/7))</f>
        <v>0</v>
      </c>
      <c r="AM27" s="144"/>
      <c r="AN27" s="144"/>
    </row>
    <row r="28" customFormat="false" ht="18" hidden="false" customHeight="true" outlineLevel="0" collapsed="false">
      <c r="A28" s="127" t="n">
        <v>18</v>
      </c>
      <c r="B28" s="170"/>
      <c r="C28" s="138"/>
      <c r="D28" s="167"/>
      <c r="E28" s="168"/>
      <c r="F28" s="141"/>
      <c r="G28" s="141"/>
      <c r="H28" s="141"/>
      <c r="I28" s="141"/>
      <c r="J28" s="141"/>
      <c r="K28" s="141"/>
      <c r="L28" s="141"/>
      <c r="M28" s="141"/>
      <c r="N28" s="141"/>
      <c r="O28" s="141"/>
      <c r="P28" s="141"/>
      <c r="Q28" s="141"/>
      <c r="R28" s="141"/>
      <c r="S28" s="141"/>
      <c r="T28" s="141"/>
      <c r="U28" s="141"/>
      <c r="V28" s="141"/>
      <c r="W28" s="141"/>
      <c r="X28" s="141"/>
      <c r="Y28" s="141"/>
      <c r="Z28" s="141"/>
      <c r="AA28" s="141"/>
      <c r="AB28" s="141"/>
      <c r="AC28" s="141"/>
      <c r="AD28" s="141"/>
      <c r="AE28" s="141"/>
      <c r="AF28" s="141"/>
      <c r="AG28" s="141"/>
      <c r="AH28" s="141"/>
      <c r="AI28" s="141"/>
      <c r="AJ28" s="141"/>
      <c r="AK28" s="142" t="n">
        <f aca="false">+SUM(F28:AJ28)</f>
        <v>0</v>
      </c>
      <c r="AL28" s="143" t="n">
        <f aca="false">IF($AK$3="４週",AK28/4,AK28/(DAY(EOMONTH($F$9,0))/7))</f>
        <v>0</v>
      </c>
      <c r="AM28" s="144"/>
      <c r="AN28" s="144"/>
    </row>
    <row r="29" customFormat="false" ht="18" hidden="false" customHeight="true" outlineLevel="0" collapsed="false">
      <c r="A29" s="127" t="n">
        <v>19</v>
      </c>
      <c r="B29" s="170"/>
      <c r="C29" s="138"/>
      <c r="D29" s="167"/>
      <c r="E29" s="168"/>
      <c r="F29" s="141"/>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41"/>
      <c r="AG29" s="141"/>
      <c r="AH29" s="141"/>
      <c r="AI29" s="141"/>
      <c r="AJ29" s="141"/>
      <c r="AK29" s="142" t="n">
        <f aca="false">+SUM(F29:AJ29)</f>
        <v>0</v>
      </c>
      <c r="AL29" s="143" t="n">
        <f aca="false">IF($AK$3="４週",AK29/4,AK29/(DAY(EOMONTH($F$9,0))/7))</f>
        <v>0</v>
      </c>
      <c r="AM29" s="144"/>
      <c r="AN29" s="144"/>
    </row>
    <row r="30" customFormat="false" ht="18" hidden="false" customHeight="true" outlineLevel="0" collapsed="false">
      <c r="A30" s="127" t="n">
        <v>20</v>
      </c>
      <c r="B30" s="170"/>
      <c r="C30" s="138"/>
      <c r="D30" s="167"/>
      <c r="E30" s="168"/>
      <c r="F30" s="141"/>
      <c r="G30" s="141"/>
      <c r="H30" s="141"/>
      <c r="I30" s="141"/>
      <c r="J30" s="141"/>
      <c r="K30" s="141"/>
      <c r="L30" s="141"/>
      <c r="M30" s="141"/>
      <c r="N30" s="141"/>
      <c r="O30" s="141"/>
      <c r="P30" s="141"/>
      <c r="Q30" s="141"/>
      <c r="R30" s="141"/>
      <c r="S30" s="141"/>
      <c r="T30" s="141"/>
      <c r="U30" s="141"/>
      <c r="V30" s="141"/>
      <c r="W30" s="141"/>
      <c r="X30" s="141"/>
      <c r="Y30" s="141"/>
      <c r="Z30" s="141"/>
      <c r="AA30" s="141"/>
      <c r="AB30" s="141"/>
      <c r="AC30" s="141"/>
      <c r="AD30" s="141"/>
      <c r="AE30" s="141"/>
      <c r="AF30" s="141"/>
      <c r="AG30" s="141"/>
      <c r="AH30" s="141"/>
      <c r="AI30" s="141"/>
      <c r="AJ30" s="141"/>
      <c r="AK30" s="142" t="n">
        <f aca="false">+SUM(F30:AJ30)</f>
        <v>0</v>
      </c>
      <c r="AL30" s="143" t="n">
        <f aca="false">IF($AK$3="４週",AK30/4,AK30/(DAY(EOMONTH($F$9,0))/7))</f>
        <v>0</v>
      </c>
      <c r="AM30" s="144"/>
      <c r="AN30" s="144"/>
    </row>
    <row r="31" customFormat="false" ht="18" hidden="false" customHeight="true" outlineLevel="0" collapsed="false">
      <c r="A31" s="130" t="s">
        <v>115</v>
      </c>
      <c r="B31" s="130"/>
      <c r="C31" s="130"/>
      <c r="D31" s="130"/>
      <c r="E31" s="130"/>
      <c r="F31" s="145" t="n">
        <f aca="false">+SUM(F11:F30)</f>
        <v>0</v>
      </c>
      <c r="G31" s="145" t="n">
        <f aca="false">+SUM(G11:G30)</f>
        <v>0</v>
      </c>
      <c r="H31" s="145" t="n">
        <f aca="false">+SUM(H11:H30)</f>
        <v>0</v>
      </c>
      <c r="I31" s="145" t="n">
        <f aca="false">+SUM(I11:I30)</f>
        <v>0</v>
      </c>
      <c r="J31" s="145" t="n">
        <f aca="false">+SUM(J11:J30)</f>
        <v>0</v>
      </c>
      <c r="K31" s="145" t="n">
        <f aca="false">+SUM(K11:K30)</f>
        <v>0</v>
      </c>
      <c r="L31" s="145" t="n">
        <f aca="false">+SUM(L11:L30)</f>
        <v>0</v>
      </c>
      <c r="M31" s="145" t="n">
        <f aca="false">+SUM(M11:M30)</f>
        <v>0</v>
      </c>
      <c r="N31" s="145" t="n">
        <f aca="false">+SUM(N11:N30)</f>
        <v>0</v>
      </c>
      <c r="O31" s="145" t="n">
        <f aca="false">+SUM(O11:O30)</f>
        <v>0</v>
      </c>
      <c r="P31" s="145" t="n">
        <f aca="false">+SUM(P11:P30)</f>
        <v>0</v>
      </c>
      <c r="Q31" s="145" t="n">
        <f aca="false">+SUM(Q11:Q30)</f>
        <v>0</v>
      </c>
      <c r="R31" s="145" t="n">
        <f aca="false">+SUM(R11:R30)</f>
        <v>0</v>
      </c>
      <c r="S31" s="145" t="n">
        <f aca="false">+SUM(S11:S30)</f>
        <v>0</v>
      </c>
      <c r="T31" s="145" t="n">
        <f aca="false">+SUM(T11:T30)</f>
        <v>0</v>
      </c>
      <c r="U31" s="145" t="n">
        <f aca="false">+SUM(U11:U30)</f>
        <v>0</v>
      </c>
      <c r="V31" s="145" t="n">
        <f aca="false">+SUM(V11:V30)</f>
        <v>0</v>
      </c>
      <c r="W31" s="145" t="n">
        <f aca="false">+SUM(W11:W30)</f>
        <v>0</v>
      </c>
      <c r="X31" s="145" t="n">
        <f aca="false">+SUM(X11:X30)</f>
        <v>0</v>
      </c>
      <c r="Y31" s="145" t="n">
        <f aca="false">+SUM(Y11:Y30)</f>
        <v>0</v>
      </c>
      <c r="Z31" s="145" t="n">
        <f aca="false">+SUM(Z11:Z30)</f>
        <v>0</v>
      </c>
      <c r="AA31" s="145" t="n">
        <f aca="false">+SUM(AA11:AA30)</f>
        <v>0</v>
      </c>
      <c r="AB31" s="145" t="n">
        <f aca="false">+SUM(AB11:AB30)</f>
        <v>0</v>
      </c>
      <c r="AC31" s="145" t="n">
        <f aca="false">+SUM(AC11:AC30)</f>
        <v>0</v>
      </c>
      <c r="AD31" s="145" t="n">
        <f aca="false">+SUM(AD11:AD30)</f>
        <v>0</v>
      </c>
      <c r="AE31" s="145" t="n">
        <f aca="false">+SUM(AE11:AE30)</f>
        <v>0</v>
      </c>
      <c r="AF31" s="145" t="n">
        <f aca="false">+SUM(AF11:AF30)</f>
        <v>0</v>
      </c>
      <c r="AG31" s="145" t="n">
        <f aca="false">+SUM(AG11:AG30)</f>
        <v>0</v>
      </c>
      <c r="AH31" s="145" t="n">
        <f aca="false">+SUM(AH11:AH30)</f>
        <v>0</v>
      </c>
      <c r="AI31" s="145" t="n">
        <f aca="false">+SUM(AI11:AI30)</f>
        <v>0</v>
      </c>
      <c r="AJ31" s="145" t="n">
        <f aca="false">+SUM(AJ11:AJ30)</f>
        <v>0</v>
      </c>
      <c r="AK31" s="142" t="n">
        <f aca="false">+SUM(F31:AJ31)</f>
        <v>0</v>
      </c>
      <c r="AL31" s="143" t="n">
        <f aca="false">IF($AK$3="４週",AK31/4,AK31/(DAY(EOMONTH($F$9,0))/7))</f>
        <v>0</v>
      </c>
      <c r="AM31" s="146"/>
      <c r="AN31" s="146"/>
    </row>
    <row r="32" customFormat="false" ht="18" hidden="false" customHeight="true" outlineLevel="0" collapsed="false">
      <c r="A32" s="147" t="s">
        <v>116</v>
      </c>
      <c r="B32" s="147"/>
      <c r="C32" s="147"/>
      <c r="D32" s="147"/>
      <c r="E32" s="147"/>
      <c r="F32" s="148"/>
      <c r="G32" s="148"/>
      <c r="H32" s="148"/>
      <c r="I32" s="148"/>
      <c r="J32" s="148"/>
      <c r="K32" s="148"/>
      <c r="L32" s="148"/>
      <c r="M32" s="148"/>
      <c r="N32" s="148"/>
      <c r="O32" s="148"/>
      <c r="P32" s="148"/>
      <c r="Q32" s="148"/>
      <c r="R32" s="148"/>
      <c r="S32" s="148"/>
      <c r="T32" s="148"/>
      <c r="U32" s="148"/>
      <c r="V32" s="148"/>
      <c r="W32" s="148"/>
      <c r="X32" s="148"/>
      <c r="Y32" s="148"/>
      <c r="Z32" s="148"/>
      <c r="AA32" s="148"/>
      <c r="AB32" s="148"/>
      <c r="AC32" s="148"/>
      <c r="AD32" s="148"/>
      <c r="AE32" s="148"/>
      <c r="AF32" s="148"/>
      <c r="AG32" s="148"/>
      <c r="AH32" s="148"/>
      <c r="AI32" s="148"/>
      <c r="AJ32" s="148"/>
      <c r="AK32" s="145"/>
      <c r="AL32" s="149"/>
      <c r="AM32" s="146"/>
      <c r="AN32" s="146"/>
    </row>
    <row r="33" s="153" customFormat="true" ht="15" hidden="false" customHeight="true" outlineLevel="0" collapsed="false">
      <c r="A33" s="150"/>
      <c r="B33" s="150"/>
      <c r="C33" s="150"/>
      <c r="D33" s="150"/>
      <c r="E33" s="150"/>
      <c r="F33" s="151"/>
      <c r="G33" s="151"/>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0"/>
      <c r="AL33" s="150"/>
      <c r="AM33" s="152"/>
    </row>
    <row r="34" s="153" customFormat="true" ht="15" hidden="false" customHeight="true" outlineLevel="0" collapsed="false">
      <c r="A34" s="150"/>
      <c r="B34" s="150"/>
      <c r="C34" s="150"/>
      <c r="D34" s="150"/>
      <c r="E34" s="150"/>
      <c r="F34" s="151"/>
      <c r="G34" s="151"/>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0"/>
      <c r="AL34" s="150"/>
      <c r="AM34" s="152"/>
    </row>
    <row r="35" s="153" customFormat="true" ht="15" hidden="false" customHeight="true" outlineLevel="0" collapsed="false">
      <c r="A35" s="150"/>
      <c r="B35" s="150"/>
      <c r="C35" s="150"/>
      <c r="D35" s="150"/>
      <c r="E35" s="150"/>
      <c r="F35" s="151"/>
      <c r="G35" s="151"/>
      <c r="H35" s="151"/>
      <c r="I35" s="151"/>
      <c r="J35" s="151"/>
      <c r="K35" s="151"/>
      <c r="L35" s="151"/>
      <c r="M35" s="151"/>
      <c r="N35" s="151"/>
      <c r="O35" s="151"/>
      <c r="P35" s="151"/>
      <c r="Q35" s="151"/>
      <c r="R35" s="151"/>
      <c r="S35" s="151"/>
      <c r="T35" s="151"/>
      <c r="U35" s="151"/>
      <c r="V35" s="151"/>
      <c r="W35" s="151"/>
      <c r="X35" s="151"/>
      <c r="Y35" s="151"/>
      <c r="Z35" s="151"/>
      <c r="AA35" s="151"/>
      <c r="AB35" s="151"/>
      <c r="AC35" s="151"/>
      <c r="AD35" s="151"/>
      <c r="AE35" s="151"/>
      <c r="AF35" s="151"/>
      <c r="AG35" s="151"/>
      <c r="AH35" s="151"/>
      <c r="AI35" s="151"/>
      <c r="AJ35" s="151"/>
      <c r="AK35" s="150"/>
      <c r="AL35" s="150"/>
      <c r="AM35" s="152"/>
    </row>
    <row r="36" s="153" customFormat="true" ht="21" hidden="false" customHeight="true" outlineLevel="0" collapsed="false">
      <c r="A36" s="173" t="s">
        <v>196</v>
      </c>
      <c r="B36" s="150"/>
      <c r="C36" s="150"/>
      <c r="D36" s="150"/>
      <c r="E36" s="150"/>
      <c r="F36" s="150"/>
      <c r="G36" s="151"/>
      <c r="H36" s="151"/>
      <c r="I36" s="151"/>
      <c r="J36" s="151"/>
      <c r="K36" s="151"/>
      <c r="L36" s="151"/>
      <c r="M36" s="151"/>
      <c r="N36" s="151"/>
      <c r="O36" s="151"/>
      <c r="AM36" s="150"/>
      <c r="AN36" s="152"/>
    </row>
    <row r="37" s="153" customFormat="true" ht="24.75" hidden="false" customHeight="true" outlineLevel="0" collapsed="false">
      <c r="A37" s="178"/>
      <c r="B37" s="178"/>
      <c r="C37" s="178"/>
      <c r="D37" s="210" t="n">
        <v>4</v>
      </c>
      <c r="E37" s="210" t="n">
        <v>5</v>
      </c>
      <c r="F37" s="210" t="n">
        <v>6</v>
      </c>
      <c r="G37" s="210"/>
      <c r="H37" s="210"/>
      <c r="I37" s="210" t="n">
        <v>7</v>
      </c>
      <c r="J37" s="210"/>
      <c r="K37" s="210"/>
      <c r="L37" s="210" t="n">
        <v>8</v>
      </c>
      <c r="M37" s="210"/>
      <c r="N37" s="210"/>
      <c r="O37" s="210" t="n">
        <v>9</v>
      </c>
      <c r="P37" s="210"/>
      <c r="Q37" s="210"/>
      <c r="R37" s="210" t="n">
        <v>10</v>
      </c>
      <c r="S37" s="210"/>
      <c r="T37" s="210"/>
      <c r="U37" s="210" t="n">
        <v>11</v>
      </c>
      <c r="V37" s="210"/>
      <c r="W37" s="210"/>
      <c r="X37" s="210" t="n">
        <v>12</v>
      </c>
      <c r="Y37" s="210"/>
      <c r="Z37" s="210"/>
      <c r="AA37" s="210" t="n">
        <v>1</v>
      </c>
      <c r="AB37" s="210"/>
      <c r="AC37" s="210"/>
      <c r="AD37" s="210" t="n">
        <v>2</v>
      </c>
      <c r="AE37" s="210"/>
      <c r="AF37" s="210"/>
      <c r="AG37" s="210" t="n">
        <v>3</v>
      </c>
      <c r="AH37" s="210"/>
      <c r="AI37" s="210"/>
      <c r="AJ37" s="178" t="s">
        <v>197</v>
      </c>
      <c r="AK37" s="178"/>
      <c r="AL37" s="181" t="s">
        <v>198</v>
      </c>
    </row>
    <row r="38" s="153" customFormat="true" ht="18" hidden="false" customHeight="true" outlineLevel="0" collapsed="false">
      <c r="A38" s="186" t="s">
        <v>199</v>
      </c>
      <c r="B38" s="186"/>
      <c r="C38" s="186"/>
      <c r="D38" s="141" t="n">
        <v>1400</v>
      </c>
      <c r="E38" s="141" t="n">
        <v>1310</v>
      </c>
      <c r="F38" s="141" t="n">
        <v>1400</v>
      </c>
      <c r="G38" s="141"/>
      <c r="H38" s="141"/>
      <c r="I38" s="141" t="n">
        <v>1470</v>
      </c>
      <c r="J38" s="141"/>
      <c r="K38" s="141"/>
      <c r="L38" s="141" t="n">
        <v>1470</v>
      </c>
      <c r="M38" s="141"/>
      <c r="N38" s="141"/>
      <c r="O38" s="141" t="n">
        <v>1330</v>
      </c>
      <c r="P38" s="141"/>
      <c r="Q38" s="141"/>
      <c r="R38" s="141" t="n">
        <v>1400</v>
      </c>
      <c r="S38" s="141"/>
      <c r="T38" s="141"/>
      <c r="U38" s="141" t="n">
        <v>1400</v>
      </c>
      <c r="V38" s="141"/>
      <c r="W38" s="141"/>
      <c r="X38" s="141" t="n">
        <v>1330</v>
      </c>
      <c r="Y38" s="141"/>
      <c r="Z38" s="141"/>
      <c r="AA38" s="141" t="n">
        <v>1330</v>
      </c>
      <c r="AB38" s="141"/>
      <c r="AC38" s="141"/>
      <c r="AD38" s="141" t="n">
        <v>1330</v>
      </c>
      <c r="AE38" s="141"/>
      <c r="AF38" s="141"/>
      <c r="AG38" s="141" t="n">
        <v>1400</v>
      </c>
      <c r="AH38" s="141"/>
      <c r="AI38" s="141"/>
      <c r="AJ38" s="211" t="n">
        <f aca="false">SUM(D38:AI38)</f>
        <v>16570</v>
      </c>
      <c r="AK38" s="211"/>
      <c r="AL38" s="212" t="n">
        <f aca="false">ROUNDUP(AJ38/AJ39,1)</f>
        <v>70</v>
      </c>
    </row>
    <row r="39" s="153" customFormat="true" ht="18" hidden="false" customHeight="true" outlineLevel="0" collapsed="false">
      <c r="A39" s="186" t="s">
        <v>200</v>
      </c>
      <c r="B39" s="186"/>
      <c r="C39" s="186"/>
      <c r="D39" s="141" t="n">
        <v>20</v>
      </c>
      <c r="E39" s="141" t="n">
        <v>19</v>
      </c>
      <c r="F39" s="141" t="n">
        <v>20</v>
      </c>
      <c r="G39" s="141"/>
      <c r="H39" s="141"/>
      <c r="I39" s="141" t="n">
        <v>21</v>
      </c>
      <c r="J39" s="141"/>
      <c r="K39" s="141"/>
      <c r="L39" s="141" t="n">
        <v>21</v>
      </c>
      <c r="M39" s="141"/>
      <c r="N39" s="141"/>
      <c r="O39" s="141" t="n">
        <v>19</v>
      </c>
      <c r="P39" s="141"/>
      <c r="Q39" s="141"/>
      <c r="R39" s="141" t="n">
        <v>20</v>
      </c>
      <c r="S39" s="141"/>
      <c r="T39" s="141"/>
      <c r="U39" s="141" t="n">
        <v>20</v>
      </c>
      <c r="V39" s="141"/>
      <c r="W39" s="141"/>
      <c r="X39" s="141" t="n">
        <v>19</v>
      </c>
      <c r="Y39" s="141"/>
      <c r="Z39" s="141"/>
      <c r="AA39" s="141" t="n">
        <v>19</v>
      </c>
      <c r="AB39" s="141"/>
      <c r="AC39" s="141"/>
      <c r="AD39" s="141" t="n">
        <v>19</v>
      </c>
      <c r="AE39" s="141"/>
      <c r="AF39" s="141"/>
      <c r="AG39" s="141" t="n">
        <v>20</v>
      </c>
      <c r="AH39" s="141"/>
      <c r="AI39" s="141"/>
      <c r="AJ39" s="211" t="n">
        <f aca="false">+SUM(D39:AI39)</f>
        <v>237</v>
      </c>
      <c r="AK39" s="211"/>
      <c r="AL39" s="212"/>
    </row>
    <row r="40" s="153" customFormat="true" ht="4.5" hidden="false" customHeight="true" outlineLevel="0" collapsed="false">
      <c r="A40" s="171"/>
      <c r="B40" s="171"/>
      <c r="C40" s="171"/>
      <c r="I40" s="151"/>
      <c r="J40" s="151"/>
      <c r="K40" s="151"/>
      <c r="L40" s="151"/>
      <c r="M40" s="151"/>
      <c r="N40" s="151"/>
      <c r="O40" s="151"/>
      <c r="P40" s="151"/>
      <c r="Q40" s="151"/>
      <c r="R40" s="151"/>
      <c r="S40" s="151"/>
      <c r="T40" s="151"/>
      <c r="U40" s="151"/>
      <c r="V40" s="151"/>
      <c r="W40" s="151"/>
      <c r="X40" s="151"/>
      <c r="Y40" s="151"/>
      <c r="Z40" s="151"/>
      <c r="AA40" s="151"/>
      <c r="AB40" s="151"/>
      <c r="AC40" s="151"/>
      <c r="AD40" s="151"/>
      <c r="AE40" s="151"/>
      <c r="AF40" s="151"/>
      <c r="AG40" s="151"/>
      <c r="AH40" s="151"/>
      <c r="AI40" s="151"/>
      <c r="AJ40" s="172"/>
      <c r="AK40" s="151"/>
      <c r="AL40" s="150"/>
      <c r="AM40" s="150"/>
      <c r="AN40" s="152"/>
    </row>
    <row r="41" s="153" customFormat="true" ht="18" hidden="false" customHeight="true" outlineLevel="0" collapsed="false">
      <c r="A41" s="173" t="s">
        <v>161</v>
      </c>
      <c r="B41" s="151"/>
      <c r="D41" s="151"/>
      <c r="E41" s="151"/>
      <c r="F41" s="151"/>
      <c r="G41" s="151"/>
      <c r="H41" s="151"/>
      <c r="O41" s="151"/>
      <c r="P41" s="151"/>
      <c r="Q41" s="151"/>
      <c r="R41" s="151"/>
      <c r="S41" s="151"/>
      <c r="T41" s="151"/>
      <c r="U41" s="151"/>
      <c r="V41" s="151"/>
      <c r="W41" s="150"/>
      <c r="X41" s="151"/>
      <c r="Y41" s="151"/>
      <c r="Z41" s="151"/>
      <c r="AA41" s="151"/>
      <c r="AB41" s="151"/>
      <c r="AC41" s="151"/>
      <c r="AD41" s="151"/>
      <c r="AE41" s="151"/>
      <c r="AF41" s="151"/>
      <c r="AG41" s="151"/>
      <c r="AH41" s="151"/>
      <c r="AI41" s="151"/>
      <c r="AJ41" s="172"/>
      <c r="AK41" s="151"/>
      <c r="AL41" s="150"/>
      <c r="AM41" s="150"/>
      <c r="AN41" s="152"/>
    </row>
    <row r="42" s="153" customFormat="true" ht="24.75" hidden="false" customHeight="true" outlineLevel="0" collapsed="false">
      <c r="A42" s="178" t="s">
        <v>125</v>
      </c>
      <c r="B42" s="178"/>
      <c r="C42" s="178" t="s">
        <v>22</v>
      </c>
      <c r="D42" s="178"/>
      <c r="E42" s="181" t="s">
        <v>219</v>
      </c>
      <c r="F42" s="181"/>
      <c r="G42" s="181"/>
      <c r="H42" s="181"/>
      <c r="I42" s="200" t="s">
        <v>220</v>
      </c>
      <c r="J42" s="200"/>
      <c r="K42" s="200"/>
      <c r="L42" s="200"/>
      <c r="M42" s="200"/>
      <c r="N42" s="200"/>
      <c r="W42" s="150"/>
      <c r="X42" s="151"/>
      <c r="Y42" s="151"/>
      <c r="Z42" s="151"/>
      <c r="AA42" s="151"/>
      <c r="AB42" s="151"/>
      <c r="AC42" s="151"/>
      <c r="AD42" s="151"/>
      <c r="AE42" s="151"/>
      <c r="AF42" s="151"/>
      <c r="AG42" s="151"/>
      <c r="AH42" s="151"/>
      <c r="AI42" s="151"/>
      <c r="AJ42" s="172"/>
      <c r="AK42" s="151"/>
      <c r="AL42" s="150"/>
      <c r="AM42" s="150"/>
      <c r="AN42" s="152"/>
    </row>
    <row r="43" s="153" customFormat="true" ht="18" hidden="false" customHeight="true" outlineLevel="0" collapsed="false">
      <c r="A43" s="181" t="s">
        <v>165</v>
      </c>
      <c r="B43" s="181"/>
      <c r="C43" s="213" t="n">
        <f aca="false">ROUNDDOWN(IF(AL38&lt;=60,1,1+ROUNDUP((AL38-60)/40,0)),1)</f>
        <v>2</v>
      </c>
      <c r="D43" s="213"/>
      <c r="E43" s="213" t="n">
        <f aca="false">ROUNDDOWN(AL38/6,1)</f>
        <v>11.6</v>
      </c>
      <c r="F43" s="213"/>
      <c r="G43" s="213"/>
      <c r="H43" s="213"/>
      <c r="I43" s="213" t="n">
        <f aca="false">ROUNDDOWN(AL38/15,1)</f>
        <v>4.6</v>
      </c>
      <c r="J43" s="213"/>
      <c r="K43" s="213"/>
      <c r="L43" s="213"/>
      <c r="M43" s="213"/>
      <c r="N43" s="213"/>
      <c r="W43" s="150"/>
      <c r="X43" s="151"/>
      <c r="Y43" s="151"/>
      <c r="Z43" s="151"/>
      <c r="AA43" s="151"/>
      <c r="AB43" s="151"/>
      <c r="AC43" s="151"/>
      <c r="AD43" s="151"/>
      <c r="AE43" s="151"/>
      <c r="AF43" s="151"/>
      <c r="AG43" s="151"/>
      <c r="AH43" s="151"/>
      <c r="AI43" s="151"/>
      <c r="AJ43" s="172"/>
      <c r="AK43" s="151"/>
      <c r="AL43" s="150"/>
      <c r="AM43" s="150"/>
      <c r="AN43" s="152"/>
    </row>
    <row r="44" s="153" customFormat="true" ht="4.5" hidden="false" customHeight="true" outlineLevel="0" collapsed="false">
      <c r="A44" s="171"/>
      <c r="B44" s="171"/>
      <c r="C44" s="171"/>
      <c r="D44" s="171"/>
      <c r="E44" s="171"/>
      <c r="F44" s="171"/>
      <c r="G44" s="171"/>
      <c r="H44" s="171"/>
      <c r="I44" s="171"/>
      <c r="J44" s="151"/>
      <c r="K44" s="151"/>
      <c r="L44" s="151"/>
      <c r="M44" s="172"/>
      <c r="N44" s="151"/>
      <c r="O44" s="151"/>
      <c r="P44" s="151"/>
      <c r="W44" s="150"/>
      <c r="X44" s="151"/>
      <c r="Y44" s="151"/>
      <c r="Z44" s="151"/>
      <c r="AA44" s="151"/>
      <c r="AB44" s="151"/>
      <c r="AC44" s="151"/>
      <c r="AD44" s="151"/>
      <c r="AE44" s="151"/>
      <c r="AF44" s="151"/>
      <c r="AG44" s="151"/>
      <c r="AH44" s="151"/>
      <c r="AI44" s="151"/>
      <c r="AJ44" s="172"/>
      <c r="AK44" s="151"/>
      <c r="AL44" s="150"/>
      <c r="AM44" s="150"/>
      <c r="AN44" s="152"/>
    </row>
    <row r="45" s="105" customFormat="true" ht="21" hidden="false" customHeight="true" outlineLevel="0" collapsed="false">
      <c r="A45" s="197" t="s">
        <v>182</v>
      </c>
      <c r="C45" s="126"/>
      <c r="D45" s="126"/>
      <c r="E45" s="126"/>
      <c r="F45" s="126"/>
      <c r="G45" s="198"/>
      <c r="H45" s="198"/>
      <c r="I45" s="198"/>
      <c r="J45" s="198"/>
      <c r="K45" s="198"/>
      <c r="L45" s="198"/>
      <c r="M45" s="198"/>
      <c r="N45" s="198"/>
      <c r="O45" s="198"/>
      <c r="P45" s="198"/>
      <c r="Q45" s="198"/>
      <c r="R45" s="198"/>
      <c r="S45" s="198"/>
      <c r="T45" s="198"/>
      <c r="U45" s="198"/>
      <c r="V45" s="198"/>
      <c r="W45" s="198"/>
      <c r="X45" s="198"/>
      <c r="Y45" s="198"/>
      <c r="Z45" s="198"/>
      <c r="AA45" s="198"/>
      <c r="AB45" s="198"/>
      <c r="AC45" s="198"/>
      <c r="AD45" s="198"/>
      <c r="AE45" s="198"/>
      <c r="AF45" s="198"/>
      <c r="AG45" s="198"/>
      <c r="AH45" s="198"/>
      <c r="AI45" s="198"/>
      <c r="AJ45" s="198"/>
      <c r="AK45" s="198"/>
      <c r="AL45" s="126"/>
      <c r="AM45" s="126"/>
      <c r="AN45" s="110"/>
    </row>
    <row r="46" customFormat="false" ht="24.75" hidden="false" customHeight="true" outlineLevel="0" collapsed="false">
      <c r="A46" s="110"/>
      <c r="B46" s="125"/>
      <c r="C46" s="199" t="str">
        <f aca="false">IF(VLOOKUP($AK$1,選択肢!$A$1:$J$31,C51,FALSE())=0,"-",VLOOKUP($AK$1,選択肢!$A$1:$J$31,C51,FALSE()))</f>
        <v>管理者</v>
      </c>
      <c r="D46" s="199"/>
      <c r="E46" s="200" t="str">
        <f aca="false">IF(VLOOKUP($AK$1,選択肢!$A$1:$J$31,E51,FALSE())=0,"-",VLOOKUP($AK$1,選択肢!$A$1:$J$31,E51,FALSE()))</f>
        <v>サービス管理責任者</v>
      </c>
      <c r="F46" s="200"/>
      <c r="G46" s="200"/>
      <c r="H46" s="200"/>
      <c r="I46" s="200" t="str">
        <f aca="false">IF(VLOOKUP($AK$1,選択肢!$A$1:$J$31,I51,FALSE())=0,"-",VLOOKUP($AK$1,選択肢!$A$1:$J$31,I51,FALSE()))</f>
        <v>就労支援員</v>
      </c>
      <c r="J46" s="200"/>
      <c r="K46" s="200"/>
      <c r="L46" s="200"/>
      <c r="M46" s="200"/>
      <c r="N46" s="200"/>
      <c r="O46" s="200" t="str">
        <f aca="false">IF(VLOOKUP($AK$1,選択肢!$A$1:$J$31,O51,FALSE())=0,"-",VLOOKUP($AK$1,選択肢!$A$1:$J$31,O51,FALSE()))</f>
        <v>職業指導員</v>
      </c>
      <c r="P46" s="200"/>
      <c r="Q46" s="200"/>
      <c r="R46" s="200"/>
      <c r="S46" s="200"/>
      <c r="T46" s="200"/>
      <c r="U46" s="200" t="str">
        <f aca="false">IF(VLOOKUP($AK$1,選択肢!$A$1:$J$31,U51,FALSE())=0,"-",VLOOKUP($AK$1,選択肢!$A$1:$J$31,U51,FALSE()))</f>
        <v>生活支援員</v>
      </c>
      <c r="V46" s="200"/>
      <c r="W46" s="200"/>
      <c r="X46" s="200"/>
      <c r="Y46" s="200"/>
      <c r="Z46" s="200"/>
      <c r="AA46" s="200" t="str">
        <f aca="false">IF(VLOOKUP($AK$1,選択肢!$A$1:$J$31,AA51,FALSE())=0,"-",VLOOKUP($AK$1,選択肢!$A$1:$J$31,AA51,FALSE()))</f>
        <v>-</v>
      </c>
      <c r="AB46" s="200"/>
      <c r="AC46" s="200"/>
      <c r="AD46" s="200"/>
      <c r="AE46" s="200"/>
      <c r="AF46" s="200"/>
      <c r="AG46" s="200" t="str">
        <f aca="false">IF(VLOOKUP($AK$1,選択肢!$A$1:$J$31,AG51,FALSE())=0,"-",VLOOKUP($AK$1,選択肢!$A$1:$J$31,AG51,FALSE()))</f>
        <v>-</v>
      </c>
      <c r="AH46" s="200"/>
      <c r="AI46" s="200"/>
      <c r="AJ46" s="200"/>
      <c r="AK46" s="200"/>
      <c r="AL46" s="200" t="str">
        <f aca="false">IF(VLOOKUP($AK$1,選択肢!$A$1:$J$31,AL51,FALSE())=0,"-",VLOOKUP($AK$1,選択肢!$A$1:$J$31,AL51,FALSE()))</f>
        <v>-</v>
      </c>
      <c r="AM46" s="200"/>
      <c r="AN46" s="110"/>
    </row>
    <row r="47" customFormat="false" ht="18" hidden="false" customHeight="true" outlineLevel="0" collapsed="false">
      <c r="A47" s="110"/>
      <c r="B47" s="125"/>
      <c r="C47" s="202" t="s">
        <v>26</v>
      </c>
      <c r="D47" s="202" t="s">
        <v>183</v>
      </c>
      <c r="E47" s="203" t="s">
        <v>26</v>
      </c>
      <c r="F47" s="203" t="s">
        <v>183</v>
      </c>
      <c r="G47" s="203"/>
      <c r="H47" s="203"/>
      <c r="I47" s="203" t="s">
        <v>26</v>
      </c>
      <c r="J47" s="203"/>
      <c r="K47" s="203"/>
      <c r="L47" s="203" t="s">
        <v>183</v>
      </c>
      <c r="M47" s="203"/>
      <c r="N47" s="203"/>
      <c r="O47" s="203" t="s">
        <v>26</v>
      </c>
      <c r="P47" s="203"/>
      <c r="Q47" s="203"/>
      <c r="R47" s="203" t="s">
        <v>183</v>
      </c>
      <c r="S47" s="203"/>
      <c r="T47" s="203"/>
      <c r="U47" s="203" t="s">
        <v>26</v>
      </c>
      <c r="V47" s="203"/>
      <c r="W47" s="203"/>
      <c r="X47" s="203" t="s">
        <v>183</v>
      </c>
      <c r="Y47" s="203"/>
      <c r="Z47" s="203"/>
      <c r="AA47" s="203" t="s">
        <v>26</v>
      </c>
      <c r="AB47" s="203"/>
      <c r="AC47" s="203"/>
      <c r="AD47" s="203" t="s">
        <v>183</v>
      </c>
      <c r="AE47" s="203"/>
      <c r="AF47" s="203"/>
      <c r="AG47" s="203" t="s">
        <v>26</v>
      </c>
      <c r="AH47" s="203"/>
      <c r="AI47" s="203"/>
      <c r="AJ47" s="203" t="s">
        <v>183</v>
      </c>
      <c r="AK47" s="203"/>
      <c r="AL47" s="203" t="s">
        <v>26</v>
      </c>
      <c r="AM47" s="203" t="s">
        <v>183</v>
      </c>
      <c r="AN47" s="110"/>
    </row>
    <row r="48" customFormat="false" ht="18" hidden="false" customHeight="true" outlineLevel="0" collapsed="false">
      <c r="A48" s="110"/>
      <c r="B48" s="128" t="s">
        <v>184</v>
      </c>
      <c r="C48" s="203" t="n">
        <f aca="false">COUNTIFS($B$11:$B$30,C$46,$C$11:$C$30,"A",$E$11:$E$30,"*")</f>
        <v>0</v>
      </c>
      <c r="D48" s="203" t="n">
        <f aca="false">COUNTIFS($B$11:$B$30,C$46,$C$11:$C$30,"B",$E$11:$E$30,"*")</f>
        <v>0</v>
      </c>
      <c r="E48" s="203" t="n">
        <f aca="false">COUNTIFS($B$11:$B$30,E$46,$C$11:$C$30,"A",$E$11:$E$30,"*")</f>
        <v>1</v>
      </c>
      <c r="F48" s="203" t="n">
        <f aca="false">COUNTIFS($B$11:$B$30,E$46,$C$11:$C$30,"B",$E$11:$E$30,"*")</f>
        <v>1</v>
      </c>
      <c r="G48" s="203"/>
      <c r="H48" s="203"/>
      <c r="I48" s="203" t="n">
        <f aca="false">COUNTIFS($B$11:$B$30,I$46,$C$11:$C$30,"A",$E$11:$E$30,"*")</f>
        <v>0</v>
      </c>
      <c r="J48" s="203"/>
      <c r="K48" s="203"/>
      <c r="L48" s="203" t="n">
        <f aca="false">COUNTIFS($B$11:$B$30,I$46,$C$11:$C$30,"B",$E$11:$E$30,"*")</f>
        <v>0</v>
      </c>
      <c r="M48" s="203"/>
      <c r="N48" s="203"/>
      <c r="O48" s="203" t="n">
        <f aca="false">COUNTIFS($B$11:$B$30,O$46,$C$11:$C$30,"A",$E$11:$E$30,"*")</f>
        <v>0</v>
      </c>
      <c r="P48" s="203"/>
      <c r="Q48" s="203"/>
      <c r="R48" s="203" t="n">
        <f aca="false">COUNTIFS($B$11:$B$30,O$46,$C$11:$C$30,"B",$E$11:$E$30,"*")</f>
        <v>0</v>
      </c>
      <c r="S48" s="203"/>
      <c r="T48" s="203"/>
      <c r="U48" s="203" t="n">
        <f aca="false">COUNTIFS($B$11:$B$30,U$46,$C$11:$C$30,"A",$E$11:$E$30,"*")</f>
        <v>0</v>
      </c>
      <c r="V48" s="203"/>
      <c r="W48" s="203"/>
      <c r="X48" s="203" t="n">
        <f aca="false">COUNTIFS($B$11:$B$30,U$46,$C$11:$C$30,"B",$E$11:$E$30,"*")</f>
        <v>0</v>
      </c>
      <c r="Y48" s="203"/>
      <c r="Z48" s="203"/>
      <c r="AA48" s="203" t="n">
        <f aca="false">COUNTIFS($B$11:$B$30,AA$46,$C$11:$C$30,"A",$E$11:$E$30,"*")</f>
        <v>0</v>
      </c>
      <c r="AB48" s="203"/>
      <c r="AC48" s="203"/>
      <c r="AD48" s="203" t="n">
        <f aca="false">COUNTIFS($B$11:$B$30,AA$46,$C$11:$C$30,"B",$E$11:$E$30,"*")</f>
        <v>0</v>
      </c>
      <c r="AE48" s="203"/>
      <c r="AF48" s="203"/>
      <c r="AG48" s="203" t="n">
        <f aca="false">COUNTIFS($B$11:$B$30,AG$46,$C$11:$C$30,"A",$E$11:$E$30,"*")</f>
        <v>0</v>
      </c>
      <c r="AH48" s="203"/>
      <c r="AI48" s="203"/>
      <c r="AJ48" s="203" t="n">
        <f aca="false">COUNTIFS($B$11:$B$30,AG$46,$C$11:$C$30,"B",$E$11:$E$30,"*")</f>
        <v>0</v>
      </c>
      <c r="AK48" s="203"/>
      <c r="AL48" s="203" t="n">
        <f aca="false">COUNTIFS($B$11:$B$30,AL$46,$C$11:$C$30,"A",$E$11:$E$30,"*")</f>
        <v>0</v>
      </c>
      <c r="AM48" s="203" t="n">
        <f aca="false">COUNTIFS($B$11:$B$30,AL$46,$C$11:$C$30,"B",$E$11:$E$30,"*")</f>
        <v>0</v>
      </c>
      <c r="AN48" s="110"/>
    </row>
    <row r="49" customFormat="false" ht="18" hidden="false" customHeight="true" outlineLevel="0" collapsed="false">
      <c r="A49" s="110"/>
      <c r="B49" s="133" t="s">
        <v>185</v>
      </c>
      <c r="C49" s="203" t="n">
        <f aca="false">COUNTIFS($B$11:$B$30,C$46,$C$11:$C$30,"C",$E$11:$E$30,"*")</f>
        <v>0</v>
      </c>
      <c r="D49" s="203" t="n">
        <f aca="false">COUNTIFS($B$11:$B$30,C$46,$C$11:$C$30,"D",$E$11:$E$30,"*")</f>
        <v>0</v>
      </c>
      <c r="E49" s="203" t="n">
        <f aca="false">COUNTIFS($B$11:$B$30,E$46,$C$11:$C$30,"C",$E$11:$E$30,"*")</f>
        <v>1</v>
      </c>
      <c r="F49" s="203" t="n">
        <f aca="false">COUNTIFS($B$11:$B$30,E$46,$C$11:$C$30,"D",$E$11:$E$30,"*")</f>
        <v>1</v>
      </c>
      <c r="G49" s="203"/>
      <c r="H49" s="203"/>
      <c r="I49" s="203" t="n">
        <f aca="false">COUNTIFS($B$11:$B$30,I$46,$C$11:$C$30,"C",$E$11:$E$30,"*")</f>
        <v>0</v>
      </c>
      <c r="J49" s="203"/>
      <c r="K49" s="203"/>
      <c r="L49" s="203" t="n">
        <f aca="false">COUNTIFS($B$11:$B$30,I$46,$C$11:$C$30,"D",$E$11:$E$30,"*")</f>
        <v>0</v>
      </c>
      <c r="M49" s="203"/>
      <c r="N49" s="203"/>
      <c r="O49" s="203" t="n">
        <f aca="false">COUNTIFS($B$11:$B$30,O$46,$C$11:$C$30,"C",$E$11:$E$30,"*")</f>
        <v>0</v>
      </c>
      <c r="P49" s="203"/>
      <c r="Q49" s="203"/>
      <c r="R49" s="203" t="n">
        <f aca="false">COUNTIFS($B$11:$B$30,O$46,$C$11:$C$30,"D",$E$11:$E$30,"*")</f>
        <v>0</v>
      </c>
      <c r="S49" s="203"/>
      <c r="T49" s="203"/>
      <c r="U49" s="203" t="n">
        <f aca="false">COUNTIFS($B$11:$B$30,U$46,$C$11:$C$30,"C",$E$11:$E$30,"*")</f>
        <v>0</v>
      </c>
      <c r="V49" s="203"/>
      <c r="W49" s="203"/>
      <c r="X49" s="203" t="n">
        <f aca="false">COUNTIFS($B$11:$B$30,U$46,$C$11:$C$30,"D",$E$11:$E$30,"*")</f>
        <v>0</v>
      </c>
      <c r="Y49" s="203"/>
      <c r="Z49" s="203"/>
      <c r="AA49" s="203" t="n">
        <f aca="false">COUNTIFS($B$11:$B$30,AA$46,$C$11:$C$30,"C",$E$11:$E$30,"*")</f>
        <v>0</v>
      </c>
      <c r="AB49" s="203"/>
      <c r="AC49" s="203"/>
      <c r="AD49" s="203" t="n">
        <f aca="false">COUNTIFS($B$11:$B$30,AA$46,$C$11:$C$30,"D",$E$11:$E$30,"*")</f>
        <v>0</v>
      </c>
      <c r="AE49" s="203"/>
      <c r="AF49" s="203"/>
      <c r="AG49" s="203" t="n">
        <f aca="false">COUNTIFS($B$11:$B$30,AG$46,$C$11:$C$30,"C",$E$11:$E$30,"*")</f>
        <v>0</v>
      </c>
      <c r="AH49" s="203"/>
      <c r="AI49" s="203"/>
      <c r="AJ49" s="203" t="n">
        <f aca="false">COUNTIFS($B$11:$B$30,AG$46,$C$11:$C$30,"D",$E$11:$E$30,"*")</f>
        <v>0</v>
      </c>
      <c r="AK49" s="203"/>
      <c r="AL49" s="203" t="n">
        <f aca="false">COUNTIFS($B$11:$B$30,AL$46,$C$11:$C$30,"C",$E$11:$E$30,"*")</f>
        <v>0</v>
      </c>
      <c r="AM49" s="203" t="n">
        <f aca="false">COUNTIFS($B$11:$B$30,AL$46,$C$11:$C$30,"D",$E$11:$E$30,"*")</f>
        <v>0</v>
      </c>
      <c r="AN49" s="110"/>
    </row>
    <row r="50" customFormat="false" ht="24.75" hidden="false" customHeight="true" outlineLevel="0" collapsed="false">
      <c r="A50" s="110"/>
      <c r="B50" s="133" t="s">
        <v>186</v>
      </c>
      <c r="C50" s="200" t="e">
        <f aca="false">IF($AK$3="４週",SUMIFS($AK$11:$AK$30,$B$11:$B$30,C46)/4/$AH$5,IF($AK$3="歴月",SUMIFS($AK$11:$AK$30,$B$11:$B$30,C46)/$AL$5,"記載する期間を選択してください"))</f>
        <v>#DIV/0!</v>
      </c>
      <c r="D50" s="200"/>
      <c r="E50" s="200" t="e">
        <f aca="false">IF($AK$3="４週",SUMIFS($AK$11:$AK$30,$B$11:$B$30,E46)/4/$AH$5,IF($AK$3="歴月",SUMIFS($AK$11:$AK$30,$B$11:$B$30,E46)/$AL$5,"記載する期間を選択してください"))</f>
        <v>#DIV/0!</v>
      </c>
      <c r="F50" s="200"/>
      <c r="G50" s="200"/>
      <c r="H50" s="200"/>
      <c r="I50" s="200" t="e">
        <f aca="false">IF($AK$3="４週",SUMIFS($AK$11:$AK$30,$B$11:$B$30,I46)/4/$AH$5,IF($AK$3="歴月",SUMIFS($AK$11:$AK$30,$B$11:$B$30,I46)/$AL$5,"記載する期間を選択してください"))</f>
        <v>#DIV/0!</v>
      </c>
      <c r="J50" s="200"/>
      <c r="K50" s="200"/>
      <c r="L50" s="200"/>
      <c r="M50" s="200"/>
      <c r="N50" s="200"/>
      <c r="O50" s="200" t="e">
        <f aca="false">IF($AK$3="４週",SUMIFS($AK$11:$AK$30,$B$11:$B$30,O46)/4/$AH$5,IF($AK$3="歴月",SUMIFS($AK$11:$AK$30,$B$11:$B$30,O46)/$AL$5,"記載する期間を選択してください"))</f>
        <v>#DIV/0!</v>
      </c>
      <c r="P50" s="200"/>
      <c r="Q50" s="200"/>
      <c r="R50" s="200"/>
      <c r="S50" s="200"/>
      <c r="T50" s="200"/>
      <c r="U50" s="200" t="e">
        <f aca="false">IF($AK$3="４週",SUMIFS($AK$11:$AK$30,$B$11:$B$30,U46)/4/$AH$5,IF($AK$3="歴月",SUMIFS($AK$11:$AK$30,$B$11:$B$30,U46)/$AL$5,"記載する期間を選択してください"))</f>
        <v>#DIV/0!</v>
      </c>
      <c r="V50" s="200"/>
      <c r="W50" s="200"/>
      <c r="X50" s="200"/>
      <c r="Y50" s="200"/>
      <c r="Z50" s="200"/>
      <c r="AA50" s="200" t="e">
        <f aca="false">IF($AK$3="４週",SUMIFS($AK$11:$AK$30,$B$11:$B$30,AA46)/4/$AH$5,IF($AK$3="歴月",SUMIFS($AK$11:$AK$30,$B$11:$B$30,AA46)/$AL$5,"記載する期間を選択してください"))</f>
        <v>#DIV/0!</v>
      </c>
      <c r="AB50" s="200"/>
      <c r="AC50" s="200"/>
      <c r="AD50" s="200"/>
      <c r="AE50" s="200"/>
      <c r="AF50" s="200"/>
      <c r="AG50" s="200" t="e">
        <f aca="false">IF($AK$3="４週",SUMIFS($AK$11:$AK$30,$B$11:$B$30,AG46)/4/$AH$5,IF($AK$3="歴月",SUMIFS($AK$11:$AK$30,$B$11:$B$30,AG46)/$AL$5,"記載する期間を選択してください"))</f>
        <v>#DIV/0!</v>
      </c>
      <c r="AH50" s="200"/>
      <c r="AI50" s="200"/>
      <c r="AJ50" s="200"/>
      <c r="AK50" s="200"/>
      <c r="AL50" s="200" t="e">
        <f aca="false">IF($AK$3="４週",SUMIFS($AK$11:$AK$30,$B$11:$B$30,AL46)/4/$AH$5,IF($AK$3="歴月",SUMIFS($AK$11:$AK$30,$B$11:$B$30,AL46)/$AL$5,"記載する期間を選択してください"))</f>
        <v>#DIV/0!</v>
      </c>
      <c r="AM50" s="200"/>
      <c r="AN50" s="110"/>
    </row>
    <row r="51" s="105" customFormat="true" ht="4.5" hidden="false" customHeight="true" outlineLevel="0" collapsed="false">
      <c r="A51" s="110"/>
      <c r="C51" s="158" t="n">
        <v>2</v>
      </c>
      <c r="D51" s="158"/>
      <c r="E51" s="158" t="n">
        <v>3</v>
      </c>
      <c r="F51" s="158"/>
      <c r="G51" s="158"/>
      <c r="H51" s="158"/>
      <c r="I51" s="158" t="n">
        <v>4</v>
      </c>
      <c r="J51" s="158"/>
      <c r="K51" s="158"/>
      <c r="L51" s="158"/>
      <c r="M51" s="158"/>
      <c r="N51" s="158"/>
      <c r="O51" s="158" t="n">
        <v>5</v>
      </c>
      <c r="P51" s="158"/>
      <c r="Q51" s="158"/>
      <c r="R51" s="158"/>
      <c r="S51" s="158"/>
      <c r="T51" s="158"/>
      <c r="U51" s="158" t="n">
        <v>6</v>
      </c>
      <c r="V51" s="158"/>
      <c r="W51" s="158"/>
      <c r="X51" s="158"/>
      <c r="Y51" s="158"/>
      <c r="Z51" s="158"/>
      <c r="AA51" s="158" t="n">
        <v>7</v>
      </c>
      <c r="AB51" s="158"/>
      <c r="AC51" s="158"/>
      <c r="AD51" s="158"/>
      <c r="AE51" s="158"/>
      <c r="AF51" s="158"/>
      <c r="AG51" s="158" t="n">
        <v>8</v>
      </c>
      <c r="AH51" s="158"/>
      <c r="AI51" s="158"/>
      <c r="AJ51" s="158"/>
      <c r="AK51" s="158"/>
      <c r="AL51" s="158" t="n">
        <v>9</v>
      </c>
      <c r="AM51" s="206"/>
      <c r="AN51" s="110"/>
    </row>
    <row r="52" customFormat="false" ht="15" hidden="false" customHeight="true" outlineLevel="0" collapsed="false">
      <c r="A52" s="154" t="s">
        <v>117</v>
      </c>
      <c r="B52" s="155"/>
      <c r="C52" s="156"/>
      <c r="D52" s="156"/>
      <c r="E52" s="156"/>
      <c r="F52" s="157"/>
      <c r="G52" s="156"/>
      <c r="H52" s="158"/>
      <c r="I52" s="158"/>
      <c r="J52" s="158"/>
      <c r="K52" s="158"/>
      <c r="L52" s="158"/>
      <c r="M52" s="158"/>
      <c r="N52" s="158"/>
      <c r="O52" s="158"/>
      <c r="P52" s="158"/>
      <c r="Q52" s="158"/>
      <c r="R52" s="158" t="n">
        <v>6</v>
      </c>
      <c r="S52" s="158"/>
      <c r="T52" s="158"/>
      <c r="U52" s="158"/>
      <c r="V52" s="158"/>
      <c r="W52" s="158"/>
      <c r="X52" s="158" t="n">
        <v>7</v>
      </c>
      <c r="Y52" s="158"/>
      <c r="Z52" s="158"/>
      <c r="AA52" s="158"/>
      <c r="AB52" s="158"/>
      <c r="AC52" s="158"/>
      <c r="AD52" s="158" t="n">
        <v>8</v>
      </c>
      <c r="AE52" s="158"/>
      <c r="AF52" s="158"/>
      <c r="AG52" s="159"/>
      <c r="AH52" s="159"/>
      <c r="AI52" s="159"/>
      <c r="AJ52" s="159" t="n">
        <v>9</v>
      </c>
      <c r="AK52" s="160"/>
      <c r="AL52" s="160"/>
      <c r="AM52" s="110"/>
    </row>
    <row r="53" s="154" customFormat="true" ht="15" hidden="false" customHeight="true" outlineLevel="0" collapsed="false">
      <c r="A53" s="154" t="s">
        <v>118</v>
      </c>
      <c r="B53" s="161"/>
      <c r="C53" s="161"/>
      <c r="D53" s="161"/>
      <c r="E53" s="161"/>
      <c r="F53" s="161"/>
      <c r="G53" s="161"/>
      <c r="H53" s="109"/>
      <c r="I53" s="109"/>
      <c r="J53" s="109"/>
      <c r="K53" s="109"/>
      <c r="L53" s="109"/>
      <c r="M53" s="109"/>
      <c r="N53" s="109"/>
      <c r="O53" s="109"/>
      <c r="P53" s="109"/>
      <c r="Q53" s="109"/>
      <c r="R53" s="109"/>
      <c r="S53" s="109"/>
      <c r="T53" s="109"/>
      <c r="U53" s="109"/>
      <c r="V53" s="109"/>
      <c r="W53" s="109"/>
      <c r="X53" s="109"/>
      <c r="Y53" s="109"/>
      <c r="Z53" s="109"/>
      <c r="AA53" s="109"/>
      <c r="AB53" s="109"/>
      <c r="AC53" s="109"/>
      <c r="AD53" s="109"/>
      <c r="AE53" s="109"/>
      <c r="AF53" s="109"/>
      <c r="AG53" s="109"/>
      <c r="AH53" s="109"/>
      <c r="AI53" s="109"/>
      <c r="AJ53" s="109"/>
      <c r="AK53" s="109"/>
      <c r="AL53" s="109"/>
      <c r="AM53" s="109"/>
    </row>
    <row r="54" s="154" customFormat="true" ht="15" hidden="false" customHeight="true" outlineLevel="0" collapsed="false">
      <c r="A54" s="154" t="s">
        <v>119</v>
      </c>
      <c r="B54" s="161"/>
      <c r="C54" s="161"/>
      <c r="D54" s="161"/>
      <c r="E54" s="161"/>
      <c r="F54" s="161"/>
      <c r="G54" s="161"/>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09"/>
      <c r="AL54" s="109"/>
      <c r="AM54" s="109"/>
    </row>
    <row r="55" s="154" customFormat="true" ht="15" hidden="false" customHeight="true" outlineLevel="0" collapsed="false">
      <c r="A55" s="154" t="s">
        <v>120</v>
      </c>
      <c r="B55" s="161"/>
      <c r="C55" s="161"/>
      <c r="D55" s="161"/>
      <c r="E55" s="161"/>
      <c r="F55" s="161"/>
      <c r="G55" s="161"/>
      <c r="H55" s="109"/>
      <c r="I55" s="109"/>
      <c r="J55" s="109"/>
      <c r="K55" s="109"/>
      <c r="L55" s="109"/>
      <c r="M55" s="109"/>
      <c r="N55" s="109"/>
      <c r="O55" s="109"/>
      <c r="P55" s="109"/>
      <c r="Q55" s="109"/>
      <c r="R55" s="109"/>
      <c r="S55" s="109"/>
      <c r="T55" s="109"/>
      <c r="U55" s="109"/>
      <c r="V55" s="109"/>
      <c r="W55" s="109"/>
      <c r="X55" s="109"/>
      <c r="Y55" s="109"/>
      <c r="Z55" s="109"/>
      <c r="AA55" s="109"/>
      <c r="AB55" s="109"/>
      <c r="AC55" s="109"/>
      <c r="AD55" s="109"/>
      <c r="AE55" s="109"/>
      <c r="AF55" s="109"/>
      <c r="AG55" s="109"/>
      <c r="AH55" s="109"/>
      <c r="AI55" s="109"/>
      <c r="AJ55" s="109"/>
      <c r="AK55" s="109"/>
      <c r="AL55" s="109"/>
      <c r="AM55" s="109"/>
    </row>
    <row r="56" s="154" customFormat="true" ht="15" hidden="false" customHeight="true" outlineLevel="0" collapsed="false">
      <c r="A56" s="154" t="s">
        <v>121</v>
      </c>
      <c r="B56" s="161"/>
      <c r="C56" s="161"/>
      <c r="D56" s="161"/>
      <c r="E56" s="161"/>
      <c r="F56" s="161"/>
      <c r="G56" s="161"/>
      <c r="H56" s="109"/>
      <c r="I56" s="109"/>
      <c r="J56" s="109"/>
      <c r="K56" s="109"/>
      <c r="L56" s="109"/>
      <c r="M56" s="109"/>
      <c r="N56" s="109"/>
      <c r="O56" s="109"/>
      <c r="P56" s="109"/>
      <c r="Q56" s="109"/>
      <c r="R56" s="109"/>
      <c r="S56" s="109"/>
      <c r="T56" s="109"/>
      <c r="U56" s="109"/>
      <c r="V56" s="109"/>
      <c r="W56" s="109"/>
      <c r="X56" s="109"/>
      <c r="Y56" s="109"/>
      <c r="Z56" s="109"/>
      <c r="AA56" s="109"/>
      <c r="AB56" s="109"/>
      <c r="AC56" s="109"/>
      <c r="AD56" s="109"/>
      <c r="AE56" s="109"/>
      <c r="AF56" s="109"/>
      <c r="AG56" s="109"/>
      <c r="AH56" s="109"/>
      <c r="AI56" s="109"/>
      <c r="AJ56" s="109"/>
      <c r="AK56" s="109"/>
      <c r="AL56" s="109"/>
      <c r="AM56" s="109"/>
    </row>
    <row r="57" customFormat="false" ht="15" hidden="false" customHeight="true" outlineLevel="0" collapsed="false">
      <c r="A57" s="154" t="s">
        <v>122</v>
      </c>
      <c r="B57" s="162"/>
      <c r="C57" s="154"/>
      <c r="D57" s="154"/>
      <c r="E57" s="154"/>
      <c r="F57" s="154"/>
      <c r="G57" s="154"/>
    </row>
    <row r="58" customFormat="false" ht="15" hidden="false" customHeight="true" outlineLevel="0" collapsed="false">
      <c r="A58" s="154" t="s">
        <v>123</v>
      </c>
      <c r="B58" s="162"/>
      <c r="C58" s="154"/>
      <c r="D58" s="154"/>
      <c r="E58" s="154"/>
      <c r="F58" s="154"/>
      <c r="G58" s="154"/>
    </row>
    <row r="59" customFormat="false" ht="15" hidden="false" customHeight="true" outlineLevel="0" collapsed="false">
      <c r="A59" s="154"/>
      <c r="B59" s="128" t="s">
        <v>124</v>
      </c>
      <c r="C59" s="128" t="s">
        <v>125</v>
      </c>
      <c r="D59" s="128"/>
      <c r="E59" s="128"/>
      <c r="F59" s="154"/>
      <c r="G59" s="154"/>
    </row>
    <row r="60" customFormat="false" ht="15" hidden="false" customHeight="true" outlineLevel="0" collapsed="false">
      <c r="A60" s="154"/>
      <c r="B60" s="163" t="s">
        <v>126</v>
      </c>
      <c r="C60" s="164" t="s">
        <v>127</v>
      </c>
      <c r="D60" s="164"/>
      <c r="E60" s="164"/>
      <c r="F60" s="154"/>
      <c r="G60" s="154"/>
    </row>
    <row r="61" customFormat="false" ht="15" hidden="false" customHeight="true" outlineLevel="0" collapsed="false">
      <c r="A61" s="154"/>
      <c r="B61" s="163" t="s">
        <v>128</v>
      </c>
      <c r="C61" s="164" t="s">
        <v>129</v>
      </c>
      <c r="D61" s="164"/>
      <c r="E61" s="164"/>
      <c r="F61" s="154"/>
      <c r="G61" s="154"/>
    </row>
    <row r="62" customFormat="false" ht="15" hidden="false" customHeight="true" outlineLevel="0" collapsed="false">
      <c r="A62" s="154"/>
      <c r="B62" s="163" t="s">
        <v>130</v>
      </c>
      <c r="C62" s="164" t="s">
        <v>131</v>
      </c>
      <c r="D62" s="164"/>
      <c r="E62" s="164"/>
      <c r="F62" s="154"/>
      <c r="G62" s="154"/>
    </row>
    <row r="63" customFormat="false" ht="15" hidden="false" customHeight="true" outlineLevel="0" collapsed="false">
      <c r="A63" s="154"/>
      <c r="B63" s="163" t="s">
        <v>132</v>
      </c>
      <c r="C63" s="164" t="s">
        <v>133</v>
      </c>
      <c r="D63" s="164"/>
      <c r="E63" s="164"/>
      <c r="F63" s="154"/>
      <c r="G63" s="154"/>
    </row>
    <row r="64" customFormat="false" ht="15" hidden="false" customHeight="true" outlineLevel="0" collapsed="false">
      <c r="A64" s="154"/>
      <c r="B64" s="154" t="s">
        <v>134</v>
      </c>
      <c r="C64" s="154"/>
      <c r="D64" s="154"/>
      <c r="E64" s="154"/>
      <c r="F64" s="154"/>
      <c r="G64" s="154"/>
    </row>
    <row r="65" customFormat="false" ht="15" hidden="false" customHeight="true" outlineLevel="0" collapsed="false">
      <c r="A65" s="154"/>
      <c r="B65" s="154" t="s">
        <v>135</v>
      </c>
      <c r="C65" s="154"/>
      <c r="D65" s="154"/>
      <c r="E65" s="154"/>
      <c r="F65" s="154"/>
      <c r="G65" s="154"/>
    </row>
    <row r="66" customFormat="false" ht="15" hidden="false" customHeight="true" outlineLevel="0" collapsed="false">
      <c r="A66" s="154"/>
      <c r="B66" s="154" t="s">
        <v>136</v>
      </c>
      <c r="C66" s="154"/>
      <c r="D66" s="154"/>
      <c r="E66" s="154"/>
      <c r="F66" s="154"/>
      <c r="G66" s="154"/>
    </row>
    <row r="67" customFormat="false" ht="15" hidden="false" customHeight="true" outlineLevel="0" collapsed="false">
      <c r="A67" s="154" t="s">
        <v>137</v>
      </c>
      <c r="B67" s="162"/>
      <c r="C67" s="154"/>
      <c r="D67" s="154"/>
      <c r="E67" s="154"/>
      <c r="F67" s="154"/>
      <c r="G67" s="154"/>
    </row>
    <row r="68" customFormat="false" ht="15" hidden="false" customHeight="true" outlineLevel="0" collapsed="false">
      <c r="A68" s="154" t="s">
        <v>138</v>
      </c>
      <c r="B68" s="162"/>
      <c r="C68" s="154"/>
      <c r="D68" s="154"/>
      <c r="E68" s="154"/>
      <c r="F68" s="154"/>
      <c r="G68" s="154"/>
    </row>
    <row r="69" customFormat="false" ht="15" hidden="false" customHeight="true" outlineLevel="0" collapsed="false">
      <c r="A69" s="154" t="s">
        <v>139</v>
      </c>
      <c r="B69" s="162"/>
      <c r="C69" s="154"/>
      <c r="D69" s="154"/>
      <c r="E69" s="154"/>
      <c r="F69" s="154"/>
      <c r="G69" s="154"/>
    </row>
    <row r="70" customFormat="false" ht="15" hidden="false" customHeight="true" outlineLevel="0" collapsed="false">
      <c r="A70" s="154" t="s">
        <v>140</v>
      </c>
      <c r="B70" s="162"/>
      <c r="C70" s="154"/>
      <c r="D70" s="154"/>
      <c r="E70" s="154"/>
      <c r="F70" s="154"/>
      <c r="G70" s="154"/>
    </row>
    <row r="71" customFormat="false" ht="15" hidden="false" customHeight="true" outlineLevel="0" collapsed="false">
      <c r="A71" s="154" t="s">
        <v>141</v>
      </c>
      <c r="B71" s="162"/>
      <c r="C71" s="154"/>
      <c r="D71" s="154"/>
      <c r="E71" s="154"/>
      <c r="F71" s="154"/>
      <c r="G71" s="154"/>
    </row>
    <row r="72" customFormat="false" ht="15" hidden="false" customHeight="true" outlineLevel="0" collapsed="false">
      <c r="A72" s="154" t="s">
        <v>142</v>
      </c>
      <c r="B72" s="162"/>
      <c r="C72" s="154"/>
      <c r="D72" s="154"/>
      <c r="E72" s="154"/>
      <c r="F72" s="154"/>
      <c r="G72" s="154"/>
    </row>
    <row r="73" customFormat="false" ht="15" hidden="false" customHeight="true" outlineLevel="0" collapsed="false">
      <c r="A73" s="154" t="s">
        <v>143</v>
      </c>
      <c r="B73" s="162"/>
      <c r="C73" s="154"/>
      <c r="D73" s="154"/>
      <c r="E73" s="154"/>
      <c r="F73" s="154"/>
      <c r="G73" s="154"/>
    </row>
    <row r="74" customFormat="false" ht="15" hidden="false" customHeight="true" outlineLevel="0" collapsed="false">
      <c r="A74" s="154" t="s">
        <v>144</v>
      </c>
      <c r="B74" s="162"/>
      <c r="C74" s="154"/>
      <c r="D74" s="154"/>
      <c r="E74" s="154"/>
      <c r="F74" s="154"/>
      <c r="G74" s="154"/>
    </row>
    <row r="75" customFormat="false" ht="15" hidden="false" customHeight="true" outlineLevel="0" collapsed="false">
      <c r="A75" s="154" t="s">
        <v>145</v>
      </c>
      <c r="B75" s="162"/>
      <c r="C75" s="154"/>
      <c r="D75" s="154"/>
      <c r="E75" s="154"/>
      <c r="F75" s="154"/>
      <c r="G75" s="154"/>
    </row>
    <row r="76" customFormat="false" ht="15" hidden="false" customHeight="true" outlineLevel="0" collapsed="false">
      <c r="A76" s="154" t="s">
        <v>146</v>
      </c>
      <c r="B76" s="162"/>
      <c r="C76" s="154"/>
      <c r="D76" s="154"/>
      <c r="E76" s="154"/>
      <c r="F76" s="154"/>
      <c r="G76" s="154"/>
    </row>
    <row r="77" customFormat="false" ht="15" hidden="false" customHeight="true" outlineLevel="0" collapsed="false">
      <c r="A77" s="154" t="s">
        <v>147</v>
      </c>
      <c r="B77" s="162"/>
      <c r="C77" s="154"/>
      <c r="D77" s="154"/>
      <c r="E77" s="154"/>
      <c r="F77" s="154"/>
      <c r="G77" s="154"/>
    </row>
    <row r="78" customFormat="false" ht="15" hidden="false" customHeight="true" outlineLevel="0" collapsed="false">
      <c r="A78" s="154" t="s">
        <v>148</v>
      </c>
      <c r="B78" s="162"/>
      <c r="C78" s="154"/>
      <c r="D78" s="154"/>
      <c r="E78" s="154"/>
      <c r="F78" s="154"/>
      <c r="G78" s="154"/>
    </row>
    <row r="79" customFormat="false" ht="15" hidden="false" customHeight="true" outlineLevel="0" collapsed="false">
      <c r="A79" s="154" t="s">
        <v>149</v>
      </c>
      <c r="B79" s="162"/>
      <c r="C79" s="154"/>
      <c r="D79" s="154"/>
      <c r="E79" s="154"/>
      <c r="F79" s="154"/>
      <c r="G79" s="154"/>
    </row>
  </sheetData>
  <mergeCells count="145">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L38:AL39"/>
    <mergeCell ref="A39:C39"/>
    <mergeCell ref="F39:H39"/>
    <mergeCell ref="I39:K39"/>
    <mergeCell ref="L39:N39"/>
    <mergeCell ref="O39:Q39"/>
    <mergeCell ref="R39:T39"/>
    <mergeCell ref="U39:W39"/>
    <mergeCell ref="X39:Z39"/>
    <mergeCell ref="AA39:AC39"/>
    <mergeCell ref="AD39:AF39"/>
    <mergeCell ref="AG39:AI39"/>
    <mergeCell ref="AJ39:AK39"/>
    <mergeCell ref="A42:B42"/>
    <mergeCell ref="C42:D42"/>
    <mergeCell ref="E42:H42"/>
    <mergeCell ref="I42:N42"/>
    <mergeCell ref="A43:B43"/>
    <mergeCell ref="C43:D43"/>
    <mergeCell ref="E43:H43"/>
    <mergeCell ref="I43:N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s>
  <dataValidations count="6">
    <dataValidation allowBlank="true" errorStyle="stop" operator="greaterThanOrEqual" showDropDown="false" showErrorMessage="true" showInputMessage="true" sqref="AJ38:AJ39 AL38 I40 L40 I44 L44" type="none">
      <formula1>0</formula1>
      <formula2>0</formula2>
    </dataValidation>
    <dataValidation allowBlank="true" errorStyle="stop" operator="greaterThanOrEqual" showDropDown="false" showErrorMessage="true" showInputMessage="true" sqref="D38:F39 I38:I39 L38:L39 O38:O39 R38:R39 U38:U39 X38:X39 AA38:AA39 AD38:AD39 AG38:AG39" type="whole">
      <formula1>0</formula1>
      <formula2>0</formula2>
    </dataValidation>
    <dataValidation allowBlank="true" errorStyle="stop" operator="between" showDropDown="false" showErrorMessage="true" showInputMessage="true" sqref="C11:C30" type="list">
      <formula1>"A,B,C,D"</formula1>
      <formula2>0</formula2>
    </dataValidation>
    <dataValidation allowBlank="true" errorStyle="stop" operator="between" showDropDown="false" showErrorMessage="true" showInputMessage="true" sqref="AK4:AN4" type="list">
      <formula1>"予定,実績"</formula1>
      <formula2>0</formula2>
    </dataValidation>
    <dataValidation allowBlank="true" errorStyle="stop" operator="between" showDropDown="false" showErrorMessage="true" showInputMessage="true" sqref="AK3:AN3" type="list">
      <formula1>"４週,歴月"</formula1>
      <formula2>0</formula2>
    </dataValidation>
    <dataValidation allowBlank="true" errorStyle="stop" operator="between" showDropDown="false" showErrorMessage="true" showInputMessage="true" sqref="B11:B30" type="list">
      <formula1>INDIRECT($AK$1)</formula1>
      <formula2>0</formula2>
    </dataValidation>
  </dataValidations>
  <printOptions headings="false" gridLines="false" gridLinesSet="true" horizontalCentered="true" verticalCentered="true"/>
  <pageMargins left="0.196527777777778" right="0.196527777777778" top="0.393055555555556" bottom="0.196527777777778" header="0.196527777777778" footer="0.511811023622047"/>
  <pageSetup paperSize="9" scale="80" fitToWidth="1" fitToHeight="1" pageOrder="downThenOver" orientation="landscape" blackAndWhite="false" draft="false" cellComments="none" horizontalDpi="300" verticalDpi="300" copies="1"/>
  <headerFooter differentFirst="false" differentOddEven="false">
    <oddHeader>&amp;L&amp;"ＭＳ ゴシック,標準"&amp;10（参考様式）</oddHeader>
    <oddFooter/>
  </headerFooter>
  <rowBreaks count="1" manualBreakCount="1">
    <brk id="35" man="true" max="16383" min="0"/>
  </rowBreak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N79"/>
  <sheetViews>
    <sheetView showFormulas="false" showGridLines="false" showRowColHeaders="true" showZeros="true" rightToLeft="false" tabSelected="false" showOutlineSymbols="true" defaultGridColor="true" view="pageBreakPreview" topLeftCell="A1" colorId="64" zoomScale="100" zoomScaleNormal="100" zoomScalePageLayoutView="100" workbookViewId="0">
      <selection pane="topLeft" activeCell="P67" activeCellId="0" sqref="P67"/>
    </sheetView>
  </sheetViews>
  <sheetFormatPr defaultColWidth="8.2578125" defaultRowHeight="21" customHeight="true" zeroHeight="false" outlineLevelRow="0" outlineLevelCol="0"/>
  <cols>
    <col collapsed="false" customWidth="true" hidden="false" outlineLevel="0" max="1" min="1" style="105" width="2.62"/>
    <col collapsed="false" customWidth="true" hidden="false" outlineLevel="0" max="2" min="2" style="106" width="14.25"/>
    <col collapsed="false" customWidth="true" hidden="false" outlineLevel="0" max="3" min="3" style="105" width="6.62"/>
    <col collapsed="false" customWidth="true" hidden="false" outlineLevel="0" max="5" min="4" style="105" width="7.62"/>
    <col collapsed="false" customWidth="true" hidden="false" outlineLevel="0" max="36" min="6" style="105" width="2.62"/>
    <col collapsed="false" customWidth="true" hidden="false" outlineLevel="0" max="37" min="37" style="105" width="6.62"/>
    <col collapsed="false" customWidth="true" hidden="false" outlineLevel="0" max="39" min="38" style="105" width="7.62"/>
    <col collapsed="false" customWidth="true" hidden="false" outlineLevel="0" max="40" min="40" style="105" width="5.62"/>
    <col collapsed="false" customWidth="false" hidden="false" outlineLevel="0" max="16384" min="41" style="105" width="8.25"/>
  </cols>
  <sheetData>
    <row r="1" customFormat="false" ht="19.5" hidden="false" customHeight="true" outlineLevel="0" collapsed="false">
      <c r="A1" s="107" t="s">
        <v>90</v>
      </c>
      <c r="C1" s="108"/>
      <c r="D1" s="108"/>
      <c r="E1" s="108"/>
      <c r="F1" s="108"/>
      <c r="G1" s="108"/>
      <c r="H1" s="108"/>
      <c r="I1" s="108"/>
      <c r="J1" s="108"/>
      <c r="K1" s="108"/>
      <c r="L1" s="108"/>
      <c r="M1" s="108"/>
      <c r="N1" s="108"/>
      <c r="O1" s="108"/>
      <c r="P1" s="108"/>
      <c r="Q1" s="108"/>
      <c r="R1" s="108"/>
      <c r="S1" s="108"/>
      <c r="T1" s="108"/>
      <c r="U1" s="108"/>
      <c r="V1" s="108"/>
      <c r="W1" s="108"/>
      <c r="X1" s="109"/>
      <c r="Y1" s="109"/>
      <c r="Z1" s="110"/>
      <c r="AA1" s="110"/>
      <c r="AB1" s="110"/>
      <c r="AC1" s="110"/>
      <c r="AD1" s="111"/>
      <c r="AE1" s="111"/>
      <c r="AF1" s="111"/>
      <c r="AG1" s="111"/>
      <c r="AH1" s="111"/>
      <c r="AI1" s="112" t="s">
        <v>91</v>
      </c>
      <c r="AJ1" s="112"/>
      <c r="AK1" s="113" t="s">
        <v>221</v>
      </c>
      <c r="AL1" s="113"/>
      <c r="AM1" s="113"/>
      <c r="AN1" s="113"/>
    </row>
    <row r="2" customFormat="false" ht="18" hidden="false" customHeight="true" outlineLevel="0" collapsed="false">
      <c r="A2" s="110"/>
      <c r="B2" s="114"/>
      <c r="C2" s="114"/>
      <c r="D2" s="114"/>
      <c r="E2" s="114"/>
      <c r="F2" s="114"/>
      <c r="G2" s="114"/>
      <c r="H2" s="114"/>
      <c r="I2" s="114"/>
      <c r="J2" s="114"/>
      <c r="K2" s="115"/>
      <c r="L2" s="115"/>
      <c r="M2" s="116" t="n">
        <v>2024</v>
      </c>
      <c r="N2" s="116"/>
      <c r="O2" s="116"/>
      <c r="P2" s="116"/>
      <c r="Q2" s="117" t="s">
        <v>93</v>
      </c>
      <c r="R2" s="117"/>
      <c r="S2" s="116" t="n">
        <v>5</v>
      </c>
      <c r="T2" s="116"/>
      <c r="U2" s="117" t="s">
        <v>94</v>
      </c>
      <c r="V2" s="117"/>
      <c r="W2" s="114"/>
      <c r="X2" s="114"/>
      <c r="Y2" s="114"/>
      <c r="Z2" s="110"/>
      <c r="AA2" s="110"/>
      <c r="AC2" s="112"/>
      <c r="AD2" s="114"/>
      <c r="AE2" s="114"/>
      <c r="AF2" s="114"/>
      <c r="AG2" s="114"/>
      <c r="AH2" s="114"/>
      <c r="AI2" s="112" t="s">
        <v>95</v>
      </c>
      <c r="AJ2" s="112"/>
      <c r="AK2" s="118"/>
      <c r="AL2" s="118"/>
      <c r="AM2" s="118"/>
      <c r="AN2" s="118"/>
    </row>
    <row r="3" customFormat="false" ht="18" hidden="false" customHeight="true" outlineLevel="0" collapsed="false">
      <c r="A3" s="119"/>
      <c r="B3" s="119"/>
      <c r="C3" s="119"/>
      <c r="D3" s="119"/>
      <c r="E3" s="119"/>
      <c r="F3" s="119"/>
      <c r="G3" s="119"/>
      <c r="H3" s="119"/>
      <c r="I3" s="119"/>
      <c r="J3" s="119"/>
      <c r="K3" s="119"/>
      <c r="L3" s="119"/>
      <c r="M3" s="119"/>
      <c r="N3" s="119"/>
      <c r="O3" s="119"/>
      <c r="P3" s="119"/>
      <c r="Q3" s="119"/>
      <c r="R3" s="119"/>
      <c r="S3" s="119"/>
      <c r="T3" s="119"/>
      <c r="U3" s="119"/>
      <c r="V3" s="119"/>
      <c r="W3" s="119"/>
      <c r="Y3" s="120"/>
      <c r="Z3" s="120"/>
      <c r="AA3" s="120"/>
      <c r="AB3" s="110"/>
      <c r="AC3" s="120"/>
      <c r="AD3" s="120"/>
      <c r="AE3" s="120"/>
      <c r="AF3" s="120"/>
      <c r="AG3" s="120"/>
      <c r="AH3" s="120"/>
      <c r="AI3" s="121" t="s">
        <v>96</v>
      </c>
      <c r="AJ3" s="112"/>
      <c r="AK3" s="122"/>
      <c r="AL3" s="122"/>
      <c r="AM3" s="122"/>
      <c r="AN3" s="122"/>
    </row>
    <row r="4" customFormat="false" ht="18" hidden="false" customHeight="true" outlineLevel="0" collapsed="false">
      <c r="A4" s="119"/>
      <c r="B4" s="119"/>
      <c r="C4" s="119"/>
      <c r="D4" s="119"/>
      <c r="E4" s="119"/>
      <c r="F4" s="119"/>
      <c r="G4" s="119"/>
      <c r="H4" s="119"/>
      <c r="I4" s="119"/>
      <c r="J4" s="119"/>
      <c r="K4" s="119"/>
      <c r="L4" s="119"/>
      <c r="M4" s="119"/>
      <c r="N4" s="119"/>
      <c r="O4" s="119"/>
      <c r="P4" s="119"/>
      <c r="Q4" s="119"/>
      <c r="R4" s="119"/>
      <c r="S4" s="119"/>
      <c r="T4" s="119"/>
      <c r="U4" s="119"/>
      <c r="V4" s="119"/>
      <c r="W4" s="119"/>
      <c r="Y4" s="120"/>
      <c r="Z4" s="120"/>
      <c r="AA4" s="120"/>
      <c r="AB4" s="110"/>
      <c r="AC4" s="120"/>
      <c r="AD4" s="120"/>
      <c r="AE4" s="120"/>
      <c r="AF4" s="120"/>
      <c r="AG4" s="120"/>
      <c r="AH4" s="120"/>
      <c r="AI4" s="121" t="s">
        <v>97</v>
      </c>
      <c r="AJ4" s="112"/>
      <c r="AK4" s="122"/>
      <c r="AL4" s="122"/>
      <c r="AM4" s="122"/>
      <c r="AN4" s="122"/>
    </row>
    <row r="5" customFormat="false" ht="18" hidden="false" customHeight="true" outlineLevel="0" collapsed="false">
      <c r="A5" s="119"/>
      <c r="B5" s="119"/>
      <c r="C5" s="119"/>
      <c r="D5" s="119"/>
      <c r="E5" s="119"/>
      <c r="F5" s="119"/>
      <c r="G5" s="119"/>
      <c r="H5" s="119"/>
      <c r="I5" s="119"/>
      <c r="J5" s="119"/>
      <c r="K5" s="119"/>
      <c r="L5" s="119"/>
      <c r="M5" s="119"/>
      <c r="N5" s="119"/>
      <c r="O5" s="119"/>
      <c r="P5" s="119"/>
      <c r="Q5" s="119"/>
      <c r="R5" s="119"/>
      <c r="S5" s="119"/>
      <c r="U5" s="119"/>
      <c r="V5" s="119"/>
      <c r="W5" s="119"/>
      <c r="Y5" s="120"/>
      <c r="Z5" s="120"/>
      <c r="AA5" s="120"/>
      <c r="AB5" s="110"/>
      <c r="AC5" s="120"/>
      <c r="AD5" s="120"/>
      <c r="AE5" s="120"/>
      <c r="AF5" s="120"/>
      <c r="AG5" s="121" t="s">
        <v>98</v>
      </c>
      <c r="AH5" s="165"/>
      <c r="AI5" s="165"/>
      <c r="AJ5" s="165"/>
      <c r="AK5" s="120" t="s">
        <v>99</v>
      </c>
      <c r="AL5" s="165"/>
      <c r="AM5" s="120" t="s">
        <v>100</v>
      </c>
      <c r="AN5" s="110"/>
    </row>
    <row r="6" customFormat="false" ht="9.75" hidden="false" customHeight="true" outlineLevel="0" collapsed="false">
      <c r="A6" s="110"/>
      <c r="B6" s="125"/>
      <c r="C6" s="125"/>
      <c r="D6" s="125"/>
      <c r="E6" s="125"/>
      <c r="F6" s="125"/>
      <c r="G6" s="125"/>
      <c r="H6" s="125"/>
      <c r="I6" s="125"/>
      <c r="J6" s="125"/>
      <c r="K6" s="125"/>
      <c r="L6" s="125"/>
      <c r="M6" s="125"/>
      <c r="N6" s="125"/>
      <c r="O6" s="125"/>
      <c r="P6" s="125"/>
      <c r="Q6" s="125"/>
      <c r="R6" s="125"/>
      <c r="S6" s="125"/>
      <c r="T6" s="125"/>
      <c r="U6" s="125"/>
      <c r="V6" s="125"/>
      <c r="W6" s="125"/>
      <c r="X6" s="126"/>
      <c r="Y6" s="126"/>
      <c r="Z6" s="126"/>
      <c r="AA6" s="126"/>
      <c r="AB6" s="126"/>
      <c r="AC6" s="126"/>
      <c r="AD6" s="126"/>
      <c r="AE6" s="126"/>
      <c r="AF6" s="126"/>
      <c r="AG6" s="126"/>
      <c r="AH6" s="126"/>
      <c r="AI6" s="126"/>
      <c r="AJ6" s="126"/>
      <c r="AK6" s="126"/>
      <c r="AL6" s="126"/>
      <c r="AM6" s="110"/>
      <c r="AN6" s="110"/>
    </row>
    <row r="7" customFormat="false" ht="15" hidden="false" customHeight="true" outlineLevel="0" collapsed="false">
      <c r="A7" s="127" t="s">
        <v>101</v>
      </c>
      <c r="B7" s="128" t="s">
        <v>102</v>
      </c>
      <c r="C7" s="129" t="s">
        <v>103</v>
      </c>
      <c r="D7" s="128" t="s">
        <v>104</v>
      </c>
      <c r="E7" s="130" t="s">
        <v>105</v>
      </c>
      <c r="F7" s="131" t="s">
        <v>106</v>
      </c>
      <c r="G7" s="131"/>
      <c r="H7" s="131"/>
      <c r="I7" s="131"/>
      <c r="J7" s="131"/>
      <c r="K7" s="131"/>
      <c r="L7" s="131"/>
      <c r="M7" s="131"/>
      <c r="N7" s="131"/>
      <c r="O7" s="131"/>
      <c r="P7" s="131"/>
      <c r="Q7" s="131"/>
      <c r="R7" s="131"/>
      <c r="S7" s="131"/>
      <c r="T7" s="131"/>
      <c r="U7" s="131"/>
      <c r="V7" s="131"/>
      <c r="W7" s="131"/>
      <c r="X7" s="131"/>
      <c r="Y7" s="131"/>
      <c r="Z7" s="131"/>
      <c r="AA7" s="131"/>
      <c r="AB7" s="131"/>
      <c r="AC7" s="131"/>
      <c r="AD7" s="131"/>
      <c r="AE7" s="131"/>
      <c r="AF7" s="131"/>
      <c r="AG7" s="131"/>
      <c r="AH7" s="131"/>
      <c r="AI7" s="131"/>
      <c r="AJ7" s="131"/>
      <c r="AK7" s="132" t="s">
        <v>107</v>
      </c>
      <c r="AL7" s="133" t="s">
        <v>108</v>
      </c>
      <c r="AM7" s="134" t="s">
        <v>109</v>
      </c>
      <c r="AN7" s="134"/>
    </row>
    <row r="8" customFormat="false" ht="15" hidden="false" customHeight="true" outlineLevel="0" collapsed="false">
      <c r="A8" s="127"/>
      <c r="B8" s="128"/>
      <c r="C8" s="129"/>
      <c r="D8" s="128"/>
      <c r="E8" s="130"/>
      <c r="F8" s="128" t="s">
        <v>110</v>
      </c>
      <c r="G8" s="128"/>
      <c r="H8" s="128"/>
      <c r="I8" s="128"/>
      <c r="J8" s="128"/>
      <c r="K8" s="128"/>
      <c r="L8" s="128"/>
      <c r="M8" s="128" t="s">
        <v>111</v>
      </c>
      <c r="N8" s="128"/>
      <c r="O8" s="128"/>
      <c r="P8" s="128"/>
      <c r="Q8" s="128"/>
      <c r="R8" s="128"/>
      <c r="S8" s="128"/>
      <c r="T8" s="128" t="s">
        <v>112</v>
      </c>
      <c r="U8" s="128"/>
      <c r="V8" s="128"/>
      <c r="W8" s="128"/>
      <c r="X8" s="128"/>
      <c r="Y8" s="128"/>
      <c r="Z8" s="128"/>
      <c r="AA8" s="128" t="s">
        <v>113</v>
      </c>
      <c r="AB8" s="128"/>
      <c r="AC8" s="128"/>
      <c r="AD8" s="128"/>
      <c r="AE8" s="128"/>
      <c r="AF8" s="128"/>
      <c r="AG8" s="128"/>
      <c r="AH8" s="128" t="s">
        <v>114</v>
      </c>
      <c r="AI8" s="128"/>
      <c r="AJ8" s="128"/>
      <c r="AK8" s="132"/>
      <c r="AL8" s="133"/>
      <c r="AM8" s="134"/>
      <c r="AN8" s="134"/>
    </row>
    <row r="9" customFormat="false" ht="15" hidden="false" customHeight="true" outlineLevel="0" collapsed="false">
      <c r="A9" s="127"/>
      <c r="B9" s="128"/>
      <c r="C9" s="129"/>
      <c r="D9" s="128"/>
      <c r="E9" s="130"/>
      <c r="F9" s="135" t="n">
        <f aca="false">DATE($M$2,$S$2,1)</f>
        <v>45413</v>
      </c>
      <c r="G9" s="135" t="n">
        <f aca="false">DATE($M$2,$S$2,2)</f>
        <v>45414</v>
      </c>
      <c r="H9" s="135" t="n">
        <f aca="false">DATE($M$2,$S$2,3)</f>
        <v>45415</v>
      </c>
      <c r="I9" s="135" t="n">
        <f aca="false">DATE($M$2,$S$2,4)</f>
        <v>45416</v>
      </c>
      <c r="J9" s="135" t="n">
        <f aca="false">DATE($M$2,$S$2,5)</f>
        <v>45417</v>
      </c>
      <c r="K9" s="135" t="n">
        <f aca="false">DATE($M$2,$S$2,6)</f>
        <v>45418</v>
      </c>
      <c r="L9" s="135" t="n">
        <f aca="false">DATE($M$2,$S$2,7)</f>
        <v>45419</v>
      </c>
      <c r="M9" s="135" t="n">
        <f aca="false">DATE($M$2,$S$2,8)</f>
        <v>45420</v>
      </c>
      <c r="N9" s="135" t="n">
        <f aca="false">DATE($M$2,$S$2,9)</f>
        <v>45421</v>
      </c>
      <c r="O9" s="135" t="n">
        <f aca="false">DATE($M$2,$S$2,10)</f>
        <v>45422</v>
      </c>
      <c r="P9" s="135" t="n">
        <f aca="false">DATE($M$2,$S$2,11)</f>
        <v>45423</v>
      </c>
      <c r="Q9" s="135" t="n">
        <f aca="false">DATE($M$2,$S$2,12)</f>
        <v>45424</v>
      </c>
      <c r="R9" s="135" t="n">
        <f aca="false">DATE($M$2,$S$2,13)</f>
        <v>45425</v>
      </c>
      <c r="S9" s="135" t="n">
        <f aca="false">DATE($M$2,$S$2,14)</f>
        <v>45426</v>
      </c>
      <c r="T9" s="135" t="n">
        <f aca="false">DATE($M$2,$S$2,15)</f>
        <v>45427</v>
      </c>
      <c r="U9" s="135" t="n">
        <f aca="false">DATE($M$2,$S$2,16)</f>
        <v>45428</v>
      </c>
      <c r="V9" s="135" t="n">
        <f aca="false">DATE($M$2,$S$2,17)</f>
        <v>45429</v>
      </c>
      <c r="W9" s="135" t="n">
        <f aca="false">DATE($M$2,$S$2,18)</f>
        <v>45430</v>
      </c>
      <c r="X9" s="135" t="n">
        <f aca="false">DATE($M$2,$S$2,19)</f>
        <v>45431</v>
      </c>
      <c r="Y9" s="135" t="n">
        <f aca="false">DATE($M$2,$S$2,20)</f>
        <v>45432</v>
      </c>
      <c r="Z9" s="135" t="n">
        <f aca="false">DATE($M$2,$S$2,21)</f>
        <v>45433</v>
      </c>
      <c r="AA9" s="135" t="n">
        <f aca="false">DATE($M$2,$S$2,22)</f>
        <v>45434</v>
      </c>
      <c r="AB9" s="135" t="n">
        <f aca="false">DATE($M$2,$S$2,23)</f>
        <v>45435</v>
      </c>
      <c r="AC9" s="135" t="n">
        <f aca="false">DATE($M$2,$S$2,24)</f>
        <v>45436</v>
      </c>
      <c r="AD9" s="135" t="n">
        <f aca="false">DATE($M$2,$S$2,25)</f>
        <v>45437</v>
      </c>
      <c r="AE9" s="135" t="n">
        <f aca="false">DATE($M$2,$S$2,26)</f>
        <v>45438</v>
      </c>
      <c r="AF9" s="135" t="n">
        <f aca="false">DATE($M$2,$S$2,27)</f>
        <v>45439</v>
      </c>
      <c r="AG9" s="135" t="n">
        <f aca="false">DATE($M$2,$S$2,28)</f>
        <v>45440</v>
      </c>
      <c r="AH9" s="135" t="n">
        <f aca="false">IF(DAY(EOMONTH(F9,0))&lt;29,"",DATE($M$2,$S$2,29))</f>
        <v>45441</v>
      </c>
      <c r="AI9" s="135" t="n">
        <f aca="false">IF(DAY(EOMONTH(F9,0))&lt;30,"",DATE($M$2,$S$2,30))</f>
        <v>45442</v>
      </c>
      <c r="AJ9" s="135" t="n">
        <f aca="false">IF(DAY(EOMONTH(F9,0))&lt;31,"",DATE($M$2,$S$2,31))</f>
        <v>45443</v>
      </c>
      <c r="AK9" s="132"/>
      <c r="AL9" s="133"/>
      <c r="AM9" s="134"/>
      <c r="AN9" s="134"/>
    </row>
    <row r="10" customFormat="false" ht="15" hidden="false" customHeight="true" outlineLevel="0" collapsed="false">
      <c r="A10" s="127"/>
      <c r="B10" s="128"/>
      <c r="C10" s="129"/>
      <c r="D10" s="128"/>
      <c r="E10" s="130"/>
      <c r="F10" s="136" t="n">
        <f aca="false">DATE($M$2,$S$2,1)</f>
        <v>45413</v>
      </c>
      <c r="G10" s="136" t="n">
        <f aca="false">DATE($M$2,$S$2,2)</f>
        <v>45414</v>
      </c>
      <c r="H10" s="136" t="n">
        <f aca="false">DATE($M$2,$S$2,3)</f>
        <v>45415</v>
      </c>
      <c r="I10" s="136" t="n">
        <f aca="false">DATE($M$2,$S$2,4)</f>
        <v>45416</v>
      </c>
      <c r="J10" s="136" t="n">
        <f aca="false">DATE($M$2,$S$2,5)</f>
        <v>45417</v>
      </c>
      <c r="K10" s="136" t="n">
        <f aca="false">DATE($M$2,$S$2,6)</f>
        <v>45418</v>
      </c>
      <c r="L10" s="136" t="n">
        <f aca="false">DATE($M$2,$S$2,7)</f>
        <v>45419</v>
      </c>
      <c r="M10" s="136" t="n">
        <f aca="false">DATE($M$2,$S$2,8)</f>
        <v>45420</v>
      </c>
      <c r="N10" s="136" t="n">
        <f aca="false">DATE($M$2,$S$2,9)</f>
        <v>45421</v>
      </c>
      <c r="O10" s="136" t="n">
        <f aca="false">DATE($M$2,$S$2,10)</f>
        <v>45422</v>
      </c>
      <c r="P10" s="136" t="n">
        <f aca="false">DATE($M$2,$S$2,11)</f>
        <v>45423</v>
      </c>
      <c r="Q10" s="136" t="n">
        <f aca="false">DATE($M$2,$S$2,12)</f>
        <v>45424</v>
      </c>
      <c r="R10" s="136" t="n">
        <f aca="false">DATE($M$2,$S$2,13)</f>
        <v>45425</v>
      </c>
      <c r="S10" s="136" t="n">
        <f aca="false">DATE($M$2,$S$2,14)</f>
        <v>45426</v>
      </c>
      <c r="T10" s="136" t="n">
        <f aca="false">DATE($M$2,$S$2,15)</f>
        <v>45427</v>
      </c>
      <c r="U10" s="136" t="n">
        <f aca="false">DATE($M$2,$S$2,16)</f>
        <v>45428</v>
      </c>
      <c r="V10" s="136" t="n">
        <f aca="false">DATE($M$2,$S$2,17)</f>
        <v>45429</v>
      </c>
      <c r="W10" s="136" t="n">
        <f aca="false">DATE($M$2,$S$2,18)</f>
        <v>45430</v>
      </c>
      <c r="X10" s="136" t="n">
        <f aca="false">DATE($M$2,$S$2,19)</f>
        <v>45431</v>
      </c>
      <c r="Y10" s="136" t="n">
        <f aca="false">DATE($M$2,$S$2,20)</f>
        <v>45432</v>
      </c>
      <c r="Z10" s="136" t="n">
        <f aca="false">DATE($M$2,$S$2,21)</f>
        <v>45433</v>
      </c>
      <c r="AA10" s="136" t="n">
        <f aca="false">DATE($M$2,$S$2,22)</f>
        <v>45434</v>
      </c>
      <c r="AB10" s="136" t="n">
        <f aca="false">DATE($M$2,$S$2,23)</f>
        <v>45435</v>
      </c>
      <c r="AC10" s="136" t="n">
        <f aca="false">DATE($M$2,$S$2,24)</f>
        <v>45436</v>
      </c>
      <c r="AD10" s="136" t="n">
        <f aca="false">DATE($M$2,$S$2,25)</f>
        <v>45437</v>
      </c>
      <c r="AE10" s="136" t="n">
        <f aca="false">DATE($M$2,$S$2,26)</f>
        <v>45438</v>
      </c>
      <c r="AF10" s="136" t="n">
        <f aca="false">DATE($M$2,$S$2,27)</f>
        <v>45439</v>
      </c>
      <c r="AG10" s="136" t="n">
        <f aca="false">DATE($M$2,$S$2,28)</f>
        <v>45440</v>
      </c>
      <c r="AH10" s="136" t="n">
        <f aca="false">IF(DAY(EOMONTH(F10,0))&lt;29,"",DATE($M$2,$S$2,29))</f>
        <v>45441</v>
      </c>
      <c r="AI10" s="136" t="n">
        <f aca="false">IF(DAY(EOMONTH(F10,0))&lt;30,"",DATE($M$2,$S$2,30))</f>
        <v>45442</v>
      </c>
      <c r="AJ10" s="136" t="n">
        <f aca="false">IF(DAY(EOMONTH(F10,0))&lt;31,"",DATE($M$2,$S$2,31))</f>
        <v>45443</v>
      </c>
      <c r="AK10" s="132"/>
      <c r="AL10" s="133"/>
      <c r="AM10" s="134"/>
      <c r="AN10" s="134"/>
    </row>
    <row r="11" customFormat="false" ht="18" hidden="false" customHeight="true" outlineLevel="0" collapsed="false">
      <c r="A11" s="127" t="n">
        <v>1</v>
      </c>
      <c r="B11" s="170" t="s">
        <v>22</v>
      </c>
      <c r="C11" s="138" t="s">
        <v>126</v>
      </c>
      <c r="D11" s="167"/>
      <c r="E11" s="168" t="s">
        <v>126</v>
      </c>
      <c r="F11" s="141"/>
      <c r="G11" s="141"/>
      <c r="H11" s="141"/>
      <c r="I11" s="141"/>
      <c r="J11" s="141"/>
      <c r="K11" s="141"/>
      <c r="L11" s="141"/>
      <c r="M11" s="141"/>
      <c r="N11" s="141"/>
      <c r="O11" s="141"/>
      <c r="P11" s="141"/>
      <c r="Q11" s="141"/>
      <c r="R11" s="141"/>
      <c r="S11" s="141"/>
      <c r="T11" s="141"/>
      <c r="U11" s="141"/>
      <c r="V11" s="141"/>
      <c r="W11" s="141"/>
      <c r="X11" s="141"/>
      <c r="Y11" s="141"/>
      <c r="Z11" s="141"/>
      <c r="AA11" s="141"/>
      <c r="AB11" s="141"/>
      <c r="AC11" s="141"/>
      <c r="AD11" s="141"/>
      <c r="AE11" s="141"/>
      <c r="AF11" s="141"/>
      <c r="AG11" s="141"/>
      <c r="AH11" s="141"/>
      <c r="AI11" s="141"/>
      <c r="AJ11" s="141"/>
      <c r="AK11" s="142" t="n">
        <f aca="false">+SUM(F11:AJ11)</f>
        <v>0</v>
      </c>
      <c r="AL11" s="143" t="n">
        <f aca="false">IF($AK$3="４週",AK11/4,AK11/(DAY(EOMONTH($F$9,0))/7))</f>
        <v>0</v>
      </c>
      <c r="AM11" s="144"/>
      <c r="AN11" s="144"/>
    </row>
    <row r="12" customFormat="false" ht="18" hidden="false" customHeight="true" outlineLevel="0" collapsed="false">
      <c r="A12" s="127" t="n">
        <v>2</v>
      </c>
      <c r="B12" s="170" t="s">
        <v>22</v>
      </c>
      <c r="C12" s="138" t="s">
        <v>128</v>
      </c>
      <c r="D12" s="167"/>
      <c r="E12" s="168" t="s">
        <v>128</v>
      </c>
      <c r="F12" s="141"/>
      <c r="G12" s="141"/>
      <c r="H12" s="141"/>
      <c r="I12" s="141"/>
      <c r="J12" s="141"/>
      <c r="K12" s="141"/>
      <c r="L12" s="141"/>
      <c r="M12" s="141"/>
      <c r="N12" s="141"/>
      <c r="O12" s="141"/>
      <c r="P12" s="141"/>
      <c r="Q12" s="141"/>
      <c r="R12" s="141"/>
      <c r="S12" s="141"/>
      <c r="T12" s="141"/>
      <c r="U12" s="141"/>
      <c r="V12" s="141"/>
      <c r="W12" s="141"/>
      <c r="X12" s="141"/>
      <c r="Y12" s="141"/>
      <c r="Z12" s="141"/>
      <c r="AA12" s="141"/>
      <c r="AB12" s="141"/>
      <c r="AC12" s="141"/>
      <c r="AD12" s="141"/>
      <c r="AE12" s="141"/>
      <c r="AF12" s="141"/>
      <c r="AG12" s="141"/>
      <c r="AH12" s="141"/>
      <c r="AI12" s="141"/>
      <c r="AJ12" s="141"/>
      <c r="AK12" s="142" t="n">
        <f aca="false">+SUM(F12:AJ12)</f>
        <v>0</v>
      </c>
      <c r="AL12" s="143" t="n">
        <f aca="false">IF($AK$3="４週",AK12/4,AK12/(DAY(EOMONTH($F$9,0))/7))</f>
        <v>0</v>
      </c>
      <c r="AM12" s="144"/>
      <c r="AN12" s="144"/>
    </row>
    <row r="13" customFormat="false" ht="18" hidden="false" customHeight="true" outlineLevel="0" collapsed="false">
      <c r="A13" s="127" t="n">
        <v>3</v>
      </c>
      <c r="B13" s="170" t="s">
        <v>22</v>
      </c>
      <c r="C13" s="138" t="s">
        <v>130</v>
      </c>
      <c r="D13" s="167"/>
      <c r="E13" s="168" t="s">
        <v>130</v>
      </c>
      <c r="F13" s="141"/>
      <c r="G13" s="141"/>
      <c r="H13" s="141"/>
      <c r="I13" s="141"/>
      <c r="J13" s="141"/>
      <c r="K13" s="141"/>
      <c r="L13" s="141"/>
      <c r="M13" s="141"/>
      <c r="N13" s="141"/>
      <c r="O13" s="141"/>
      <c r="P13" s="141"/>
      <c r="Q13" s="141"/>
      <c r="R13" s="141"/>
      <c r="S13" s="141"/>
      <c r="T13" s="141"/>
      <c r="U13" s="141"/>
      <c r="V13" s="141"/>
      <c r="W13" s="141"/>
      <c r="X13" s="141"/>
      <c r="Y13" s="141"/>
      <c r="Z13" s="141"/>
      <c r="AA13" s="141"/>
      <c r="AB13" s="141"/>
      <c r="AC13" s="141"/>
      <c r="AD13" s="141"/>
      <c r="AE13" s="141"/>
      <c r="AF13" s="141"/>
      <c r="AG13" s="141"/>
      <c r="AH13" s="141"/>
      <c r="AI13" s="141"/>
      <c r="AJ13" s="141"/>
      <c r="AK13" s="142" t="n">
        <f aca="false">+SUM(F13:AJ13)</f>
        <v>0</v>
      </c>
      <c r="AL13" s="143" t="n">
        <f aca="false">IF($AK$3="４週",AK13/4,AK13/(DAY(EOMONTH($F$9,0))/7))</f>
        <v>0</v>
      </c>
      <c r="AM13" s="144"/>
      <c r="AN13" s="144"/>
    </row>
    <row r="14" customFormat="false" ht="18" hidden="false" customHeight="true" outlineLevel="0" collapsed="false">
      <c r="A14" s="127" t="n">
        <v>4</v>
      </c>
      <c r="B14" s="170" t="s">
        <v>22</v>
      </c>
      <c r="C14" s="138" t="s">
        <v>132</v>
      </c>
      <c r="D14" s="167"/>
      <c r="E14" s="168" t="s">
        <v>132</v>
      </c>
      <c r="F14" s="141"/>
      <c r="G14" s="141"/>
      <c r="H14" s="141"/>
      <c r="I14" s="141"/>
      <c r="J14" s="141"/>
      <c r="K14" s="141"/>
      <c r="L14" s="141"/>
      <c r="M14" s="141"/>
      <c r="N14" s="141"/>
      <c r="O14" s="141"/>
      <c r="P14" s="141"/>
      <c r="Q14" s="141"/>
      <c r="R14" s="141"/>
      <c r="S14" s="141"/>
      <c r="T14" s="141"/>
      <c r="U14" s="141"/>
      <c r="V14" s="141"/>
      <c r="W14" s="141"/>
      <c r="X14" s="141"/>
      <c r="Y14" s="141"/>
      <c r="Z14" s="141"/>
      <c r="AA14" s="141"/>
      <c r="AB14" s="141"/>
      <c r="AC14" s="141"/>
      <c r="AD14" s="141"/>
      <c r="AE14" s="141"/>
      <c r="AF14" s="141"/>
      <c r="AG14" s="141"/>
      <c r="AH14" s="141"/>
      <c r="AI14" s="141"/>
      <c r="AJ14" s="141"/>
      <c r="AK14" s="142" t="n">
        <f aca="false">+SUM(F14:AJ14)</f>
        <v>0</v>
      </c>
      <c r="AL14" s="143" t="n">
        <f aca="false">IF($AK$3="４週",AK14/4,AK14/(DAY(EOMONTH($F$9,0))/7))</f>
        <v>0</v>
      </c>
      <c r="AM14" s="144"/>
      <c r="AN14" s="144"/>
    </row>
    <row r="15" customFormat="false" ht="18" hidden="false" customHeight="true" outlineLevel="0" collapsed="false">
      <c r="A15" s="127" t="n">
        <v>5</v>
      </c>
      <c r="B15" s="170"/>
      <c r="C15" s="138"/>
      <c r="D15" s="167"/>
      <c r="E15" s="168"/>
      <c r="F15" s="141"/>
      <c r="G15" s="141"/>
      <c r="H15" s="141"/>
      <c r="I15" s="141"/>
      <c r="J15" s="141"/>
      <c r="K15" s="141"/>
      <c r="L15" s="141"/>
      <c r="M15" s="141"/>
      <c r="N15" s="141"/>
      <c r="O15" s="141"/>
      <c r="P15" s="141"/>
      <c r="Q15" s="141"/>
      <c r="R15" s="141"/>
      <c r="S15" s="141"/>
      <c r="T15" s="141"/>
      <c r="U15" s="141"/>
      <c r="V15" s="141"/>
      <c r="W15" s="141"/>
      <c r="X15" s="141"/>
      <c r="Y15" s="141"/>
      <c r="Z15" s="141"/>
      <c r="AA15" s="141"/>
      <c r="AB15" s="141"/>
      <c r="AC15" s="141"/>
      <c r="AD15" s="141"/>
      <c r="AE15" s="141"/>
      <c r="AF15" s="141"/>
      <c r="AG15" s="141"/>
      <c r="AH15" s="141"/>
      <c r="AI15" s="141"/>
      <c r="AJ15" s="141"/>
      <c r="AK15" s="142" t="n">
        <f aca="false">+SUM(F15:AJ15)</f>
        <v>0</v>
      </c>
      <c r="AL15" s="143" t="n">
        <f aca="false">IF($AK$3="４週",AK15/4,AK15/(DAY(EOMONTH($F$9,0))/7))</f>
        <v>0</v>
      </c>
      <c r="AM15" s="144"/>
      <c r="AN15" s="144"/>
    </row>
    <row r="16" customFormat="false" ht="18" hidden="false" customHeight="true" outlineLevel="0" collapsed="false">
      <c r="A16" s="127" t="n">
        <v>6</v>
      </c>
      <c r="B16" s="170"/>
      <c r="C16" s="138"/>
      <c r="D16" s="167"/>
      <c r="E16" s="168"/>
      <c r="F16" s="141"/>
      <c r="G16" s="141"/>
      <c r="H16" s="141"/>
      <c r="I16" s="141"/>
      <c r="J16" s="141"/>
      <c r="K16" s="141"/>
      <c r="L16" s="141"/>
      <c r="M16" s="141"/>
      <c r="N16" s="141"/>
      <c r="O16" s="141"/>
      <c r="P16" s="141"/>
      <c r="Q16" s="141"/>
      <c r="R16" s="141"/>
      <c r="S16" s="141"/>
      <c r="T16" s="141"/>
      <c r="U16" s="141"/>
      <c r="V16" s="141"/>
      <c r="W16" s="141"/>
      <c r="X16" s="141"/>
      <c r="Y16" s="141"/>
      <c r="Z16" s="141"/>
      <c r="AA16" s="141"/>
      <c r="AB16" s="141"/>
      <c r="AC16" s="141"/>
      <c r="AD16" s="141"/>
      <c r="AE16" s="141"/>
      <c r="AF16" s="141"/>
      <c r="AG16" s="141"/>
      <c r="AH16" s="141"/>
      <c r="AI16" s="141"/>
      <c r="AJ16" s="141"/>
      <c r="AK16" s="142" t="n">
        <f aca="false">+SUM(F16:AJ16)</f>
        <v>0</v>
      </c>
      <c r="AL16" s="143" t="n">
        <f aca="false">IF($AK$3="４週",AK16/4,AK16/(DAY(EOMONTH($F$9,0))/7))</f>
        <v>0</v>
      </c>
      <c r="AM16" s="144"/>
      <c r="AN16" s="144"/>
    </row>
    <row r="17" customFormat="false" ht="18" hidden="false" customHeight="true" outlineLevel="0" collapsed="false">
      <c r="A17" s="127" t="n">
        <v>7</v>
      </c>
      <c r="B17" s="170"/>
      <c r="C17" s="138"/>
      <c r="D17" s="167"/>
      <c r="E17" s="168"/>
      <c r="F17" s="141"/>
      <c r="G17" s="141"/>
      <c r="H17" s="141"/>
      <c r="I17" s="141"/>
      <c r="J17" s="141"/>
      <c r="K17" s="141"/>
      <c r="L17" s="141"/>
      <c r="M17" s="141"/>
      <c r="N17" s="141"/>
      <c r="O17" s="141"/>
      <c r="P17" s="141"/>
      <c r="Q17" s="141"/>
      <c r="R17" s="141"/>
      <c r="S17" s="141"/>
      <c r="T17" s="141"/>
      <c r="U17" s="141"/>
      <c r="V17" s="141"/>
      <c r="W17" s="141"/>
      <c r="X17" s="141"/>
      <c r="Y17" s="141"/>
      <c r="Z17" s="141"/>
      <c r="AA17" s="141"/>
      <c r="AB17" s="141"/>
      <c r="AC17" s="141"/>
      <c r="AD17" s="141"/>
      <c r="AE17" s="141"/>
      <c r="AF17" s="141"/>
      <c r="AG17" s="141"/>
      <c r="AH17" s="141"/>
      <c r="AI17" s="141"/>
      <c r="AJ17" s="141"/>
      <c r="AK17" s="142" t="n">
        <f aca="false">+SUM(F17:AJ17)</f>
        <v>0</v>
      </c>
      <c r="AL17" s="143" t="n">
        <f aca="false">IF($AK$3="４週",AK17/4,AK17/(DAY(EOMONTH($F$9,0))/7))</f>
        <v>0</v>
      </c>
      <c r="AM17" s="144"/>
      <c r="AN17" s="144"/>
    </row>
    <row r="18" customFormat="false" ht="18" hidden="false" customHeight="true" outlineLevel="0" collapsed="false">
      <c r="A18" s="127" t="n">
        <v>8</v>
      </c>
      <c r="B18" s="170"/>
      <c r="C18" s="138"/>
      <c r="D18" s="167"/>
      <c r="E18" s="168"/>
      <c r="F18" s="141"/>
      <c r="G18" s="141"/>
      <c r="H18" s="141"/>
      <c r="I18" s="141"/>
      <c r="J18" s="141"/>
      <c r="K18" s="141"/>
      <c r="L18" s="141"/>
      <c r="M18" s="141"/>
      <c r="N18" s="141"/>
      <c r="O18" s="141"/>
      <c r="P18" s="141"/>
      <c r="Q18" s="141"/>
      <c r="R18" s="141"/>
      <c r="S18" s="141"/>
      <c r="T18" s="141"/>
      <c r="U18" s="141"/>
      <c r="V18" s="141"/>
      <c r="W18" s="141"/>
      <c r="X18" s="141"/>
      <c r="Y18" s="141"/>
      <c r="Z18" s="141"/>
      <c r="AA18" s="141"/>
      <c r="AB18" s="141"/>
      <c r="AC18" s="141"/>
      <c r="AD18" s="141"/>
      <c r="AE18" s="141"/>
      <c r="AF18" s="141"/>
      <c r="AG18" s="141"/>
      <c r="AH18" s="141"/>
      <c r="AI18" s="141"/>
      <c r="AJ18" s="141"/>
      <c r="AK18" s="142" t="n">
        <f aca="false">+SUM(F18:AJ18)</f>
        <v>0</v>
      </c>
      <c r="AL18" s="143" t="n">
        <f aca="false">IF($AK$3="４週",AK18/4,AK18/(DAY(EOMONTH($F$9,0))/7))</f>
        <v>0</v>
      </c>
      <c r="AM18" s="144"/>
      <c r="AN18" s="144"/>
    </row>
    <row r="19" customFormat="false" ht="18" hidden="false" customHeight="true" outlineLevel="0" collapsed="false">
      <c r="A19" s="127" t="n">
        <v>9</v>
      </c>
      <c r="B19" s="170"/>
      <c r="C19" s="138"/>
      <c r="D19" s="167"/>
      <c r="E19" s="168"/>
      <c r="F19" s="141"/>
      <c r="G19" s="141"/>
      <c r="H19" s="141"/>
      <c r="I19" s="141"/>
      <c r="J19" s="141"/>
      <c r="K19" s="141"/>
      <c r="L19" s="141"/>
      <c r="M19" s="141"/>
      <c r="N19" s="141"/>
      <c r="O19" s="141"/>
      <c r="P19" s="141"/>
      <c r="Q19" s="141"/>
      <c r="R19" s="141"/>
      <c r="S19" s="141"/>
      <c r="T19" s="141"/>
      <c r="U19" s="141"/>
      <c r="V19" s="141"/>
      <c r="W19" s="141"/>
      <c r="X19" s="141"/>
      <c r="Y19" s="141"/>
      <c r="Z19" s="141"/>
      <c r="AA19" s="141"/>
      <c r="AB19" s="141"/>
      <c r="AC19" s="141"/>
      <c r="AD19" s="141"/>
      <c r="AE19" s="141"/>
      <c r="AF19" s="141"/>
      <c r="AG19" s="141"/>
      <c r="AH19" s="141"/>
      <c r="AI19" s="141"/>
      <c r="AJ19" s="141"/>
      <c r="AK19" s="142" t="n">
        <f aca="false">+SUM(F19:AJ19)</f>
        <v>0</v>
      </c>
      <c r="AL19" s="143" t="n">
        <f aca="false">IF($AK$3="４週",AK19/4,AK19/(DAY(EOMONTH($F$9,0))/7))</f>
        <v>0</v>
      </c>
      <c r="AM19" s="144"/>
      <c r="AN19" s="144"/>
    </row>
    <row r="20" customFormat="false" ht="18" hidden="false" customHeight="true" outlineLevel="0" collapsed="false">
      <c r="A20" s="127" t="n">
        <v>10</v>
      </c>
      <c r="B20" s="170"/>
      <c r="C20" s="138"/>
      <c r="D20" s="167"/>
      <c r="E20" s="168"/>
      <c r="F20" s="141"/>
      <c r="G20" s="141"/>
      <c r="H20" s="141"/>
      <c r="I20" s="141"/>
      <c r="J20" s="141"/>
      <c r="K20" s="141"/>
      <c r="L20" s="141"/>
      <c r="M20" s="141"/>
      <c r="N20" s="141"/>
      <c r="O20" s="141"/>
      <c r="P20" s="141"/>
      <c r="Q20" s="141"/>
      <c r="R20" s="141"/>
      <c r="S20" s="141"/>
      <c r="T20" s="141"/>
      <c r="U20" s="141"/>
      <c r="V20" s="141"/>
      <c r="W20" s="141"/>
      <c r="X20" s="141"/>
      <c r="Y20" s="141"/>
      <c r="Z20" s="141"/>
      <c r="AA20" s="141"/>
      <c r="AB20" s="141"/>
      <c r="AC20" s="141"/>
      <c r="AD20" s="141"/>
      <c r="AE20" s="141"/>
      <c r="AF20" s="141"/>
      <c r="AG20" s="141"/>
      <c r="AH20" s="141"/>
      <c r="AI20" s="141"/>
      <c r="AJ20" s="141"/>
      <c r="AK20" s="142" t="n">
        <f aca="false">+SUM(F20:AJ20)</f>
        <v>0</v>
      </c>
      <c r="AL20" s="143" t="n">
        <f aca="false">IF($AK$3="４週",AK20/4,AK20/(DAY(EOMONTH($F$9,0))/7))</f>
        <v>0</v>
      </c>
      <c r="AM20" s="144"/>
      <c r="AN20" s="144"/>
    </row>
    <row r="21" customFormat="false" ht="18" hidden="false" customHeight="true" outlineLevel="0" collapsed="false">
      <c r="A21" s="127" t="n">
        <v>11</v>
      </c>
      <c r="B21" s="170"/>
      <c r="C21" s="138"/>
      <c r="D21" s="167"/>
      <c r="E21" s="168"/>
      <c r="F21" s="141"/>
      <c r="G21" s="141"/>
      <c r="H21" s="141"/>
      <c r="I21" s="141"/>
      <c r="J21" s="141"/>
      <c r="K21" s="141"/>
      <c r="L21" s="141"/>
      <c r="M21" s="141"/>
      <c r="N21" s="141"/>
      <c r="O21" s="141"/>
      <c r="P21" s="141"/>
      <c r="Q21" s="141"/>
      <c r="R21" s="141"/>
      <c r="S21" s="141"/>
      <c r="T21" s="141"/>
      <c r="U21" s="141"/>
      <c r="V21" s="141"/>
      <c r="W21" s="141"/>
      <c r="X21" s="141"/>
      <c r="Y21" s="141"/>
      <c r="Z21" s="141"/>
      <c r="AA21" s="141"/>
      <c r="AB21" s="141"/>
      <c r="AC21" s="141"/>
      <c r="AD21" s="141"/>
      <c r="AE21" s="141"/>
      <c r="AF21" s="141"/>
      <c r="AG21" s="141"/>
      <c r="AH21" s="141"/>
      <c r="AI21" s="141"/>
      <c r="AJ21" s="141"/>
      <c r="AK21" s="142" t="n">
        <f aca="false">+SUM(F21:AJ21)</f>
        <v>0</v>
      </c>
      <c r="AL21" s="143" t="n">
        <f aca="false">IF($AK$3="４週",AK21/4,AK21/(DAY(EOMONTH($F$9,0))/7))</f>
        <v>0</v>
      </c>
      <c r="AM21" s="144"/>
      <c r="AN21" s="144"/>
    </row>
    <row r="22" customFormat="false" ht="18" hidden="false" customHeight="true" outlineLevel="0" collapsed="false">
      <c r="A22" s="127" t="n">
        <v>12</v>
      </c>
      <c r="B22" s="170"/>
      <c r="C22" s="138"/>
      <c r="D22" s="167"/>
      <c r="E22" s="168"/>
      <c r="F22" s="141"/>
      <c r="G22" s="141"/>
      <c r="H22" s="141"/>
      <c r="I22" s="141"/>
      <c r="J22" s="141"/>
      <c r="K22" s="141"/>
      <c r="L22" s="141"/>
      <c r="M22" s="141"/>
      <c r="N22" s="141"/>
      <c r="O22" s="141"/>
      <c r="P22" s="141"/>
      <c r="Q22" s="141"/>
      <c r="R22" s="141"/>
      <c r="S22" s="141"/>
      <c r="T22" s="141"/>
      <c r="U22" s="141"/>
      <c r="V22" s="141"/>
      <c r="W22" s="141"/>
      <c r="X22" s="141"/>
      <c r="Y22" s="141"/>
      <c r="Z22" s="141"/>
      <c r="AA22" s="141"/>
      <c r="AB22" s="141"/>
      <c r="AC22" s="141"/>
      <c r="AD22" s="141"/>
      <c r="AE22" s="141"/>
      <c r="AF22" s="141"/>
      <c r="AG22" s="141"/>
      <c r="AH22" s="141"/>
      <c r="AI22" s="141"/>
      <c r="AJ22" s="141"/>
      <c r="AK22" s="142" t="n">
        <f aca="false">+SUM(F22:AJ22)</f>
        <v>0</v>
      </c>
      <c r="AL22" s="143" t="n">
        <f aca="false">IF($AK$3="４週",AK22/4,AK22/(DAY(EOMONTH($F$9,0))/7))</f>
        <v>0</v>
      </c>
      <c r="AM22" s="144"/>
      <c r="AN22" s="144"/>
    </row>
    <row r="23" customFormat="false" ht="18" hidden="false" customHeight="true" outlineLevel="0" collapsed="false">
      <c r="A23" s="127" t="n">
        <v>13</v>
      </c>
      <c r="B23" s="170"/>
      <c r="C23" s="138"/>
      <c r="D23" s="167"/>
      <c r="E23" s="168"/>
      <c r="F23" s="141"/>
      <c r="G23" s="141"/>
      <c r="H23" s="141"/>
      <c r="I23" s="141"/>
      <c r="J23" s="141"/>
      <c r="K23" s="141"/>
      <c r="L23" s="141"/>
      <c r="M23" s="141"/>
      <c r="N23" s="141"/>
      <c r="O23" s="141"/>
      <c r="P23" s="141"/>
      <c r="Q23" s="141"/>
      <c r="R23" s="141"/>
      <c r="S23" s="141"/>
      <c r="T23" s="141"/>
      <c r="U23" s="141"/>
      <c r="V23" s="141"/>
      <c r="W23" s="141"/>
      <c r="X23" s="141"/>
      <c r="Y23" s="141"/>
      <c r="Z23" s="141"/>
      <c r="AA23" s="141"/>
      <c r="AB23" s="141"/>
      <c r="AC23" s="141"/>
      <c r="AD23" s="141"/>
      <c r="AE23" s="141"/>
      <c r="AF23" s="141"/>
      <c r="AG23" s="141"/>
      <c r="AH23" s="141"/>
      <c r="AI23" s="141"/>
      <c r="AJ23" s="141"/>
      <c r="AK23" s="142" t="n">
        <f aca="false">+SUM(F23:AJ23)</f>
        <v>0</v>
      </c>
      <c r="AL23" s="143" t="n">
        <f aca="false">IF($AK$3="４週",AK23/4,AK23/(DAY(EOMONTH($F$9,0))/7))</f>
        <v>0</v>
      </c>
      <c r="AM23" s="144"/>
      <c r="AN23" s="144"/>
    </row>
    <row r="24" customFormat="false" ht="18" hidden="false" customHeight="true" outlineLevel="0" collapsed="false">
      <c r="A24" s="127" t="n">
        <v>14</v>
      </c>
      <c r="B24" s="170"/>
      <c r="C24" s="138"/>
      <c r="D24" s="167"/>
      <c r="E24" s="168"/>
      <c r="F24" s="141"/>
      <c r="G24" s="141"/>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2" t="n">
        <f aca="false">+SUM(F24:AJ24)</f>
        <v>0</v>
      </c>
      <c r="AL24" s="143" t="n">
        <f aca="false">IF($AK$3="４週",AK24/4,AK24/(DAY(EOMONTH($F$9,0))/7))</f>
        <v>0</v>
      </c>
      <c r="AM24" s="144"/>
      <c r="AN24" s="144"/>
    </row>
    <row r="25" customFormat="false" ht="18" hidden="false" customHeight="true" outlineLevel="0" collapsed="false">
      <c r="A25" s="127" t="n">
        <v>15</v>
      </c>
      <c r="B25" s="170"/>
      <c r="C25" s="138"/>
      <c r="D25" s="167"/>
      <c r="E25" s="168"/>
      <c r="F25" s="141"/>
      <c r="G25" s="141"/>
      <c r="H25" s="141"/>
      <c r="I25" s="141"/>
      <c r="J25" s="141"/>
      <c r="K25" s="141"/>
      <c r="L25" s="141"/>
      <c r="M25" s="141"/>
      <c r="N25" s="141"/>
      <c r="O25" s="141"/>
      <c r="P25" s="141"/>
      <c r="Q25" s="141"/>
      <c r="R25" s="141"/>
      <c r="S25" s="141"/>
      <c r="T25" s="141"/>
      <c r="U25" s="141"/>
      <c r="V25" s="141"/>
      <c r="W25" s="141"/>
      <c r="X25" s="141"/>
      <c r="Y25" s="141"/>
      <c r="Z25" s="141"/>
      <c r="AA25" s="141"/>
      <c r="AB25" s="141"/>
      <c r="AC25" s="141"/>
      <c r="AD25" s="141"/>
      <c r="AE25" s="141"/>
      <c r="AF25" s="141"/>
      <c r="AG25" s="141"/>
      <c r="AH25" s="141"/>
      <c r="AI25" s="141"/>
      <c r="AJ25" s="141"/>
      <c r="AK25" s="142" t="n">
        <f aca="false">+SUM(F25:AJ25)</f>
        <v>0</v>
      </c>
      <c r="AL25" s="143" t="n">
        <f aca="false">IF($AK$3="４週",AK25/4,AK25/(DAY(EOMONTH($F$9,0))/7))</f>
        <v>0</v>
      </c>
      <c r="AM25" s="144"/>
      <c r="AN25" s="144"/>
    </row>
    <row r="26" customFormat="false" ht="18" hidden="false" customHeight="true" outlineLevel="0" collapsed="false">
      <c r="A26" s="127" t="n">
        <v>16</v>
      </c>
      <c r="B26" s="170"/>
      <c r="C26" s="138"/>
      <c r="D26" s="167"/>
      <c r="E26" s="168"/>
      <c r="F26" s="141"/>
      <c r="G26" s="141"/>
      <c r="H26" s="141"/>
      <c r="I26" s="141"/>
      <c r="J26" s="141"/>
      <c r="K26" s="141"/>
      <c r="L26" s="141"/>
      <c r="M26" s="141"/>
      <c r="N26" s="141"/>
      <c r="O26" s="141"/>
      <c r="P26" s="141"/>
      <c r="Q26" s="141"/>
      <c r="R26" s="141"/>
      <c r="S26" s="141"/>
      <c r="T26" s="141"/>
      <c r="U26" s="141"/>
      <c r="V26" s="141"/>
      <c r="W26" s="141"/>
      <c r="X26" s="141"/>
      <c r="Y26" s="141"/>
      <c r="Z26" s="141"/>
      <c r="AA26" s="141"/>
      <c r="AB26" s="141"/>
      <c r="AC26" s="141"/>
      <c r="AD26" s="141"/>
      <c r="AE26" s="141"/>
      <c r="AF26" s="141"/>
      <c r="AG26" s="141"/>
      <c r="AH26" s="141"/>
      <c r="AI26" s="141"/>
      <c r="AJ26" s="141"/>
      <c r="AK26" s="142" t="n">
        <f aca="false">+SUM(F26:AJ26)</f>
        <v>0</v>
      </c>
      <c r="AL26" s="143" t="n">
        <f aca="false">IF($AK$3="４週",AK26/4,AK26/(DAY(EOMONTH($F$9,0))/7))</f>
        <v>0</v>
      </c>
      <c r="AM26" s="144"/>
      <c r="AN26" s="144"/>
    </row>
    <row r="27" customFormat="false" ht="18" hidden="false" customHeight="true" outlineLevel="0" collapsed="false">
      <c r="A27" s="127" t="n">
        <v>17</v>
      </c>
      <c r="B27" s="170"/>
      <c r="C27" s="138"/>
      <c r="D27" s="167"/>
      <c r="E27" s="168"/>
      <c r="F27" s="141"/>
      <c r="G27" s="141"/>
      <c r="H27" s="141"/>
      <c r="I27" s="141"/>
      <c r="J27" s="141"/>
      <c r="K27" s="141"/>
      <c r="L27" s="141"/>
      <c r="M27" s="141"/>
      <c r="N27" s="141"/>
      <c r="O27" s="141"/>
      <c r="P27" s="141"/>
      <c r="Q27" s="141"/>
      <c r="R27" s="141"/>
      <c r="S27" s="141"/>
      <c r="T27" s="141"/>
      <c r="U27" s="141"/>
      <c r="V27" s="141"/>
      <c r="W27" s="141"/>
      <c r="X27" s="141"/>
      <c r="Y27" s="141"/>
      <c r="Z27" s="141"/>
      <c r="AA27" s="141"/>
      <c r="AB27" s="141"/>
      <c r="AC27" s="141"/>
      <c r="AD27" s="141"/>
      <c r="AE27" s="141"/>
      <c r="AF27" s="141"/>
      <c r="AG27" s="141"/>
      <c r="AH27" s="141"/>
      <c r="AI27" s="141"/>
      <c r="AJ27" s="141"/>
      <c r="AK27" s="142" t="n">
        <f aca="false">+SUM(F27:AJ27)</f>
        <v>0</v>
      </c>
      <c r="AL27" s="143" t="n">
        <f aca="false">IF($AK$3="４週",AK27/4,AK27/(DAY(EOMONTH($F$9,0))/7))</f>
        <v>0</v>
      </c>
      <c r="AM27" s="144"/>
      <c r="AN27" s="144"/>
    </row>
    <row r="28" customFormat="false" ht="18" hidden="false" customHeight="true" outlineLevel="0" collapsed="false">
      <c r="A28" s="127" t="n">
        <v>18</v>
      </c>
      <c r="B28" s="170"/>
      <c r="C28" s="138"/>
      <c r="D28" s="167"/>
      <c r="E28" s="168"/>
      <c r="F28" s="141"/>
      <c r="G28" s="141"/>
      <c r="H28" s="141"/>
      <c r="I28" s="141"/>
      <c r="J28" s="141"/>
      <c r="K28" s="141"/>
      <c r="L28" s="141"/>
      <c r="M28" s="141"/>
      <c r="N28" s="141"/>
      <c r="O28" s="141"/>
      <c r="P28" s="141"/>
      <c r="Q28" s="141"/>
      <c r="R28" s="141"/>
      <c r="S28" s="141"/>
      <c r="T28" s="141"/>
      <c r="U28" s="141"/>
      <c r="V28" s="141"/>
      <c r="W28" s="141"/>
      <c r="X28" s="141"/>
      <c r="Y28" s="141"/>
      <c r="Z28" s="141"/>
      <c r="AA28" s="141"/>
      <c r="AB28" s="141"/>
      <c r="AC28" s="141"/>
      <c r="AD28" s="141"/>
      <c r="AE28" s="141"/>
      <c r="AF28" s="141"/>
      <c r="AG28" s="141"/>
      <c r="AH28" s="141"/>
      <c r="AI28" s="141"/>
      <c r="AJ28" s="141"/>
      <c r="AK28" s="142" t="n">
        <f aca="false">+SUM(F28:AJ28)</f>
        <v>0</v>
      </c>
      <c r="AL28" s="143" t="n">
        <f aca="false">IF($AK$3="４週",AK28/4,AK28/(DAY(EOMONTH($F$9,0))/7))</f>
        <v>0</v>
      </c>
      <c r="AM28" s="144"/>
      <c r="AN28" s="144"/>
    </row>
    <row r="29" customFormat="false" ht="18" hidden="false" customHeight="true" outlineLevel="0" collapsed="false">
      <c r="A29" s="127" t="n">
        <v>19</v>
      </c>
      <c r="B29" s="170"/>
      <c r="C29" s="138"/>
      <c r="D29" s="167"/>
      <c r="E29" s="168"/>
      <c r="F29" s="141"/>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41"/>
      <c r="AG29" s="141"/>
      <c r="AH29" s="141"/>
      <c r="AI29" s="141"/>
      <c r="AJ29" s="141"/>
      <c r="AK29" s="142" t="n">
        <f aca="false">+SUM(F29:AJ29)</f>
        <v>0</v>
      </c>
      <c r="AL29" s="143" t="n">
        <f aca="false">IF($AK$3="４週",AK29/4,AK29/(DAY(EOMONTH($F$9,0))/7))</f>
        <v>0</v>
      </c>
      <c r="AM29" s="144"/>
      <c r="AN29" s="144"/>
    </row>
    <row r="30" customFormat="false" ht="18" hidden="false" customHeight="true" outlineLevel="0" collapsed="false">
      <c r="A30" s="127" t="n">
        <v>20</v>
      </c>
      <c r="B30" s="170"/>
      <c r="C30" s="138"/>
      <c r="D30" s="167"/>
      <c r="E30" s="168"/>
      <c r="F30" s="141"/>
      <c r="G30" s="141"/>
      <c r="H30" s="141"/>
      <c r="I30" s="141"/>
      <c r="J30" s="141"/>
      <c r="K30" s="141"/>
      <c r="L30" s="141"/>
      <c r="M30" s="141"/>
      <c r="N30" s="141"/>
      <c r="O30" s="141"/>
      <c r="P30" s="141"/>
      <c r="Q30" s="141"/>
      <c r="R30" s="141"/>
      <c r="S30" s="141"/>
      <c r="T30" s="141"/>
      <c r="U30" s="141"/>
      <c r="V30" s="141"/>
      <c r="W30" s="141"/>
      <c r="X30" s="141"/>
      <c r="Y30" s="141"/>
      <c r="Z30" s="141"/>
      <c r="AA30" s="141"/>
      <c r="AB30" s="141"/>
      <c r="AC30" s="141"/>
      <c r="AD30" s="141"/>
      <c r="AE30" s="141"/>
      <c r="AF30" s="141"/>
      <c r="AG30" s="141"/>
      <c r="AH30" s="141"/>
      <c r="AI30" s="141"/>
      <c r="AJ30" s="141"/>
      <c r="AK30" s="142" t="n">
        <f aca="false">+SUM(F30:AJ30)</f>
        <v>0</v>
      </c>
      <c r="AL30" s="143" t="n">
        <f aca="false">IF($AK$3="４週",AK30/4,AK30/(DAY(EOMONTH($F$9,0))/7))</f>
        <v>0</v>
      </c>
      <c r="AM30" s="144"/>
      <c r="AN30" s="144"/>
    </row>
    <row r="31" customFormat="false" ht="18" hidden="false" customHeight="true" outlineLevel="0" collapsed="false">
      <c r="A31" s="130" t="s">
        <v>115</v>
      </c>
      <c r="B31" s="130"/>
      <c r="C31" s="130"/>
      <c r="D31" s="130"/>
      <c r="E31" s="130"/>
      <c r="F31" s="145" t="n">
        <f aca="false">+SUM(F11:F30)</f>
        <v>0</v>
      </c>
      <c r="G31" s="145" t="n">
        <f aca="false">+SUM(G11:G30)</f>
        <v>0</v>
      </c>
      <c r="H31" s="145" t="n">
        <f aca="false">+SUM(H11:H30)</f>
        <v>0</v>
      </c>
      <c r="I31" s="145" t="n">
        <f aca="false">+SUM(I11:I30)</f>
        <v>0</v>
      </c>
      <c r="J31" s="145" t="n">
        <f aca="false">+SUM(J11:J30)</f>
        <v>0</v>
      </c>
      <c r="K31" s="145" t="n">
        <f aca="false">+SUM(K11:K30)</f>
        <v>0</v>
      </c>
      <c r="L31" s="145" t="n">
        <f aca="false">+SUM(L11:L30)</f>
        <v>0</v>
      </c>
      <c r="M31" s="145" t="n">
        <f aca="false">+SUM(M11:M30)</f>
        <v>0</v>
      </c>
      <c r="N31" s="145" t="n">
        <f aca="false">+SUM(N11:N30)</f>
        <v>0</v>
      </c>
      <c r="O31" s="145" t="n">
        <f aca="false">+SUM(O11:O30)</f>
        <v>0</v>
      </c>
      <c r="P31" s="145" t="n">
        <f aca="false">+SUM(P11:P30)</f>
        <v>0</v>
      </c>
      <c r="Q31" s="145" t="n">
        <f aca="false">+SUM(Q11:Q30)</f>
        <v>0</v>
      </c>
      <c r="R31" s="145" t="n">
        <f aca="false">+SUM(R11:R30)</f>
        <v>0</v>
      </c>
      <c r="S31" s="145" t="n">
        <f aca="false">+SUM(S11:S30)</f>
        <v>0</v>
      </c>
      <c r="T31" s="145" t="n">
        <f aca="false">+SUM(T11:T30)</f>
        <v>0</v>
      </c>
      <c r="U31" s="145" t="n">
        <f aca="false">+SUM(U11:U30)</f>
        <v>0</v>
      </c>
      <c r="V31" s="145" t="n">
        <f aca="false">+SUM(V11:V30)</f>
        <v>0</v>
      </c>
      <c r="W31" s="145" t="n">
        <f aca="false">+SUM(W11:W30)</f>
        <v>0</v>
      </c>
      <c r="X31" s="145" t="n">
        <f aca="false">+SUM(X11:X30)</f>
        <v>0</v>
      </c>
      <c r="Y31" s="145" t="n">
        <f aca="false">+SUM(Y11:Y30)</f>
        <v>0</v>
      </c>
      <c r="Z31" s="145" t="n">
        <f aca="false">+SUM(Z11:Z30)</f>
        <v>0</v>
      </c>
      <c r="AA31" s="145" t="n">
        <f aca="false">+SUM(AA11:AA30)</f>
        <v>0</v>
      </c>
      <c r="AB31" s="145" t="n">
        <f aca="false">+SUM(AB11:AB30)</f>
        <v>0</v>
      </c>
      <c r="AC31" s="145" t="n">
        <f aca="false">+SUM(AC11:AC30)</f>
        <v>0</v>
      </c>
      <c r="AD31" s="145" t="n">
        <f aca="false">+SUM(AD11:AD30)</f>
        <v>0</v>
      </c>
      <c r="AE31" s="145" t="n">
        <f aca="false">+SUM(AE11:AE30)</f>
        <v>0</v>
      </c>
      <c r="AF31" s="145" t="n">
        <f aca="false">+SUM(AF11:AF30)</f>
        <v>0</v>
      </c>
      <c r="AG31" s="145" t="n">
        <f aca="false">+SUM(AG11:AG30)</f>
        <v>0</v>
      </c>
      <c r="AH31" s="145" t="n">
        <f aca="false">+SUM(AH11:AH30)</f>
        <v>0</v>
      </c>
      <c r="AI31" s="145" t="n">
        <f aca="false">+SUM(AI11:AI30)</f>
        <v>0</v>
      </c>
      <c r="AJ31" s="145" t="n">
        <f aca="false">+SUM(AJ11:AJ30)</f>
        <v>0</v>
      </c>
      <c r="AK31" s="142" t="n">
        <f aca="false">+SUM(F31:AJ31)</f>
        <v>0</v>
      </c>
      <c r="AL31" s="143" t="n">
        <f aca="false">IF($AK$3="４週",AK31/4,AK31/(DAY(EOMONTH($F$9,0))/7))</f>
        <v>0</v>
      </c>
      <c r="AM31" s="146"/>
      <c r="AN31" s="146"/>
    </row>
    <row r="32" customFormat="false" ht="18" hidden="false" customHeight="true" outlineLevel="0" collapsed="false">
      <c r="A32" s="147" t="s">
        <v>116</v>
      </c>
      <c r="B32" s="147"/>
      <c r="C32" s="147"/>
      <c r="D32" s="147"/>
      <c r="E32" s="147"/>
      <c r="F32" s="148"/>
      <c r="G32" s="148"/>
      <c r="H32" s="148"/>
      <c r="I32" s="148"/>
      <c r="J32" s="148"/>
      <c r="K32" s="148"/>
      <c r="L32" s="148"/>
      <c r="M32" s="148"/>
      <c r="N32" s="148"/>
      <c r="O32" s="148"/>
      <c r="P32" s="148"/>
      <c r="Q32" s="148"/>
      <c r="R32" s="148"/>
      <c r="S32" s="148"/>
      <c r="T32" s="148"/>
      <c r="U32" s="148"/>
      <c r="V32" s="148"/>
      <c r="W32" s="148"/>
      <c r="X32" s="148"/>
      <c r="Y32" s="148"/>
      <c r="Z32" s="148"/>
      <c r="AA32" s="148"/>
      <c r="AB32" s="148"/>
      <c r="AC32" s="148"/>
      <c r="AD32" s="148"/>
      <c r="AE32" s="148"/>
      <c r="AF32" s="148"/>
      <c r="AG32" s="148"/>
      <c r="AH32" s="148"/>
      <c r="AI32" s="148"/>
      <c r="AJ32" s="148"/>
      <c r="AK32" s="145"/>
      <c r="AL32" s="149"/>
      <c r="AM32" s="146"/>
      <c r="AN32" s="146"/>
    </row>
    <row r="33" s="153" customFormat="true" ht="15" hidden="false" customHeight="true" outlineLevel="0" collapsed="false">
      <c r="A33" s="150"/>
      <c r="B33" s="150"/>
      <c r="C33" s="150"/>
      <c r="D33" s="150"/>
      <c r="E33" s="150"/>
      <c r="F33" s="151"/>
      <c r="G33" s="151"/>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0"/>
      <c r="AL33" s="150"/>
      <c r="AM33" s="152"/>
    </row>
    <row r="34" s="153" customFormat="true" ht="15" hidden="false" customHeight="true" outlineLevel="0" collapsed="false">
      <c r="A34" s="150"/>
      <c r="B34" s="150"/>
      <c r="C34" s="150"/>
      <c r="D34" s="150"/>
      <c r="E34" s="150"/>
      <c r="F34" s="151"/>
      <c r="G34" s="151"/>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0"/>
      <c r="AL34" s="150"/>
      <c r="AM34" s="152"/>
    </row>
    <row r="35" s="153" customFormat="true" ht="15" hidden="false" customHeight="true" outlineLevel="0" collapsed="false">
      <c r="A35" s="150"/>
      <c r="B35" s="150"/>
      <c r="C35" s="150"/>
      <c r="D35" s="150"/>
      <c r="E35" s="150"/>
      <c r="F35" s="151"/>
      <c r="G35" s="151"/>
      <c r="H35" s="151"/>
      <c r="I35" s="151"/>
      <c r="J35" s="151"/>
      <c r="K35" s="151"/>
      <c r="L35" s="151"/>
      <c r="M35" s="151"/>
      <c r="N35" s="151"/>
      <c r="O35" s="151"/>
      <c r="P35" s="151"/>
      <c r="Q35" s="151"/>
      <c r="R35" s="151"/>
      <c r="S35" s="151"/>
      <c r="T35" s="151"/>
      <c r="U35" s="151"/>
      <c r="V35" s="151"/>
      <c r="W35" s="151"/>
      <c r="X35" s="151"/>
      <c r="Y35" s="151"/>
      <c r="Z35" s="151"/>
      <c r="AA35" s="151"/>
      <c r="AB35" s="151"/>
      <c r="AC35" s="151"/>
      <c r="AD35" s="151"/>
      <c r="AE35" s="151"/>
      <c r="AF35" s="151"/>
      <c r="AG35" s="151"/>
      <c r="AH35" s="151"/>
      <c r="AI35" s="151"/>
      <c r="AJ35" s="151"/>
      <c r="AK35" s="150"/>
      <c r="AL35" s="150"/>
      <c r="AM35" s="152"/>
    </row>
    <row r="36" s="153" customFormat="true" ht="21" hidden="false" customHeight="true" outlineLevel="0" collapsed="false">
      <c r="A36" s="173" t="s">
        <v>196</v>
      </c>
      <c r="B36" s="150"/>
      <c r="C36" s="150"/>
      <c r="D36" s="150"/>
      <c r="E36" s="150"/>
      <c r="F36" s="150"/>
      <c r="G36" s="151"/>
      <c r="H36" s="151"/>
      <c r="I36" s="151"/>
      <c r="J36" s="151"/>
      <c r="K36" s="151"/>
      <c r="L36" s="151"/>
      <c r="M36" s="151"/>
      <c r="N36" s="151"/>
      <c r="O36" s="151"/>
      <c r="AM36" s="150"/>
      <c r="AN36" s="152"/>
    </row>
    <row r="37" s="153" customFormat="true" ht="24.75" hidden="false" customHeight="true" outlineLevel="0" collapsed="false">
      <c r="A37" s="178"/>
      <c r="B37" s="178"/>
      <c r="C37" s="178"/>
      <c r="D37" s="210" t="n">
        <v>4</v>
      </c>
      <c r="E37" s="210" t="n">
        <v>5</v>
      </c>
      <c r="F37" s="210" t="n">
        <v>6</v>
      </c>
      <c r="G37" s="210"/>
      <c r="H37" s="210"/>
      <c r="I37" s="210" t="n">
        <v>7</v>
      </c>
      <c r="J37" s="210"/>
      <c r="K37" s="210"/>
      <c r="L37" s="210" t="n">
        <v>8</v>
      </c>
      <c r="M37" s="210"/>
      <c r="N37" s="210"/>
      <c r="O37" s="210" t="n">
        <v>9</v>
      </c>
      <c r="P37" s="210"/>
      <c r="Q37" s="210"/>
      <c r="R37" s="210" t="n">
        <v>10</v>
      </c>
      <c r="S37" s="210"/>
      <c r="T37" s="210"/>
      <c r="U37" s="210" t="n">
        <v>11</v>
      </c>
      <c r="V37" s="210"/>
      <c r="W37" s="210"/>
      <c r="X37" s="210" t="n">
        <v>12</v>
      </c>
      <c r="Y37" s="210"/>
      <c r="Z37" s="210"/>
      <c r="AA37" s="210" t="n">
        <v>1</v>
      </c>
      <c r="AB37" s="210"/>
      <c r="AC37" s="210"/>
      <c r="AD37" s="210" t="n">
        <v>2</v>
      </c>
      <c r="AE37" s="210"/>
      <c r="AF37" s="210"/>
      <c r="AG37" s="210" t="n">
        <v>3</v>
      </c>
      <c r="AH37" s="210"/>
      <c r="AI37" s="210"/>
      <c r="AJ37" s="178" t="s">
        <v>197</v>
      </c>
      <c r="AK37" s="178"/>
      <c r="AL37" s="181" t="s">
        <v>198</v>
      </c>
    </row>
    <row r="38" s="153" customFormat="true" ht="18" hidden="false" customHeight="true" outlineLevel="0" collapsed="false">
      <c r="A38" s="186" t="s">
        <v>199</v>
      </c>
      <c r="B38" s="186"/>
      <c r="C38" s="186"/>
      <c r="D38" s="141" t="n">
        <v>1400</v>
      </c>
      <c r="E38" s="141" t="n">
        <v>1310</v>
      </c>
      <c r="F38" s="141" t="n">
        <v>1400</v>
      </c>
      <c r="G38" s="141"/>
      <c r="H38" s="141"/>
      <c r="I38" s="141" t="n">
        <v>1470</v>
      </c>
      <c r="J38" s="141"/>
      <c r="K38" s="141"/>
      <c r="L38" s="141" t="n">
        <v>1470</v>
      </c>
      <c r="M38" s="141"/>
      <c r="N38" s="141"/>
      <c r="O38" s="141" t="n">
        <v>1330</v>
      </c>
      <c r="P38" s="141"/>
      <c r="Q38" s="141"/>
      <c r="R38" s="141" t="n">
        <v>1400</v>
      </c>
      <c r="S38" s="141"/>
      <c r="T38" s="141"/>
      <c r="U38" s="141" t="n">
        <v>1400</v>
      </c>
      <c r="V38" s="141"/>
      <c r="W38" s="141"/>
      <c r="X38" s="141" t="n">
        <v>1330</v>
      </c>
      <c r="Y38" s="141"/>
      <c r="Z38" s="141"/>
      <c r="AA38" s="141" t="n">
        <v>1330</v>
      </c>
      <c r="AB38" s="141"/>
      <c r="AC38" s="141"/>
      <c r="AD38" s="141" t="n">
        <v>1330</v>
      </c>
      <c r="AE38" s="141"/>
      <c r="AF38" s="141"/>
      <c r="AG38" s="141" t="n">
        <v>1400</v>
      </c>
      <c r="AH38" s="141"/>
      <c r="AI38" s="141"/>
      <c r="AJ38" s="211" t="n">
        <f aca="false">SUM(D38:AI38)</f>
        <v>16570</v>
      </c>
      <c r="AK38" s="211"/>
      <c r="AL38" s="212" t="n">
        <f aca="false">ROUNDUP(AJ38/AJ39,1)</f>
        <v>70</v>
      </c>
    </row>
    <row r="39" s="153" customFormat="true" ht="18" hidden="false" customHeight="true" outlineLevel="0" collapsed="false">
      <c r="A39" s="186" t="s">
        <v>200</v>
      </c>
      <c r="B39" s="186"/>
      <c r="C39" s="186"/>
      <c r="D39" s="141" t="n">
        <v>20</v>
      </c>
      <c r="E39" s="141" t="n">
        <v>19</v>
      </c>
      <c r="F39" s="141" t="n">
        <v>20</v>
      </c>
      <c r="G39" s="141"/>
      <c r="H39" s="141"/>
      <c r="I39" s="141" t="n">
        <v>21</v>
      </c>
      <c r="J39" s="141"/>
      <c r="K39" s="141"/>
      <c r="L39" s="141" t="n">
        <v>21</v>
      </c>
      <c r="M39" s="141"/>
      <c r="N39" s="141"/>
      <c r="O39" s="141" t="n">
        <v>19</v>
      </c>
      <c r="P39" s="141"/>
      <c r="Q39" s="141"/>
      <c r="R39" s="141" t="n">
        <v>20</v>
      </c>
      <c r="S39" s="141"/>
      <c r="T39" s="141"/>
      <c r="U39" s="141" t="n">
        <v>20</v>
      </c>
      <c r="V39" s="141"/>
      <c r="W39" s="141"/>
      <c r="X39" s="141" t="n">
        <v>19</v>
      </c>
      <c r="Y39" s="141"/>
      <c r="Z39" s="141"/>
      <c r="AA39" s="141" t="n">
        <v>19</v>
      </c>
      <c r="AB39" s="141"/>
      <c r="AC39" s="141"/>
      <c r="AD39" s="141" t="n">
        <v>19</v>
      </c>
      <c r="AE39" s="141"/>
      <c r="AF39" s="141"/>
      <c r="AG39" s="141" t="n">
        <v>20</v>
      </c>
      <c r="AH39" s="141"/>
      <c r="AI39" s="141"/>
      <c r="AJ39" s="211" t="n">
        <f aca="false">+SUM(D39:AI39)</f>
        <v>237</v>
      </c>
      <c r="AK39" s="211"/>
      <c r="AL39" s="212"/>
    </row>
    <row r="40" s="153" customFormat="true" ht="4.5" hidden="false" customHeight="true" outlineLevel="0" collapsed="false">
      <c r="A40" s="171"/>
      <c r="B40" s="171"/>
      <c r="C40" s="171"/>
      <c r="I40" s="151"/>
      <c r="J40" s="151"/>
      <c r="K40" s="151"/>
      <c r="L40" s="151"/>
      <c r="M40" s="151"/>
      <c r="N40" s="151"/>
      <c r="O40" s="151"/>
      <c r="P40" s="151"/>
      <c r="Q40" s="151"/>
      <c r="R40" s="151"/>
      <c r="S40" s="151"/>
      <c r="T40" s="151"/>
      <c r="U40" s="151"/>
      <c r="V40" s="151"/>
      <c r="W40" s="151"/>
      <c r="X40" s="151"/>
      <c r="Y40" s="151"/>
      <c r="Z40" s="151"/>
      <c r="AA40" s="151"/>
      <c r="AB40" s="151"/>
      <c r="AC40" s="151"/>
      <c r="AD40" s="151"/>
      <c r="AE40" s="151"/>
      <c r="AF40" s="151"/>
      <c r="AG40" s="151"/>
      <c r="AH40" s="151"/>
      <c r="AI40" s="151"/>
      <c r="AJ40" s="172"/>
      <c r="AK40" s="151"/>
      <c r="AL40" s="150"/>
      <c r="AM40" s="150"/>
      <c r="AN40" s="152"/>
    </row>
    <row r="41" s="153" customFormat="true" ht="18" hidden="false" customHeight="true" outlineLevel="0" collapsed="false">
      <c r="A41" s="173" t="s">
        <v>161</v>
      </c>
      <c r="B41" s="151"/>
      <c r="D41" s="151"/>
      <c r="E41" s="151"/>
      <c r="F41" s="151"/>
      <c r="G41" s="151"/>
      <c r="H41" s="151"/>
      <c r="O41" s="151"/>
      <c r="P41" s="151"/>
      <c r="Q41" s="151"/>
      <c r="R41" s="151"/>
      <c r="S41" s="151"/>
      <c r="T41" s="151"/>
      <c r="U41" s="151"/>
      <c r="V41" s="151"/>
      <c r="W41" s="150"/>
      <c r="X41" s="151"/>
      <c r="Y41" s="151"/>
      <c r="Z41" s="151"/>
      <c r="AA41" s="151"/>
      <c r="AB41" s="151"/>
      <c r="AC41" s="151"/>
      <c r="AD41" s="151"/>
      <c r="AE41" s="151"/>
      <c r="AF41" s="151"/>
      <c r="AG41" s="151"/>
      <c r="AH41" s="151"/>
      <c r="AI41" s="151"/>
      <c r="AJ41" s="172"/>
      <c r="AK41" s="151"/>
      <c r="AL41" s="150"/>
      <c r="AM41" s="150"/>
      <c r="AN41" s="152"/>
    </row>
    <row r="42" s="153" customFormat="true" ht="24.75" hidden="false" customHeight="true" outlineLevel="0" collapsed="false">
      <c r="A42" s="178" t="s">
        <v>125</v>
      </c>
      <c r="B42" s="178"/>
      <c r="C42" s="178" t="s">
        <v>22</v>
      </c>
      <c r="D42" s="178"/>
      <c r="E42" s="181" t="s">
        <v>219</v>
      </c>
      <c r="F42" s="181"/>
      <c r="G42" s="181"/>
      <c r="H42" s="181"/>
      <c r="I42" s="201"/>
      <c r="J42" s="201"/>
      <c r="K42" s="201"/>
      <c r="L42" s="201"/>
      <c r="M42" s="201"/>
      <c r="N42" s="201"/>
      <c r="W42" s="150"/>
      <c r="X42" s="151"/>
      <c r="Y42" s="151"/>
      <c r="Z42" s="151"/>
      <c r="AA42" s="151"/>
      <c r="AB42" s="151"/>
      <c r="AC42" s="151"/>
      <c r="AD42" s="151"/>
      <c r="AE42" s="151"/>
      <c r="AF42" s="151"/>
      <c r="AG42" s="151"/>
      <c r="AH42" s="151"/>
      <c r="AI42" s="151"/>
      <c r="AJ42" s="172"/>
      <c r="AK42" s="151"/>
      <c r="AL42" s="150"/>
      <c r="AM42" s="150"/>
      <c r="AN42" s="152"/>
    </row>
    <row r="43" s="153" customFormat="true" ht="18" hidden="false" customHeight="true" outlineLevel="0" collapsed="false">
      <c r="A43" s="181" t="s">
        <v>165</v>
      </c>
      <c r="B43" s="181"/>
      <c r="C43" s="213" t="n">
        <f aca="false">ROUNDDOWN(IF(AL38&lt;=60,1,1+ROUNDUP((AL38-60)/40,0)),1)</f>
        <v>2</v>
      </c>
      <c r="D43" s="213"/>
      <c r="E43" s="213" t="n">
        <f aca="false">ROUNDDOWN(AL38/10,1)</f>
        <v>7</v>
      </c>
      <c r="F43" s="213"/>
      <c r="G43" s="213"/>
      <c r="H43" s="213"/>
      <c r="I43" s="219"/>
      <c r="J43" s="219"/>
      <c r="K43" s="219"/>
      <c r="L43" s="219"/>
      <c r="M43" s="219"/>
      <c r="N43" s="219"/>
      <c r="W43" s="150"/>
      <c r="X43" s="151"/>
      <c r="Y43" s="151"/>
      <c r="Z43" s="151"/>
      <c r="AA43" s="151"/>
      <c r="AB43" s="151"/>
      <c r="AC43" s="151"/>
      <c r="AD43" s="151"/>
      <c r="AE43" s="151"/>
      <c r="AF43" s="151"/>
      <c r="AG43" s="151"/>
      <c r="AH43" s="151"/>
      <c r="AI43" s="151"/>
      <c r="AJ43" s="172"/>
      <c r="AK43" s="151"/>
      <c r="AL43" s="150"/>
      <c r="AM43" s="150"/>
      <c r="AN43" s="152"/>
    </row>
    <row r="44" s="153" customFormat="true" ht="4.5" hidden="false" customHeight="true" outlineLevel="0" collapsed="false">
      <c r="A44" s="171"/>
      <c r="B44" s="171"/>
      <c r="C44" s="171"/>
      <c r="D44" s="171"/>
      <c r="E44" s="171"/>
      <c r="F44" s="171"/>
      <c r="G44" s="171"/>
      <c r="H44" s="171"/>
      <c r="I44" s="171"/>
      <c r="J44" s="151"/>
      <c r="K44" s="151"/>
      <c r="L44" s="151"/>
      <c r="M44" s="172"/>
      <c r="N44" s="151"/>
      <c r="O44" s="151"/>
      <c r="P44" s="151"/>
      <c r="W44" s="150"/>
      <c r="X44" s="151"/>
      <c r="Y44" s="151"/>
      <c r="Z44" s="151"/>
      <c r="AA44" s="151"/>
      <c r="AB44" s="151"/>
      <c r="AC44" s="151"/>
      <c r="AD44" s="151"/>
      <c r="AE44" s="151"/>
      <c r="AF44" s="151"/>
      <c r="AG44" s="151"/>
      <c r="AH44" s="151"/>
      <c r="AI44" s="151"/>
      <c r="AJ44" s="172"/>
      <c r="AK44" s="151"/>
      <c r="AL44" s="150"/>
      <c r="AM44" s="150"/>
      <c r="AN44" s="152"/>
    </row>
    <row r="45" s="105" customFormat="true" ht="21" hidden="false" customHeight="true" outlineLevel="0" collapsed="false">
      <c r="A45" s="197" t="s">
        <v>182</v>
      </c>
      <c r="C45" s="126"/>
      <c r="D45" s="126"/>
      <c r="E45" s="126"/>
      <c r="F45" s="126"/>
      <c r="G45" s="198"/>
      <c r="H45" s="198"/>
      <c r="I45" s="198"/>
      <c r="J45" s="198"/>
      <c r="K45" s="198"/>
      <c r="L45" s="198"/>
      <c r="M45" s="198"/>
      <c r="N45" s="198"/>
      <c r="O45" s="198"/>
      <c r="P45" s="198"/>
      <c r="Q45" s="198"/>
      <c r="R45" s="198"/>
      <c r="S45" s="198"/>
      <c r="T45" s="198"/>
      <c r="U45" s="198"/>
      <c r="V45" s="198"/>
      <c r="W45" s="198"/>
      <c r="X45" s="198"/>
      <c r="Y45" s="198"/>
      <c r="Z45" s="198"/>
      <c r="AA45" s="198"/>
      <c r="AB45" s="198"/>
      <c r="AC45" s="198"/>
      <c r="AD45" s="198"/>
      <c r="AE45" s="198"/>
      <c r="AF45" s="198"/>
      <c r="AG45" s="198"/>
      <c r="AH45" s="198"/>
      <c r="AI45" s="198"/>
      <c r="AJ45" s="198"/>
      <c r="AK45" s="198"/>
      <c r="AL45" s="126"/>
      <c r="AM45" s="126"/>
      <c r="AN45" s="110"/>
    </row>
    <row r="46" customFormat="false" ht="24.75" hidden="false" customHeight="true" outlineLevel="0" collapsed="false">
      <c r="A46" s="110"/>
      <c r="B46" s="125"/>
      <c r="C46" s="199" t="str">
        <f aca="false">IF(VLOOKUP($AK$1,選択肢!$A$1:$J$31,C51,FALSE())=0,"-",VLOOKUP($AK$1,選択肢!$A$1:$J$31,C51,FALSE()))</f>
        <v>管理者</v>
      </c>
      <c r="D46" s="199"/>
      <c r="E46" s="200" t="str">
        <f aca="false">IF(VLOOKUP($AK$1,選択肢!$A$1:$J$31,E51,FALSE())=0,"-",VLOOKUP($AK$1,選択肢!$A$1:$J$31,E51,FALSE()))</f>
        <v>サービス管理責任者</v>
      </c>
      <c r="F46" s="200"/>
      <c r="G46" s="200"/>
      <c r="H46" s="200"/>
      <c r="I46" s="200" t="str">
        <f aca="false">IF(VLOOKUP($AK$1,選択肢!$A$1:$J$31,I51,FALSE())=0,"-",VLOOKUP($AK$1,選択肢!$A$1:$J$31,I51,FALSE()))</f>
        <v>職業指導員</v>
      </c>
      <c r="J46" s="200"/>
      <c r="K46" s="200"/>
      <c r="L46" s="200"/>
      <c r="M46" s="200"/>
      <c r="N46" s="200"/>
      <c r="O46" s="200" t="str">
        <f aca="false">IF(VLOOKUP($AK$1,選択肢!$A$1:$J$31,O51,FALSE())=0,"-",VLOOKUP($AK$1,選択肢!$A$1:$J$31,O51,FALSE()))</f>
        <v>生活支援員</v>
      </c>
      <c r="P46" s="200"/>
      <c r="Q46" s="200"/>
      <c r="R46" s="200"/>
      <c r="S46" s="200"/>
      <c r="T46" s="200"/>
      <c r="U46" s="200" t="str">
        <f aca="false">IF(VLOOKUP($AK$1,選択肢!$A$1:$J$31,U51,FALSE())=0,"-",VLOOKUP($AK$1,選択肢!$A$1:$J$31,U51,FALSE()))</f>
        <v>-</v>
      </c>
      <c r="V46" s="200"/>
      <c r="W46" s="200"/>
      <c r="X46" s="200"/>
      <c r="Y46" s="200"/>
      <c r="Z46" s="200"/>
      <c r="AA46" s="200" t="str">
        <f aca="false">IF(VLOOKUP($AK$1,選択肢!$A$1:$J$31,AA51,FALSE())=0,"-",VLOOKUP($AK$1,選択肢!$A$1:$J$31,AA51,FALSE()))</f>
        <v>-</v>
      </c>
      <c r="AB46" s="200"/>
      <c r="AC46" s="200"/>
      <c r="AD46" s="200"/>
      <c r="AE46" s="200"/>
      <c r="AF46" s="200"/>
      <c r="AG46" s="200" t="str">
        <f aca="false">IF(VLOOKUP($AK$1,選択肢!$A$1:$J$31,AG51,FALSE())=0,"-",VLOOKUP($AK$1,選択肢!$A$1:$J$31,AG51,FALSE()))</f>
        <v>-</v>
      </c>
      <c r="AH46" s="200"/>
      <c r="AI46" s="200"/>
      <c r="AJ46" s="200"/>
      <c r="AK46" s="200"/>
      <c r="AL46" s="200" t="str">
        <f aca="false">IF(VLOOKUP($AK$1,選択肢!$A$1:$J$31,AL51,FALSE())=0,"-",VLOOKUP($AK$1,選択肢!$A$1:$J$31,AL51,FALSE()))</f>
        <v>-</v>
      </c>
      <c r="AM46" s="200"/>
      <c r="AN46" s="110"/>
    </row>
    <row r="47" customFormat="false" ht="18" hidden="false" customHeight="true" outlineLevel="0" collapsed="false">
      <c r="A47" s="110"/>
      <c r="B47" s="125"/>
      <c r="C47" s="202" t="s">
        <v>26</v>
      </c>
      <c r="D47" s="202" t="s">
        <v>183</v>
      </c>
      <c r="E47" s="203" t="s">
        <v>26</v>
      </c>
      <c r="F47" s="203" t="s">
        <v>183</v>
      </c>
      <c r="G47" s="203"/>
      <c r="H47" s="203"/>
      <c r="I47" s="203" t="s">
        <v>26</v>
      </c>
      <c r="J47" s="203"/>
      <c r="K47" s="203"/>
      <c r="L47" s="203" t="s">
        <v>183</v>
      </c>
      <c r="M47" s="203"/>
      <c r="N47" s="203"/>
      <c r="O47" s="203" t="s">
        <v>26</v>
      </c>
      <c r="P47" s="203"/>
      <c r="Q47" s="203"/>
      <c r="R47" s="203" t="s">
        <v>183</v>
      </c>
      <c r="S47" s="203"/>
      <c r="T47" s="203"/>
      <c r="U47" s="203" t="s">
        <v>26</v>
      </c>
      <c r="V47" s="203"/>
      <c r="W47" s="203"/>
      <c r="X47" s="203" t="s">
        <v>183</v>
      </c>
      <c r="Y47" s="203"/>
      <c r="Z47" s="203"/>
      <c r="AA47" s="203" t="s">
        <v>26</v>
      </c>
      <c r="AB47" s="203"/>
      <c r="AC47" s="203"/>
      <c r="AD47" s="203" t="s">
        <v>183</v>
      </c>
      <c r="AE47" s="203"/>
      <c r="AF47" s="203"/>
      <c r="AG47" s="203" t="s">
        <v>26</v>
      </c>
      <c r="AH47" s="203"/>
      <c r="AI47" s="203"/>
      <c r="AJ47" s="203" t="s">
        <v>183</v>
      </c>
      <c r="AK47" s="203"/>
      <c r="AL47" s="203" t="s">
        <v>26</v>
      </c>
      <c r="AM47" s="203" t="s">
        <v>183</v>
      </c>
      <c r="AN47" s="110"/>
    </row>
    <row r="48" customFormat="false" ht="18" hidden="false" customHeight="true" outlineLevel="0" collapsed="false">
      <c r="A48" s="110"/>
      <c r="B48" s="128" t="s">
        <v>184</v>
      </c>
      <c r="C48" s="203" t="n">
        <f aca="false">COUNTIFS($B$11:$B$30,C$46,$C$11:$C$30,"A",$E$11:$E$30,"*")</f>
        <v>0</v>
      </c>
      <c r="D48" s="203" t="n">
        <f aca="false">COUNTIFS($B$11:$B$30,C$46,$C$11:$C$30,"B",$E$11:$E$30,"*")</f>
        <v>0</v>
      </c>
      <c r="E48" s="203" t="n">
        <f aca="false">COUNTIFS($B$11:$B$30,E$46,$C$11:$C$30,"A",$E$11:$E$30,"*")</f>
        <v>1</v>
      </c>
      <c r="F48" s="203" t="n">
        <f aca="false">COUNTIFS($B$11:$B$30,E$46,$C$11:$C$30,"B",$E$11:$E$30,"*")</f>
        <v>1</v>
      </c>
      <c r="G48" s="203"/>
      <c r="H48" s="203"/>
      <c r="I48" s="203" t="n">
        <f aca="false">COUNTIFS($B$11:$B$30,I$46,$C$11:$C$30,"A",$E$11:$E$30,"*")</f>
        <v>0</v>
      </c>
      <c r="J48" s="203"/>
      <c r="K48" s="203"/>
      <c r="L48" s="203" t="n">
        <f aca="false">COUNTIFS($B$11:$B$30,I$46,$C$11:$C$30,"B",$E$11:$E$30,"*")</f>
        <v>0</v>
      </c>
      <c r="M48" s="203"/>
      <c r="N48" s="203"/>
      <c r="O48" s="203" t="n">
        <f aca="false">COUNTIFS($B$11:$B$30,O$46,$C$11:$C$30,"A",$E$11:$E$30,"*")</f>
        <v>0</v>
      </c>
      <c r="P48" s="203"/>
      <c r="Q48" s="203"/>
      <c r="R48" s="203" t="n">
        <f aca="false">COUNTIFS($B$11:$B$30,O$46,$C$11:$C$30,"B",$E$11:$E$30,"*")</f>
        <v>0</v>
      </c>
      <c r="S48" s="203"/>
      <c r="T48" s="203"/>
      <c r="U48" s="203" t="n">
        <f aca="false">COUNTIFS($B$11:$B$30,U$46,$C$11:$C$30,"A",$E$11:$E$30,"*")</f>
        <v>0</v>
      </c>
      <c r="V48" s="203"/>
      <c r="W48" s="203"/>
      <c r="X48" s="203" t="n">
        <f aca="false">COUNTIFS($B$11:$B$30,U$46,$C$11:$C$30,"B",$E$11:$E$30,"*")</f>
        <v>0</v>
      </c>
      <c r="Y48" s="203"/>
      <c r="Z48" s="203"/>
      <c r="AA48" s="203" t="n">
        <f aca="false">COUNTIFS($B$11:$B$30,AA$46,$C$11:$C$30,"A",$E$11:$E$30,"*")</f>
        <v>0</v>
      </c>
      <c r="AB48" s="203"/>
      <c r="AC48" s="203"/>
      <c r="AD48" s="203" t="n">
        <f aca="false">COUNTIFS($B$11:$B$30,AA$46,$C$11:$C$30,"B",$E$11:$E$30,"*")</f>
        <v>0</v>
      </c>
      <c r="AE48" s="203"/>
      <c r="AF48" s="203"/>
      <c r="AG48" s="203" t="n">
        <f aca="false">COUNTIFS($B$11:$B$30,AG$46,$C$11:$C$30,"A",$E$11:$E$30,"*")</f>
        <v>0</v>
      </c>
      <c r="AH48" s="203"/>
      <c r="AI48" s="203"/>
      <c r="AJ48" s="203" t="n">
        <f aca="false">COUNTIFS($B$11:$B$30,AG$46,$C$11:$C$30,"B",$E$11:$E$30,"*")</f>
        <v>0</v>
      </c>
      <c r="AK48" s="203"/>
      <c r="AL48" s="203" t="n">
        <f aca="false">COUNTIFS($B$11:$B$30,AL$46,$C$11:$C$30,"A",$E$11:$E$30,"*")</f>
        <v>0</v>
      </c>
      <c r="AM48" s="203" t="n">
        <f aca="false">COUNTIFS($B$11:$B$30,AL$46,$C$11:$C$30,"B",$E$11:$E$30,"*")</f>
        <v>0</v>
      </c>
      <c r="AN48" s="110"/>
    </row>
    <row r="49" customFormat="false" ht="18" hidden="false" customHeight="true" outlineLevel="0" collapsed="false">
      <c r="A49" s="110"/>
      <c r="B49" s="133" t="s">
        <v>185</v>
      </c>
      <c r="C49" s="203" t="n">
        <f aca="false">COUNTIFS($B$11:$B$30,C$46,$C$11:$C$30,"C",$E$11:$E$30,"*")</f>
        <v>0</v>
      </c>
      <c r="D49" s="203" t="n">
        <f aca="false">COUNTIFS($B$11:$B$30,C$46,$C$11:$C$30,"D",$E$11:$E$30,"*")</f>
        <v>0</v>
      </c>
      <c r="E49" s="203" t="n">
        <f aca="false">COUNTIFS($B$11:$B$30,E$46,$C$11:$C$30,"C",$E$11:$E$30,"*")</f>
        <v>1</v>
      </c>
      <c r="F49" s="203" t="n">
        <f aca="false">COUNTIFS($B$11:$B$30,E$46,$C$11:$C$30,"D",$E$11:$E$30,"*")</f>
        <v>1</v>
      </c>
      <c r="G49" s="203"/>
      <c r="H49" s="203"/>
      <c r="I49" s="203" t="n">
        <f aca="false">COUNTIFS($B$11:$B$30,I$46,$C$11:$C$30,"C",$E$11:$E$30,"*")</f>
        <v>0</v>
      </c>
      <c r="J49" s="203"/>
      <c r="K49" s="203"/>
      <c r="L49" s="203" t="n">
        <f aca="false">COUNTIFS($B$11:$B$30,I$46,$C$11:$C$30,"D",$E$11:$E$30,"*")</f>
        <v>0</v>
      </c>
      <c r="M49" s="203"/>
      <c r="N49" s="203"/>
      <c r="O49" s="203" t="n">
        <f aca="false">COUNTIFS($B$11:$B$30,O$46,$C$11:$C$30,"C",$E$11:$E$30,"*")</f>
        <v>0</v>
      </c>
      <c r="P49" s="203"/>
      <c r="Q49" s="203"/>
      <c r="R49" s="203" t="n">
        <f aca="false">COUNTIFS($B$11:$B$30,O$46,$C$11:$C$30,"D",$E$11:$E$30,"*")</f>
        <v>0</v>
      </c>
      <c r="S49" s="203"/>
      <c r="T49" s="203"/>
      <c r="U49" s="203" t="n">
        <f aca="false">COUNTIFS($B$11:$B$30,U$46,$C$11:$C$30,"C",$E$11:$E$30,"*")</f>
        <v>0</v>
      </c>
      <c r="V49" s="203"/>
      <c r="W49" s="203"/>
      <c r="X49" s="203" t="n">
        <f aca="false">COUNTIFS($B$11:$B$30,U$46,$C$11:$C$30,"D",$E$11:$E$30,"*")</f>
        <v>0</v>
      </c>
      <c r="Y49" s="203"/>
      <c r="Z49" s="203"/>
      <c r="AA49" s="203" t="n">
        <f aca="false">COUNTIFS($B$11:$B$30,AA$46,$C$11:$C$30,"C",$E$11:$E$30,"*")</f>
        <v>0</v>
      </c>
      <c r="AB49" s="203"/>
      <c r="AC49" s="203"/>
      <c r="AD49" s="203" t="n">
        <f aca="false">COUNTIFS($B$11:$B$30,AA$46,$C$11:$C$30,"D",$E$11:$E$30,"*")</f>
        <v>0</v>
      </c>
      <c r="AE49" s="203"/>
      <c r="AF49" s="203"/>
      <c r="AG49" s="203" t="n">
        <f aca="false">COUNTIFS($B$11:$B$30,AG$46,$C$11:$C$30,"C",$E$11:$E$30,"*")</f>
        <v>0</v>
      </c>
      <c r="AH49" s="203"/>
      <c r="AI49" s="203"/>
      <c r="AJ49" s="203" t="n">
        <f aca="false">COUNTIFS($B$11:$B$30,AG$46,$C$11:$C$30,"D",$E$11:$E$30,"*")</f>
        <v>0</v>
      </c>
      <c r="AK49" s="203"/>
      <c r="AL49" s="203" t="n">
        <f aca="false">COUNTIFS($B$11:$B$30,AL$46,$C$11:$C$30,"C",$E$11:$E$30,"*")</f>
        <v>0</v>
      </c>
      <c r="AM49" s="203" t="n">
        <f aca="false">COUNTIFS($B$11:$B$30,AL$46,$C$11:$C$30,"D",$E$11:$E$30,"*")</f>
        <v>0</v>
      </c>
      <c r="AN49" s="110"/>
    </row>
    <row r="50" customFormat="false" ht="24.75" hidden="false" customHeight="true" outlineLevel="0" collapsed="false">
      <c r="A50" s="110"/>
      <c r="B50" s="133" t="s">
        <v>186</v>
      </c>
      <c r="C50" s="200" t="str">
        <f aca="false">IF($AK$3="４週",SUMIFS($AK$11:$AK$30,$B$11:$B$30,C46)/4/$AH$5,IF($AK$3="歴月",SUMIFS($AK$11:$AK$30,$B$11:$B$30,C46)/$AL$5,"記載する期間を選択してください"))</f>
        <v>記載する期間を選択してください</v>
      </c>
      <c r="D50" s="200"/>
      <c r="E50" s="200" t="str">
        <f aca="false">IF($AK$3="４週",SUMIFS($AK$11:$AK$30,$B$11:$B$30,E46)/4/$AH$5,IF($AK$3="歴月",SUMIFS($AK$11:$AK$30,$B$11:$B$30,E46)/$AL$5,"記載する期間を選択してください"))</f>
        <v>記載する期間を選択してください</v>
      </c>
      <c r="F50" s="200"/>
      <c r="G50" s="200"/>
      <c r="H50" s="200"/>
      <c r="I50" s="200" t="str">
        <f aca="false">IF($AK$3="４週",SUMIFS($AK$11:$AK$30,$B$11:$B$30,I46)/4/$AH$5,IF($AK$3="歴月",SUMIFS($AK$11:$AK$30,$B$11:$B$30,I46)/$AL$5,"記載する期間を選択してください"))</f>
        <v>記載する期間を選択してください</v>
      </c>
      <c r="J50" s="200"/>
      <c r="K50" s="200"/>
      <c r="L50" s="200"/>
      <c r="M50" s="200"/>
      <c r="N50" s="200"/>
      <c r="O50" s="200" t="str">
        <f aca="false">IF($AK$3="４週",SUMIFS($AK$11:$AK$30,$B$11:$B$30,O46)/4/$AH$5,IF($AK$3="歴月",SUMIFS($AK$11:$AK$30,$B$11:$B$30,O46)/$AL$5,"記載する期間を選択してください"))</f>
        <v>記載する期間を選択してください</v>
      </c>
      <c r="P50" s="200"/>
      <c r="Q50" s="200"/>
      <c r="R50" s="200"/>
      <c r="S50" s="200"/>
      <c r="T50" s="200"/>
      <c r="U50" s="200" t="str">
        <f aca="false">IF($AK$3="４週",SUMIFS($AK$11:$AK$30,$B$11:$B$30,U46)/4/$AH$5,IF($AK$3="歴月",SUMIFS($AK$11:$AK$30,$B$11:$B$30,U46)/$AL$5,"記載する期間を選択してください"))</f>
        <v>記載する期間を選択してください</v>
      </c>
      <c r="V50" s="200"/>
      <c r="W50" s="200"/>
      <c r="X50" s="200"/>
      <c r="Y50" s="200"/>
      <c r="Z50" s="200"/>
      <c r="AA50" s="200" t="str">
        <f aca="false">IF($AK$3="４週",SUMIFS($AK$11:$AK$30,$B$11:$B$30,AA46)/4/$AH$5,IF($AK$3="歴月",SUMIFS($AK$11:$AK$30,$B$11:$B$30,AA46)/$AL$5,"記載する期間を選択してください"))</f>
        <v>記載する期間を選択してください</v>
      </c>
      <c r="AB50" s="200"/>
      <c r="AC50" s="200"/>
      <c r="AD50" s="200"/>
      <c r="AE50" s="200"/>
      <c r="AF50" s="200"/>
      <c r="AG50" s="200" t="str">
        <f aca="false">IF($AK$3="４週",SUMIFS($AK$11:$AK$30,$B$11:$B$30,AG46)/4/$AH$5,IF($AK$3="歴月",SUMIFS($AK$11:$AK$30,$B$11:$B$30,AG46)/$AL$5,"記載する期間を選択してください"))</f>
        <v>記載する期間を選択してください</v>
      </c>
      <c r="AH50" s="200"/>
      <c r="AI50" s="200"/>
      <c r="AJ50" s="200"/>
      <c r="AK50" s="200"/>
      <c r="AL50" s="200" t="str">
        <f aca="false">IF($AK$3="４週",SUMIFS($AK$11:$AK$30,$B$11:$B$30,AL46)/4/$AH$5,IF($AK$3="歴月",SUMIFS($AK$11:$AK$30,$B$11:$B$30,AL46)/$AL$5,"記載する期間を選択してください"))</f>
        <v>記載する期間を選択してください</v>
      </c>
      <c r="AM50" s="200"/>
      <c r="AN50" s="110"/>
    </row>
    <row r="51" s="105" customFormat="true" ht="4.5" hidden="false" customHeight="true" outlineLevel="0" collapsed="false">
      <c r="A51" s="110"/>
      <c r="C51" s="158" t="n">
        <v>2</v>
      </c>
      <c r="D51" s="158"/>
      <c r="E51" s="158" t="n">
        <v>3</v>
      </c>
      <c r="F51" s="158"/>
      <c r="G51" s="158"/>
      <c r="H51" s="158"/>
      <c r="I51" s="158" t="n">
        <v>4</v>
      </c>
      <c r="J51" s="158"/>
      <c r="K51" s="158"/>
      <c r="L51" s="158"/>
      <c r="M51" s="158"/>
      <c r="N51" s="158"/>
      <c r="O51" s="158" t="n">
        <v>5</v>
      </c>
      <c r="P51" s="158"/>
      <c r="Q51" s="158"/>
      <c r="R51" s="158"/>
      <c r="S51" s="158"/>
      <c r="T51" s="158"/>
      <c r="U51" s="158" t="n">
        <v>6</v>
      </c>
      <c r="V51" s="158"/>
      <c r="W51" s="158"/>
      <c r="X51" s="158"/>
      <c r="Y51" s="158"/>
      <c r="Z51" s="158"/>
      <c r="AA51" s="158" t="n">
        <v>7</v>
      </c>
      <c r="AB51" s="158"/>
      <c r="AC51" s="158"/>
      <c r="AD51" s="158"/>
      <c r="AE51" s="158"/>
      <c r="AF51" s="158"/>
      <c r="AG51" s="158" t="n">
        <v>8</v>
      </c>
      <c r="AH51" s="158"/>
      <c r="AI51" s="158"/>
      <c r="AJ51" s="158"/>
      <c r="AK51" s="158"/>
      <c r="AL51" s="158" t="n">
        <v>9</v>
      </c>
      <c r="AM51" s="206"/>
      <c r="AN51" s="110"/>
    </row>
    <row r="52" customFormat="false" ht="15" hidden="false" customHeight="true" outlineLevel="0" collapsed="false">
      <c r="A52" s="154" t="s">
        <v>117</v>
      </c>
      <c r="B52" s="155"/>
      <c r="C52" s="156"/>
      <c r="D52" s="156"/>
      <c r="E52" s="156"/>
      <c r="F52" s="157"/>
      <c r="G52" s="156"/>
      <c r="H52" s="158"/>
      <c r="I52" s="158"/>
      <c r="J52" s="158"/>
      <c r="K52" s="158"/>
      <c r="L52" s="158"/>
      <c r="M52" s="158"/>
      <c r="N52" s="158"/>
      <c r="O52" s="158"/>
      <c r="P52" s="158"/>
      <c r="Q52" s="158"/>
      <c r="R52" s="158" t="n">
        <v>6</v>
      </c>
      <c r="S52" s="158"/>
      <c r="T52" s="158"/>
      <c r="U52" s="158"/>
      <c r="V52" s="158"/>
      <c r="W52" s="158"/>
      <c r="X52" s="158" t="n">
        <v>7</v>
      </c>
      <c r="Y52" s="158"/>
      <c r="Z52" s="158"/>
      <c r="AA52" s="158"/>
      <c r="AB52" s="158"/>
      <c r="AC52" s="158"/>
      <c r="AD52" s="158" t="n">
        <v>8</v>
      </c>
      <c r="AE52" s="158"/>
      <c r="AF52" s="158"/>
      <c r="AG52" s="159"/>
      <c r="AH52" s="159"/>
      <c r="AI52" s="159"/>
      <c r="AJ52" s="159" t="n">
        <v>9</v>
      </c>
      <c r="AK52" s="160"/>
      <c r="AL52" s="160"/>
      <c r="AM52" s="110"/>
    </row>
    <row r="53" s="154" customFormat="true" ht="15" hidden="false" customHeight="true" outlineLevel="0" collapsed="false">
      <c r="A53" s="154" t="s">
        <v>118</v>
      </c>
      <c r="B53" s="161"/>
      <c r="C53" s="161"/>
      <c r="D53" s="161"/>
      <c r="E53" s="161"/>
      <c r="F53" s="161"/>
      <c r="G53" s="161"/>
      <c r="H53" s="109"/>
      <c r="I53" s="109"/>
      <c r="J53" s="109"/>
      <c r="K53" s="109"/>
      <c r="L53" s="109"/>
      <c r="M53" s="109"/>
      <c r="N53" s="109"/>
      <c r="O53" s="109"/>
      <c r="P53" s="109"/>
      <c r="Q53" s="109"/>
      <c r="R53" s="109"/>
      <c r="S53" s="109"/>
      <c r="T53" s="109"/>
      <c r="U53" s="109"/>
      <c r="V53" s="109"/>
      <c r="W53" s="109"/>
      <c r="X53" s="109"/>
      <c r="Y53" s="109"/>
      <c r="Z53" s="109"/>
      <c r="AA53" s="109"/>
      <c r="AB53" s="109"/>
      <c r="AC53" s="109"/>
      <c r="AD53" s="109"/>
      <c r="AE53" s="109"/>
      <c r="AF53" s="109"/>
      <c r="AG53" s="109"/>
      <c r="AH53" s="109"/>
      <c r="AI53" s="109"/>
      <c r="AJ53" s="109"/>
      <c r="AK53" s="109"/>
      <c r="AL53" s="109"/>
      <c r="AM53" s="109"/>
    </row>
    <row r="54" s="154" customFormat="true" ht="15" hidden="false" customHeight="true" outlineLevel="0" collapsed="false">
      <c r="A54" s="154" t="s">
        <v>119</v>
      </c>
      <c r="B54" s="161"/>
      <c r="C54" s="161"/>
      <c r="D54" s="161"/>
      <c r="E54" s="161"/>
      <c r="F54" s="161"/>
      <c r="G54" s="161"/>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09"/>
      <c r="AL54" s="109"/>
      <c r="AM54" s="109"/>
    </row>
    <row r="55" s="154" customFormat="true" ht="15" hidden="false" customHeight="true" outlineLevel="0" collapsed="false">
      <c r="A55" s="154" t="s">
        <v>120</v>
      </c>
      <c r="B55" s="161"/>
      <c r="C55" s="161"/>
      <c r="D55" s="161"/>
      <c r="E55" s="161"/>
      <c r="F55" s="161"/>
      <c r="G55" s="161"/>
      <c r="H55" s="109"/>
      <c r="I55" s="109"/>
      <c r="J55" s="109"/>
      <c r="K55" s="109"/>
      <c r="L55" s="109"/>
      <c r="M55" s="109"/>
      <c r="N55" s="109"/>
      <c r="O55" s="109"/>
      <c r="P55" s="109"/>
      <c r="Q55" s="109"/>
      <c r="R55" s="109"/>
      <c r="S55" s="109"/>
      <c r="T55" s="109"/>
      <c r="U55" s="109"/>
      <c r="V55" s="109"/>
      <c r="W55" s="109"/>
      <c r="X55" s="109"/>
      <c r="Y55" s="109"/>
      <c r="Z55" s="109"/>
      <c r="AA55" s="109"/>
      <c r="AB55" s="109"/>
      <c r="AC55" s="109"/>
      <c r="AD55" s="109"/>
      <c r="AE55" s="109"/>
      <c r="AF55" s="109"/>
      <c r="AG55" s="109"/>
      <c r="AH55" s="109"/>
      <c r="AI55" s="109"/>
      <c r="AJ55" s="109"/>
      <c r="AK55" s="109"/>
      <c r="AL55" s="109"/>
      <c r="AM55" s="109"/>
    </row>
    <row r="56" s="154" customFormat="true" ht="15" hidden="false" customHeight="true" outlineLevel="0" collapsed="false">
      <c r="A56" s="154" t="s">
        <v>121</v>
      </c>
      <c r="B56" s="161"/>
      <c r="C56" s="161"/>
      <c r="D56" s="161"/>
      <c r="E56" s="161"/>
      <c r="F56" s="161"/>
      <c r="G56" s="161"/>
      <c r="H56" s="109"/>
      <c r="I56" s="109"/>
      <c r="J56" s="109"/>
      <c r="K56" s="109"/>
      <c r="L56" s="109"/>
      <c r="M56" s="109"/>
      <c r="N56" s="109"/>
      <c r="O56" s="109"/>
      <c r="P56" s="109"/>
      <c r="Q56" s="109"/>
      <c r="R56" s="109"/>
      <c r="S56" s="109"/>
      <c r="T56" s="109"/>
      <c r="U56" s="109"/>
      <c r="V56" s="109"/>
      <c r="W56" s="109"/>
      <c r="X56" s="109"/>
      <c r="Y56" s="109"/>
      <c r="Z56" s="109"/>
      <c r="AA56" s="109"/>
      <c r="AB56" s="109"/>
      <c r="AC56" s="109"/>
      <c r="AD56" s="109"/>
      <c r="AE56" s="109"/>
      <c r="AF56" s="109"/>
      <c r="AG56" s="109"/>
      <c r="AH56" s="109"/>
      <c r="AI56" s="109"/>
      <c r="AJ56" s="109"/>
      <c r="AK56" s="109"/>
      <c r="AL56" s="109"/>
      <c r="AM56" s="109"/>
    </row>
    <row r="57" customFormat="false" ht="15" hidden="false" customHeight="true" outlineLevel="0" collapsed="false">
      <c r="A57" s="154" t="s">
        <v>122</v>
      </c>
      <c r="B57" s="162"/>
      <c r="C57" s="154"/>
      <c r="D57" s="154"/>
      <c r="E57" s="154"/>
      <c r="F57" s="154"/>
      <c r="G57" s="154"/>
    </row>
    <row r="58" customFormat="false" ht="15" hidden="false" customHeight="true" outlineLevel="0" collapsed="false">
      <c r="A58" s="154" t="s">
        <v>123</v>
      </c>
      <c r="B58" s="162"/>
      <c r="C58" s="154"/>
      <c r="D58" s="154"/>
      <c r="E58" s="154"/>
      <c r="F58" s="154"/>
      <c r="G58" s="154"/>
    </row>
    <row r="59" customFormat="false" ht="15" hidden="false" customHeight="true" outlineLevel="0" collapsed="false">
      <c r="A59" s="154"/>
      <c r="B59" s="128" t="s">
        <v>124</v>
      </c>
      <c r="C59" s="128" t="s">
        <v>125</v>
      </c>
      <c r="D59" s="128"/>
      <c r="E59" s="128"/>
      <c r="F59" s="154"/>
      <c r="G59" s="154"/>
    </row>
    <row r="60" customFormat="false" ht="15" hidden="false" customHeight="true" outlineLevel="0" collapsed="false">
      <c r="A60" s="154"/>
      <c r="B60" s="163" t="s">
        <v>126</v>
      </c>
      <c r="C60" s="164" t="s">
        <v>127</v>
      </c>
      <c r="D60" s="164"/>
      <c r="E60" s="164"/>
      <c r="F60" s="154"/>
      <c r="G60" s="154"/>
    </row>
    <row r="61" customFormat="false" ht="15" hidden="false" customHeight="true" outlineLevel="0" collapsed="false">
      <c r="A61" s="154"/>
      <c r="B61" s="163" t="s">
        <v>128</v>
      </c>
      <c r="C61" s="164" t="s">
        <v>129</v>
      </c>
      <c r="D61" s="164"/>
      <c r="E61" s="164"/>
      <c r="F61" s="154"/>
      <c r="G61" s="154"/>
    </row>
    <row r="62" customFormat="false" ht="15" hidden="false" customHeight="true" outlineLevel="0" collapsed="false">
      <c r="A62" s="154"/>
      <c r="B62" s="163" t="s">
        <v>130</v>
      </c>
      <c r="C62" s="164" t="s">
        <v>131</v>
      </c>
      <c r="D62" s="164"/>
      <c r="E62" s="164"/>
      <c r="F62" s="154"/>
      <c r="G62" s="154"/>
    </row>
    <row r="63" customFormat="false" ht="15" hidden="false" customHeight="true" outlineLevel="0" collapsed="false">
      <c r="A63" s="154"/>
      <c r="B63" s="163" t="s">
        <v>132</v>
      </c>
      <c r="C63" s="164" t="s">
        <v>133</v>
      </c>
      <c r="D63" s="164"/>
      <c r="E63" s="164"/>
      <c r="F63" s="154"/>
      <c r="G63" s="154"/>
    </row>
    <row r="64" customFormat="false" ht="15" hidden="false" customHeight="true" outlineLevel="0" collapsed="false">
      <c r="A64" s="154"/>
      <c r="B64" s="154" t="s">
        <v>134</v>
      </c>
      <c r="C64" s="154"/>
      <c r="D64" s="154"/>
      <c r="E64" s="154"/>
      <c r="F64" s="154"/>
      <c r="G64" s="154"/>
    </row>
    <row r="65" customFormat="false" ht="15" hidden="false" customHeight="true" outlineLevel="0" collapsed="false">
      <c r="A65" s="154"/>
      <c r="B65" s="154" t="s">
        <v>135</v>
      </c>
      <c r="C65" s="154"/>
      <c r="D65" s="154"/>
      <c r="E65" s="154"/>
      <c r="F65" s="154"/>
      <c r="G65" s="154"/>
    </row>
    <row r="66" customFormat="false" ht="15" hidden="false" customHeight="true" outlineLevel="0" collapsed="false">
      <c r="A66" s="154"/>
      <c r="B66" s="154" t="s">
        <v>136</v>
      </c>
      <c r="C66" s="154"/>
      <c r="D66" s="154"/>
      <c r="E66" s="154"/>
      <c r="F66" s="154"/>
      <c r="G66" s="154"/>
    </row>
    <row r="67" customFormat="false" ht="15" hidden="false" customHeight="true" outlineLevel="0" collapsed="false">
      <c r="A67" s="154" t="s">
        <v>137</v>
      </c>
      <c r="B67" s="162"/>
      <c r="C67" s="154"/>
      <c r="D67" s="154"/>
      <c r="E67" s="154"/>
      <c r="F67" s="154"/>
      <c r="G67" s="154"/>
    </row>
    <row r="68" customFormat="false" ht="15" hidden="false" customHeight="true" outlineLevel="0" collapsed="false">
      <c r="A68" s="154" t="s">
        <v>138</v>
      </c>
      <c r="B68" s="162"/>
      <c r="C68" s="154"/>
      <c r="D68" s="154"/>
      <c r="E68" s="154"/>
      <c r="F68" s="154"/>
      <c r="G68" s="154"/>
    </row>
    <row r="69" customFormat="false" ht="15" hidden="false" customHeight="true" outlineLevel="0" collapsed="false">
      <c r="A69" s="154" t="s">
        <v>139</v>
      </c>
      <c r="B69" s="162"/>
      <c r="C69" s="154"/>
      <c r="D69" s="154"/>
      <c r="E69" s="154"/>
      <c r="F69" s="154"/>
      <c r="G69" s="154"/>
    </row>
    <row r="70" customFormat="false" ht="15" hidden="false" customHeight="true" outlineLevel="0" collapsed="false">
      <c r="A70" s="154" t="s">
        <v>140</v>
      </c>
      <c r="B70" s="162"/>
      <c r="C70" s="154"/>
      <c r="D70" s="154"/>
      <c r="E70" s="154"/>
      <c r="F70" s="154"/>
      <c r="G70" s="154"/>
    </row>
    <row r="71" customFormat="false" ht="15" hidden="false" customHeight="true" outlineLevel="0" collapsed="false">
      <c r="A71" s="154" t="s">
        <v>141</v>
      </c>
      <c r="B71" s="162"/>
      <c r="C71" s="154"/>
      <c r="D71" s="154"/>
      <c r="E71" s="154"/>
      <c r="F71" s="154"/>
      <c r="G71" s="154"/>
    </row>
    <row r="72" customFormat="false" ht="15" hidden="false" customHeight="true" outlineLevel="0" collapsed="false">
      <c r="A72" s="154" t="s">
        <v>142</v>
      </c>
      <c r="B72" s="162"/>
      <c r="C72" s="154"/>
      <c r="D72" s="154"/>
      <c r="E72" s="154"/>
      <c r="F72" s="154"/>
      <c r="G72" s="154"/>
    </row>
    <row r="73" customFormat="false" ht="15" hidden="false" customHeight="true" outlineLevel="0" collapsed="false">
      <c r="A73" s="154" t="s">
        <v>143</v>
      </c>
      <c r="B73" s="162"/>
      <c r="C73" s="154"/>
      <c r="D73" s="154"/>
      <c r="E73" s="154"/>
      <c r="F73" s="154"/>
      <c r="G73" s="154"/>
    </row>
    <row r="74" customFormat="false" ht="15" hidden="false" customHeight="true" outlineLevel="0" collapsed="false">
      <c r="A74" s="154" t="s">
        <v>144</v>
      </c>
      <c r="B74" s="162"/>
      <c r="C74" s="154"/>
      <c r="D74" s="154"/>
      <c r="E74" s="154"/>
      <c r="F74" s="154"/>
      <c r="G74" s="154"/>
    </row>
    <row r="75" customFormat="false" ht="15" hidden="false" customHeight="true" outlineLevel="0" collapsed="false">
      <c r="A75" s="154" t="s">
        <v>145</v>
      </c>
      <c r="B75" s="162"/>
      <c r="C75" s="154"/>
      <c r="D75" s="154"/>
      <c r="E75" s="154"/>
      <c r="F75" s="154"/>
      <c r="G75" s="154"/>
    </row>
    <row r="76" customFormat="false" ht="15" hidden="false" customHeight="true" outlineLevel="0" collapsed="false">
      <c r="A76" s="154" t="s">
        <v>146</v>
      </c>
      <c r="B76" s="162"/>
      <c r="C76" s="154"/>
      <c r="D76" s="154"/>
      <c r="E76" s="154"/>
      <c r="F76" s="154"/>
      <c r="G76" s="154"/>
    </row>
    <row r="77" customFormat="false" ht="15" hidden="false" customHeight="true" outlineLevel="0" collapsed="false">
      <c r="A77" s="154" t="s">
        <v>147</v>
      </c>
      <c r="B77" s="162"/>
      <c r="C77" s="154"/>
      <c r="D77" s="154"/>
      <c r="E77" s="154"/>
      <c r="F77" s="154"/>
      <c r="G77" s="154"/>
    </row>
    <row r="78" customFormat="false" ht="15" hidden="false" customHeight="true" outlineLevel="0" collapsed="false">
      <c r="A78" s="154" t="s">
        <v>148</v>
      </c>
      <c r="B78" s="162"/>
      <c r="C78" s="154"/>
      <c r="D78" s="154"/>
      <c r="E78" s="154"/>
      <c r="F78" s="154"/>
      <c r="G78" s="154"/>
    </row>
    <row r="79" customFormat="false" ht="15" hidden="false" customHeight="true" outlineLevel="0" collapsed="false">
      <c r="A79" s="154" t="s">
        <v>149</v>
      </c>
      <c r="B79" s="162"/>
      <c r="C79" s="154"/>
      <c r="D79" s="154"/>
      <c r="E79" s="154"/>
      <c r="F79" s="154"/>
      <c r="G79" s="154"/>
    </row>
  </sheetData>
  <mergeCells count="145">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L38:AL39"/>
    <mergeCell ref="A39:C39"/>
    <mergeCell ref="F39:H39"/>
    <mergeCell ref="I39:K39"/>
    <mergeCell ref="L39:N39"/>
    <mergeCell ref="O39:Q39"/>
    <mergeCell ref="R39:T39"/>
    <mergeCell ref="U39:W39"/>
    <mergeCell ref="X39:Z39"/>
    <mergeCell ref="AA39:AC39"/>
    <mergeCell ref="AD39:AF39"/>
    <mergeCell ref="AG39:AI39"/>
    <mergeCell ref="AJ39:AK39"/>
    <mergeCell ref="A42:B42"/>
    <mergeCell ref="C42:D42"/>
    <mergeCell ref="E42:H42"/>
    <mergeCell ref="I42:N42"/>
    <mergeCell ref="A43:B43"/>
    <mergeCell ref="C43:D43"/>
    <mergeCell ref="E43:H43"/>
    <mergeCell ref="I43:N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s>
  <dataValidations count="6">
    <dataValidation allowBlank="true" errorStyle="stop" operator="greaterThanOrEqual" showDropDown="false" showErrorMessage="true" showInputMessage="true" sqref="AJ38:AJ39 AL38 I40 L40 I44 L44" type="none">
      <formula1>0</formula1>
      <formula2>0</formula2>
    </dataValidation>
    <dataValidation allowBlank="true" errorStyle="stop" operator="greaterThanOrEqual" showDropDown="false" showErrorMessage="true" showInputMessage="true" sqref="D38:F39 I38:I39 L38:L39 O38:O39 R38:R39 U38:U39 X38:X39 AA38:AA39 AD38:AD39 AG38:AG39" type="whole">
      <formula1>0</formula1>
      <formula2>0</formula2>
    </dataValidation>
    <dataValidation allowBlank="true" errorStyle="stop" operator="between" showDropDown="false" showErrorMessage="true" showInputMessage="true" sqref="B11:B30" type="list">
      <formula1>INDIRECT($AK$1)</formula1>
      <formula2>0</formula2>
    </dataValidation>
    <dataValidation allowBlank="true" errorStyle="stop" operator="between" showDropDown="false" showErrorMessage="true" showInputMessage="true" sqref="AK3:AN3" type="list">
      <formula1>"４週,歴月"</formula1>
      <formula2>0</formula2>
    </dataValidation>
    <dataValidation allowBlank="true" errorStyle="stop" operator="between" showDropDown="false" showErrorMessage="true" showInputMessage="true" sqref="AK4:AN4" type="list">
      <formula1>"予定,実績"</formula1>
      <formula2>0</formula2>
    </dataValidation>
    <dataValidation allowBlank="true" errorStyle="stop" operator="between" showDropDown="false" showErrorMessage="true" showInputMessage="true" sqref="C11:C30" type="list">
      <formula1>"A,B,C,D"</formula1>
      <formula2>0</formula2>
    </dataValidation>
  </dataValidations>
  <printOptions headings="false" gridLines="false" gridLinesSet="true" horizontalCentered="true" verticalCentered="true"/>
  <pageMargins left="0.196527777777778" right="0.196527777777778" top="0.393055555555556" bottom="0.196527777777778" header="0.196527777777778" footer="0.511811023622047"/>
  <pageSetup paperSize="9" scale="80" fitToWidth="1" fitToHeight="1" pageOrder="downThenOver" orientation="landscape" blackAndWhite="false" draft="false" cellComments="none" horizontalDpi="300" verticalDpi="300" copies="1"/>
  <headerFooter differentFirst="false" differentOddEven="false">
    <oddHeader>&amp;L&amp;"ＭＳ ゴシック,標準"&amp;10（参考様式）</oddHeader>
    <oddFooter/>
  </headerFooter>
  <rowBreaks count="1" manualBreakCount="1">
    <brk id="35" man="true" max="16383" min="0"/>
  </rowBreak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N80"/>
  <sheetViews>
    <sheetView showFormulas="false" showGridLines="false" showRowColHeaders="true" showZeros="true" rightToLeft="false" tabSelected="false" showOutlineSymbols="true" defaultGridColor="true" view="pageBreakPreview" topLeftCell="A1" colorId="64" zoomScale="100" zoomScaleNormal="100" zoomScalePageLayoutView="100" workbookViewId="0">
      <selection pane="topLeft" activeCell="B30" activeCellId="0" sqref="B30"/>
    </sheetView>
  </sheetViews>
  <sheetFormatPr defaultColWidth="8.2578125" defaultRowHeight="21" customHeight="true" zeroHeight="false" outlineLevelRow="0" outlineLevelCol="0"/>
  <cols>
    <col collapsed="false" customWidth="true" hidden="false" outlineLevel="0" max="1" min="1" style="105" width="2.62"/>
    <col collapsed="false" customWidth="true" hidden="false" outlineLevel="0" max="2" min="2" style="106" width="15"/>
    <col collapsed="false" customWidth="true" hidden="false" outlineLevel="0" max="3" min="3" style="105" width="6.62"/>
    <col collapsed="false" customWidth="true" hidden="false" outlineLevel="0" max="5" min="4" style="105" width="7.62"/>
    <col collapsed="false" customWidth="true" hidden="false" outlineLevel="0" max="36" min="6" style="105" width="2.62"/>
    <col collapsed="false" customWidth="true" hidden="false" outlineLevel="0" max="37" min="37" style="105" width="6.62"/>
    <col collapsed="false" customWidth="true" hidden="false" outlineLevel="0" max="39" min="38" style="105" width="7.62"/>
    <col collapsed="false" customWidth="true" hidden="false" outlineLevel="0" max="40" min="40" style="105" width="5.62"/>
    <col collapsed="false" customWidth="false" hidden="false" outlineLevel="0" max="16384" min="41" style="105" width="8.25"/>
  </cols>
  <sheetData>
    <row r="1" customFormat="false" ht="19.5" hidden="false" customHeight="true" outlineLevel="0" collapsed="false">
      <c r="A1" s="107" t="s">
        <v>90</v>
      </c>
      <c r="C1" s="108"/>
      <c r="D1" s="108"/>
      <c r="E1" s="108"/>
      <c r="F1" s="108"/>
      <c r="G1" s="108"/>
      <c r="H1" s="108"/>
      <c r="I1" s="108"/>
      <c r="J1" s="108"/>
      <c r="K1" s="108"/>
      <c r="L1" s="108"/>
      <c r="M1" s="108"/>
      <c r="N1" s="108"/>
      <c r="O1" s="108"/>
      <c r="P1" s="108"/>
      <c r="Q1" s="108"/>
      <c r="R1" s="108"/>
      <c r="S1" s="108"/>
      <c r="T1" s="108"/>
      <c r="U1" s="108"/>
      <c r="V1" s="108"/>
      <c r="W1" s="108"/>
      <c r="X1" s="109"/>
      <c r="Y1" s="109"/>
      <c r="Z1" s="110"/>
      <c r="AA1" s="110"/>
      <c r="AB1" s="110"/>
      <c r="AC1" s="110"/>
      <c r="AD1" s="111"/>
      <c r="AE1" s="111"/>
      <c r="AF1" s="111"/>
      <c r="AG1" s="111"/>
      <c r="AH1" s="111"/>
      <c r="AI1" s="112" t="s">
        <v>91</v>
      </c>
      <c r="AJ1" s="112"/>
      <c r="AK1" s="113" t="s">
        <v>222</v>
      </c>
      <c r="AL1" s="113"/>
      <c r="AM1" s="113"/>
      <c r="AN1" s="113"/>
    </row>
    <row r="2" customFormat="false" ht="18" hidden="false" customHeight="true" outlineLevel="0" collapsed="false">
      <c r="A2" s="110"/>
      <c r="B2" s="114"/>
      <c r="C2" s="114"/>
      <c r="D2" s="114"/>
      <c r="E2" s="114"/>
      <c r="F2" s="114"/>
      <c r="G2" s="114"/>
      <c r="H2" s="114"/>
      <c r="I2" s="114"/>
      <c r="J2" s="114"/>
      <c r="K2" s="115"/>
      <c r="L2" s="115"/>
      <c r="M2" s="116" t="n">
        <v>2024</v>
      </c>
      <c r="N2" s="116"/>
      <c r="O2" s="116"/>
      <c r="P2" s="116"/>
      <c r="Q2" s="117" t="s">
        <v>93</v>
      </c>
      <c r="R2" s="117"/>
      <c r="S2" s="116" t="n">
        <v>5</v>
      </c>
      <c r="T2" s="116"/>
      <c r="U2" s="117" t="s">
        <v>94</v>
      </c>
      <c r="V2" s="117"/>
      <c r="W2" s="114"/>
      <c r="X2" s="114"/>
      <c r="Y2" s="114"/>
      <c r="Z2" s="110"/>
      <c r="AA2" s="110"/>
      <c r="AC2" s="112"/>
      <c r="AD2" s="114"/>
      <c r="AE2" s="114"/>
      <c r="AF2" s="114"/>
      <c r="AG2" s="114"/>
      <c r="AH2" s="114"/>
      <c r="AI2" s="112" t="s">
        <v>95</v>
      </c>
      <c r="AJ2" s="112"/>
      <c r="AK2" s="118"/>
      <c r="AL2" s="118"/>
      <c r="AM2" s="118"/>
      <c r="AN2" s="118"/>
    </row>
    <row r="3" customFormat="false" ht="18" hidden="false" customHeight="true" outlineLevel="0" collapsed="false">
      <c r="A3" s="119"/>
      <c r="B3" s="119"/>
      <c r="C3" s="119"/>
      <c r="D3" s="119"/>
      <c r="E3" s="119"/>
      <c r="F3" s="119"/>
      <c r="G3" s="119"/>
      <c r="H3" s="119"/>
      <c r="I3" s="119"/>
      <c r="J3" s="119"/>
      <c r="K3" s="119"/>
      <c r="L3" s="119"/>
      <c r="M3" s="119"/>
      <c r="N3" s="119"/>
      <c r="O3" s="119"/>
      <c r="P3" s="119"/>
      <c r="Q3" s="119"/>
      <c r="R3" s="119"/>
      <c r="S3" s="119"/>
      <c r="T3" s="119"/>
      <c r="U3" s="119"/>
      <c r="V3" s="119"/>
      <c r="W3" s="119"/>
      <c r="Y3" s="120"/>
      <c r="Z3" s="120"/>
      <c r="AA3" s="120"/>
      <c r="AB3" s="110"/>
      <c r="AC3" s="120"/>
      <c r="AD3" s="120"/>
      <c r="AE3" s="120"/>
      <c r="AF3" s="120"/>
      <c r="AG3" s="120"/>
      <c r="AH3" s="120"/>
      <c r="AI3" s="121" t="s">
        <v>96</v>
      </c>
      <c r="AJ3" s="112"/>
      <c r="AK3" s="122" t="s">
        <v>151</v>
      </c>
      <c r="AL3" s="122"/>
      <c r="AM3" s="122"/>
      <c r="AN3" s="122"/>
    </row>
    <row r="4" customFormat="false" ht="18" hidden="false" customHeight="true" outlineLevel="0" collapsed="false">
      <c r="A4" s="119"/>
      <c r="B4" s="119"/>
      <c r="C4" s="119"/>
      <c r="D4" s="119"/>
      <c r="E4" s="119"/>
      <c r="F4" s="119"/>
      <c r="G4" s="119"/>
      <c r="H4" s="119"/>
      <c r="I4" s="119"/>
      <c r="J4" s="119"/>
      <c r="K4" s="119"/>
      <c r="L4" s="119"/>
      <c r="M4" s="119"/>
      <c r="N4" s="119"/>
      <c r="O4" s="119"/>
      <c r="P4" s="119"/>
      <c r="Q4" s="119"/>
      <c r="R4" s="119"/>
      <c r="S4" s="119"/>
      <c r="T4" s="119"/>
      <c r="U4" s="119"/>
      <c r="V4" s="119"/>
      <c r="W4" s="119"/>
      <c r="Y4" s="120"/>
      <c r="Z4" s="120"/>
      <c r="AA4" s="120"/>
      <c r="AB4" s="110"/>
      <c r="AC4" s="120"/>
      <c r="AD4" s="120"/>
      <c r="AE4" s="120"/>
      <c r="AF4" s="120"/>
      <c r="AG4" s="120"/>
      <c r="AH4" s="120"/>
      <c r="AI4" s="121" t="s">
        <v>97</v>
      </c>
      <c r="AJ4" s="112"/>
      <c r="AK4" s="122"/>
      <c r="AL4" s="122"/>
      <c r="AM4" s="122"/>
      <c r="AN4" s="122"/>
    </row>
    <row r="5" customFormat="false" ht="18" hidden="false" customHeight="true" outlineLevel="0" collapsed="false">
      <c r="A5" s="119"/>
      <c r="B5" s="119"/>
      <c r="C5" s="119"/>
      <c r="D5" s="119"/>
      <c r="E5" s="119"/>
      <c r="F5" s="119"/>
      <c r="G5" s="119"/>
      <c r="H5" s="119"/>
      <c r="I5" s="119"/>
      <c r="J5" s="119"/>
      <c r="K5" s="119"/>
      <c r="L5" s="119"/>
      <c r="M5" s="119"/>
      <c r="N5" s="119"/>
      <c r="O5" s="119"/>
      <c r="P5" s="119"/>
      <c r="Q5" s="119"/>
      <c r="R5" s="119"/>
      <c r="S5" s="119"/>
      <c r="U5" s="119"/>
      <c r="V5" s="119"/>
      <c r="W5" s="119"/>
      <c r="Y5" s="120"/>
      <c r="Z5" s="120"/>
      <c r="AA5" s="120"/>
      <c r="AB5" s="110"/>
      <c r="AC5" s="120"/>
      <c r="AD5" s="120"/>
      <c r="AE5" s="120"/>
      <c r="AF5" s="120"/>
      <c r="AG5" s="121" t="s">
        <v>98</v>
      </c>
      <c r="AH5" s="165" t="n">
        <v>40</v>
      </c>
      <c r="AI5" s="165"/>
      <c r="AJ5" s="165"/>
      <c r="AK5" s="120" t="s">
        <v>99</v>
      </c>
      <c r="AL5" s="165" t="n">
        <v>160</v>
      </c>
      <c r="AM5" s="120" t="s">
        <v>100</v>
      </c>
      <c r="AN5" s="110"/>
    </row>
    <row r="6" customFormat="false" ht="9.75" hidden="false" customHeight="true" outlineLevel="0" collapsed="false">
      <c r="A6" s="110"/>
      <c r="B6" s="125"/>
      <c r="C6" s="125"/>
      <c r="D6" s="125"/>
      <c r="E6" s="125"/>
      <c r="F6" s="125"/>
      <c r="G6" s="125"/>
      <c r="H6" s="125"/>
      <c r="I6" s="125"/>
      <c r="J6" s="125"/>
      <c r="K6" s="125"/>
      <c r="L6" s="125"/>
      <c r="M6" s="125"/>
      <c r="N6" s="125"/>
      <c r="O6" s="125"/>
      <c r="P6" s="125"/>
      <c r="Q6" s="125"/>
      <c r="R6" s="125"/>
      <c r="S6" s="125"/>
      <c r="T6" s="125"/>
      <c r="U6" s="125"/>
      <c r="V6" s="125"/>
      <c r="W6" s="125"/>
      <c r="X6" s="126"/>
      <c r="Y6" s="126"/>
      <c r="Z6" s="126"/>
      <c r="AA6" s="126"/>
      <c r="AB6" s="126"/>
      <c r="AC6" s="126"/>
      <c r="AD6" s="126"/>
      <c r="AE6" s="126"/>
      <c r="AF6" s="126"/>
      <c r="AG6" s="126"/>
      <c r="AH6" s="126"/>
      <c r="AI6" s="126"/>
      <c r="AJ6" s="126"/>
      <c r="AK6" s="126"/>
      <c r="AL6" s="126"/>
      <c r="AM6" s="110"/>
      <c r="AN6" s="110"/>
    </row>
    <row r="7" customFormat="false" ht="15" hidden="false" customHeight="true" outlineLevel="0" collapsed="false">
      <c r="A7" s="127" t="s">
        <v>101</v>
      </c>
      <c r="B7" s="128" t="s">
        <v>102</v>
      </c>
      <c r="C7" s="129" t="s">
        <v>103</v>
      </c>
      <c r="D7" s="128" t="s">
        <v>104</v>
      </c>
      <c r="E7" s="130" t="s">
        <v>105</v>
      </c>
      <c r="F7" s="131" t="s">
        <v>106</v>
      </c>
      <c r="G7" s="131"/>
      <c r="H7" s="131"/>
      <c r="I7" s="131"/>
      <c r="J7" s="131"/>
      <c r="K7" s="131"/>
      <c r="L7" s="131"/>
      <c r="M7" s="131"/>
      <c r="N7" s="131"/>
      <c r="O7" s="131"/>
      <c r="P7" s="131"/>
      <c r="Q7" s="131"/>
      <c r="R7" s="131"/>
      <c r="S7" s="131"/>
      <c r="T7" s="131"/>
      <c r="U7" s="131"/>
      <c r="V7" s="131"/>
      <c r="W7" s="131"/>
      <c r="X7" s="131"/>
      <c r="Y7" s="131"/>
      <c r="Z7" s="131"/>
      <c r="AA7" s="131"/>
      <c r="AB7" s="131"/>
      <c r="AC7" s="131"/>
      <c r="AD7" s="131"/>
      <c r="AE7" s="131"/>
      <c r="AF7" s="131"/>
      <c r="AG7" s="131"/>
      <c r="AH7" s="131"/>
      <c r="AI7" s="131"/>
      <c r="AJ7" s="131"/>
      <c r="AK7" s="132" t="s">
        <v>107</v>
      </c>
      <c r="AL7" s="133" t="s">
        <v>108</v>
      </c>
      <c r="AM7" s="134" t="s">
        <v>109</v>
      </c>
      <c r="AN7" s="134"/>
    </row>
    <row r="8" customFormat="false" ht="15" hidden="false" customHeight="true" outlineLevel="0" collapsed="false">
      <c r="A8" s="127"/>
      <c r="B8" s="128"/>
      <c r="C8" s="129"/>
      <c r="D8" s="128"/>
      <c r="E8" s="130"/>
      <c r="F8" s="128" t="s">
        <v>110</v>
      </c>
      <c r="G8" s="128"/>
      <c r="H8" s="128"/>
      <c r="I8" s="128"/>
      <c r="J8" s="128"/>
      <c r="K8" s="128"/>
      <c r="L8" s="128"/>
      <c r="M8" s="128" t="s">
        <v>111</v>
      </c>
      <c r="N8" s="128"/>
      <c r="O8" s="128"/>
      <c r="P8" s="128"/>
      <c r="Q8" s="128"/>
      <c r="R8" s="128"/>
      <c r="S8" s="128"/>
      <c r="T8" s="128" t="s">
        <v>112</v>
      </c>
      <c r="U8" s="128"/>
      <c r="V8" s="128"/>
      <c r="W8" s="128"/>
      <c r="X8" s="128"/>
      <c r="Y8" s="128"/>
      <c r="Z8" s="128"/>
      <c r="AA8" s="128" t="s">
        <v>113</v>
      </c>
      <c r="AB8" s="128"/>
      <c r="AC8" s="128"/>
      <c r="AD8" s="128"/>
      <c r="AE8" s="128"/>
      <c r="AF8" s="128"/>
      <c r="AG8" s="128"/>
      <c r="AH8" s="128" t="s">
        <v>114</v>
      </c>
      <c r="AI8" s="128"/>
      <c r="AJ8" s="128"/>
      <c r="AK8" s="132"/>
      <c r="AL8" s="133"/>
      <c r="AM8" s="134"/>
      <c r="AN8" s="134"/>
    </row>
    <row r="9" customFormat="false" ht="15" hidden="false" customHeight="true" outlineLevel="0" collapsed="false">
      <c r="A9" s="127"/>
      <c r="B9" s="128"/>
      <c r="C9" s="129"/>
      <c r="D9" s="128"/>
      <c r="E9" s="130"/>
      <c r="F9" s="135" t="n">
        <f aca="false">DATE($M$2,$S$2,1)</f>
        <v>45413</v>
      </c>
      <c r="G9" s="135" t="n">
        <f aca="false">DATE($M$2,$S$2,2)</f>
        <v>45414</v>
      </c>
      <c r="H9" s="135" t="n">
        <f aca="false">DATE($M$2,$S$2,3)</f>
        <v>45415</v>
      </c>
      <c r="I9" s="135" t="n">
        <f aca="false">DATE($M$2,$S$2,4)</f>
        <v>45416</v>
      </c>
      <c r="J9" s="135" t="n">
        <f aca="false">DATE($M$2,$S$2,5)</f>
        <v>45417</v>
      </c>
      <c r="K9" s="135" t="n">
        <f aca="false">DATE($M$2,$S$2,6)</f>
        <v>45418</v>
      </c>
      <c r="L9" s="135" t="n">
        <f aca="false">DATE($M$2,$S$2,7)</f>
        <v>45419</v>
      </c>
      <c r="M9" s="135" t="n">
        <f aca="false">DATE($M$2,$S$2,8)</f>
        <v>45420</v>
      </c>
      <c r="N9" s="135" t="n">
        <f aca="false">DATE($M$2,$S$2,9)</f>
        <v>45421</v>
      </c>
      <c r="O9" s="135" t="n">
        <f aca="false">DATE($M$2,$S$2,10)</f>
        <v>45422</v>
      </c>
      <c r="P9" s="135" t="n">
        <f aca="false">DATE($M$2,$S$2,11)</f>
        <v>45423</v>
      </c>
      <c r="Q9" s="135" t="n">
        <f aca="false">DATE($M$2,$S$2,12)</f>
        <v>45424</v>
      </c>
      <c r="R9" s="135" t="n">
        <f aca="false">DATE($M$2,$S$2,13)</f>
        <v>45425</v>
      </c>
      <c r="S9" s="135" t="n">
        <f aca="false">DATE($M$2,$S$2,14)</f>
        <v>45426</v>
      </c>
      <c r="T9" s="135" t="n">
        <f aca="false">DATE($M$2,$S$2,15)</f>
        <v>45427</v>
      </c>
      <c r="U9" s="135" t="n">
        <f aca="false">DATE($M$2,$S$2,16)</f>
        <v>45428</v>
      </c>
      <c r="V9" s="135" t="n">
        <f aca="false">DATE($M$2,$S$2,17)</f>
        <v>45429</v>
      </c>
      <c r="W9" s="135" t="n">
        <f aca="false">DATE($M$2,$S$2,18)</f>
        <v>45430</v>
      </c>
      <c r="X9" s="135" t="n">
        <f aca="false">DATE($M$2,$S$2,19)</f>
        <v>45431</v>
      </c>
      <c r="Y9" s="135" t="n">
        <f aca="false">DATE($M$2,$S$2,20)</f>
        <v>45432</v>
      </c>
      <c r="Z9" s="135" t="n">
        <f aca="false">DATE($M$2,$S$2,21)</f>
        <v>45433</v>
      </c>
      <c r="AA9" s="135" t="n">
        <f aca="false">DATE($M$2,$S$2,22)</f>
        <v>45434</v>
      </c>
      <c r="AB9" s="135" t="n">
        <f aca="false">DATE($M$2,$S$2,23)</f>
        <v>45435</v>
      </c>
      <c r="AC9" s="135" t="n">
        <f aca="false">DATE($M$2,$S$2,24)</f>
        <v>45436</v>
      </c>
      <c r="AD9" s="135" t="n">
        <f aca="false">DATE($M$2,$S$2,25)</f>
        <v>45437</v>
      </c>
      <c r="AE9" s="135" t="n">
        <f aca="false">DATE($M$2,$S$2,26)</f>
        <v>45438</v>
      </c>
      <c r="AF9" s="135" t="n">
        <f aca="false">DATE($M$2,$S$2,27)</f>
        <v>45439</v>
      </c>
      <c r="AG9" s="135" t="n">
        <f aca="false">DATE($M$2,$S$2,28)</f>
        <v>45440</v>
      </c>
      <c r="AH9" s="135" t="n">
        <f aca="false">IF(DAY(EOMONTH(F9,0))&lt;29,"",DATE($M$2,$S$2,29))</f>
        <v>45441</v>
      </c>
      <c r="AI9" s="135" t="n">
        <f aca="false">IF(DAY(EOMONTH(F9,0))&lt;30,"",DATE($M$2,$S$2,30))</f>
        <v>45442</v>
      </c>
      <c r="AJ9" s="135" t="n">
        <f aca="false">IF(DAY(EOMONTH(F9,0))&lt;31,"",DATE($M$2,$S$2,31))</f>
        <v>45443</v>
      </c>
      <c r="AK9" s="132"/>
      <c r="AL9" s="133"/>
      <c r="AM9" s="134"/>
      <c r="AN9" s="134"/>
    </row>
    <row r="10" customFormat="false" ht="15" hidden="false" customHeight="true" outlineLevel="0" collapsed="false">
      <c r="A10" s="127"/>
      <c r="B10" s="128"/>
      <c r="C10" s="129"/>
      <c r="D10" s="128"/>
      <c r="E10" s="130"/>
      <c r="F10" s="136" t="n">
        <f aca="false">DATE($M$2,$S$2,1)</f>
        <v>45413</v>
      </c>
      <c r="G10" s="136" t="n">
        <f aca="false">DATE($M$2,$S$2,2)</f>
        <v>45414</v>
      </c>
      <c r="H10" s="136" t="n">
        <f aca="false">DATE($M$2,$S$2,3)</f>
        <v>45415</v>
      </c>
      <c r="I10" s="136" t="n">
        <f aca="false">DATE($M$2,$S$2,4)</f>
        <v>45416</v>
      </c>
      <c r="J10" s="136" t="n">
        <f aca="false">DATE($M$2,$S$2,5)</f>
        <v>45417</v>
      </c>
      <c r="K10" s="136" t="n">
        <f aca="false">DATE($M$2,$S$2,6)</f>
        <v>45418</v>
      </c>
      <c r="L10" s="136" t="n">
        <f aca="false">DATE($M$2,$S$2,7)</f>
        <v>45419</v>
      </c>
      <c r="M10" s="136" t="n">
        <f aca="false">DATE($M$2,$S$2,8)</f>
        <v>45420</v>
      </c>
      <c r="N10" s="136" t="n">
        <f aca="false">DATE($M$2,$S$2,9)</f>
        <v>45421</v>
      </c>
      <c r="O10" s="136" t="n">
        <f aca="false">DATE($M$2,$S$2,10)</f>
        <v>45422</v>
      </c>
      <c r="P10" s="136" t="n">
        <f aca="false">DATE($M$2,$S$2,11)</f>
        <v>45423</v>
      </c>
      <c r="Q10" s="136" t="n">
        <f aca="false">DATE($M$2,$S$2,12)</f>
        <v>45424</v>
      </c>
      <c r="R10" s="136" t="n">
        <f aca="false">DATE($M$2,$S$2,13)</f>
        <v>45425</v>
      </c>
      <c r="S10" s="136" t="n">
        <f aca="false">DATE($M$2,$S$2,14)</f>
        <v>45426</v>
      </c>
      <c r="T10" s="136" t="n">
        <f aca="false">DATE($M$2,$S$2,15)</f>
        <v>45427</v>
      </c>
      <c r="U10" s="136" t="n">
        <f aca="false">DATE($M$2,$S$2,16)</f>
        <v>45428</v>
      </c>
      <c r="V10" s="136" t="n">
        <f aca="false">DATE($M$2,$S$2,17)</f>
        <v>45429</v>
      </c>
      <c r="W10" s="136" t="n">
        <f aca="false">DATE($M$2,$S$2,18)</f>
        <v>45430</v>
      </c>
      <c r="X10" s="136" t="n">
        <f aca="false">DATE($M$2,$S$2,19)</f>
        <v>45431</v>
      </c>
      <c r="Y10" s="136" t="n">
        <f aca="false">DATE($M$2,$S$2,20)</f>
        <v>45432</v>
      </c>
      <c r="Z10" s="136" t="n">
        <f aca="false">DATE($M$2,$S$2,21)</f>
        <v>45433</v>
      </c>
      <c r="AA10" s="136" t="n">
        <f aca="false">DATE($M$2,$S$2,22)</f>
        <v>45434</v>
      </c>
      <c r="AB10" s="136" t="n">
        <f aca="false">DATE($M$2,$S$2,23)</f>
        <v>45435</v>
      </c>
      <c r="AC10" s="136" t="n">
        <f aca="false">DATE($M$2,$S$2,24)</f>
        <v>45436</v>
      </c>
      <c r="AD10" s="136" t="n">
        <f aca="false">DATE($M$2,$S$2,25)</f>
        <v>45437</v>
      </c>
      <c r="AE10" s="136" t="n">
        <f aca="false">DATE($M$2,$S$2,26)</f>
        <v>45438</v>
      </c>
      <c r="AF10" s="136" t="n">
        <f aca="false">DATE($M$2,$S$2,27)</f>
        <v>45439</v>
      </c>
      <c r="AG10" s="136" t="n">
        <f aca="false">DATE($M$2,$S$2,28)</f>
        <v>45440</v>
      </c>
      <c r="AH10" s="136" t="n">
        <f aca="false">IF(DAY(EOMONTH(F10,0))&lt;29,"",DATE($M$2,$S$2,29))</f>
        <v>45441</v>
      </c>
      <c r="AI10" s="136" t="n">
        <f aca="false">IF(DAY(EOMONTH(F10,0))&lt;30,"",DATE($M$2,$S$2,30))</f>
        <v>45442</v>
      </c>
      <c r="AJ10" s="136" t="n">
        <f aca="false">IF(DAY(EOMONTH(F10,0))&lt;31,"",DATE($M$2,$S$2,31))</f>
        <v>45443</v>
      </c>
      <c r="AK10" s="132"/>
      <c r="AL10" s="133"/>
      <c r="AM10" s="134"/>
      <c r="AN10" s="134"/>
    </row>
    <row r="11" customFormat="false" ht="18" hidden="false" customHeight="true" outlineLevel="0" collapsed="false">
      <c r="A11" s="127" t="n">
        <v>1</v>
      </c>
      <c r="B11" s="170" t="s">
        <v>152</v>
      </c>
      <c r="C11" s="138" t="s">
        <v>126</v>
      </c>
      <c r="D11" s="167"/>
      <c r="E11" s="168" t="s">
        <v>126</v>
      </c>
      <c r="F11" s="141" t="n">
        <v>8</v>
      </c>
      <c r="G11" s="141" t="n">
        <v>8</v>
      </c>
      <c r="H11" s="141"/>
      <c r="I11" s="141" t="n">
        <v>8</v>
      </c>
      <c r="J11" s="141" t="n">
        <v>8</v>
      </c>
      <c r="K11" s="141" t="n">
        <v>8</v>
      </c>
      <c r="L11" s="141"/>
      <c r="M11" s="141" t="n">
        <v>8</v>
      </c>
      <c r="N11" s="141" t="n">
        <v>8</v>
      </c>
      <c r="O11" s="141"/>
      <c r="P11" s="141" t="n">
        <v>8</v>
      </c>
      <c r="Q11" s="141" t="n">
        <v>8</v>
      </c>
      <c r="R11" s="141" t="n">
        <v>8</v>
      </c>
      <c r="S11" s="141"/>
      <c r="T11" s="141" t="n">
        <v>8</v>
      </c>
      <c r="U11" s="141" t="n">
        <v>8</v>
      </c>
      <c r="V11" s="141"/>
      <c r="W11" s="141" t="n">
        <v>8</v>
      </c>
      <c r="X11" s="141" t="n">
        <v>8</v>
      </c>
      <c r="Y11" s="141"/>
      <c r="Z11" s="141" t="n">
        <v>8</v>
      </c>
      <c r="AA11" s="141" t="n">
        <v>8</v>
      </c>
      <c r="AB11" s="141"/>
      <c r="AC11" s="141" t="n">
        <v>8</v>
      </c>
      <c r="AD11" s="141" t="n">
        <v>8</v>
      </c>
      <c r="AE11" s="141" t="n">
        <v>8</v>
      </c>
      <c r="AF11" s="141"/>
      <c r="AG11" s="141" t="n">
        <v>8</v>
      </c>
      <c r="AH11" s="141"/>
      <c r="AI11" s="141"/>
      <c r="AJ11" s="141"/>
      <c r="AK11" s="142" t="n">
        <f aca="false">+SUM(F11:AJ11)</f>
        <v>160</v>
      </c>
      <c r="AL11" s="143" t="n">
        <f aca="false">IF($AK$3="４週",AK11/4,AK11/(DAY(EOMONTH($F$9,0))/7))</f>
        <v>40</v>
      </c>
      <c r="AM11" s="144"/>
      <c r="AN11" s="144"/>
    </row>
    <row r="12" customFormat="false" ht="18" hidden="false" customHeight="true" outlineLevel="0" collapsed="false">
      <c r="A12" s="127" t="n">
        <v>2</v>
      </c>
      <c r="B12" s="170" t="s">
        <v>223</v>
      </c>
      <c r="C12" s="138" t="s">
        <v>128</v>
      </c>
      <c r="D12" s="167"/>
      <c r="E12" s="168" t="s">
        <v>128</v>
      </c>
      <c r="F12" s="141" t="n">
        <v>4</v>
      </c>
      <c r="G12" s="141" t="n">
        <v>4</v>
      </c>
      <c r="H12" s="141" t="n">
        <v>4</v>
      </c>
      <c r="I12" s="141" t="n">
        <v>4</v>
      </c>
      <c r="J12" s="141" t="n">
        <v>8</v>
      </c>
      <c r="K12" s="141"/>
      <c r="L12" s="141"/>
      <c r="M12" s="141" t="n">
        <v>4</v>
      </c>
      <c r="N12" s="141" t="n">
        <v>4</v>
      </c>
      <c r="O12" s="141" t="n">
        <v>4</v>
      </c>
      <c r="P12" s="141" t="n">
        <v>4</v>
      </c>
      <c r="Q12" s="141" t="n">
        <v>8</v>
      </c>
      <c r="R12" s="141"/>
      <c r="S12" s="141"/>
      <c r="T12" s="141" t="n">
        <v>4</v>
      </c>
      <c r="U12" s="141" t="n">
        <v>4</v>
      </c>
      <c r="V12" s="141" t="n">
        <v>4</v>
      </c>
      <c r="W12" s="141" t="n">
        <v>4</v>
      </c>
      <c r="X12" s="141" t="n">
        <v>8</v>
      </c>
      <c r="Y12" s="141"/>
      <c r="Z12" s="141"/>
      <c r="AA12" s="141" t="n">
        <v>4</v>
      </c>
      <c r="AB12" s="141" t="n">
        <v>4</v>
      </c>
      <c r="AC12" s="141" t="n">
        <v>4</v>
      </c>
      <c r="AD12" s="141" t="n">
        <v>4</v>
      </c>
      <c r="AE12" s="141" t="n">
        <v>8</v>
      </c>
      <c r="AF12" s="141"/>
      <c r="AG12" s="141"/>
      <c r="AH12" s="141"/>
      <c r="AI12" s="141"/>
      <c r="AJ12" s="141"/>
      <c r="AK12" s="142" t="n">
        <f aca="false">+SUM(F12:AJ12)</f>
        <v>96</v>
      </c>
      <c r="AL12" s="143" t="n">
        <f aca="false">IF($AK$3="４週",AK12/4,AK12/(DAY(EOMONTH($F$9,0))/7))</f>
        <v>24</v>
      </c>
      <c r="AM12" s="144"/>
      <c r="AN12" s="144"/>
    </row>
    <row r="13" customFormat="false" ht="18" hidden="false" customHeight="true" outlineLevel="0" collapsed="false">
      <c r="A13" s="127" t="n">
        <v>3</v>
      </c>
      <c r="B13" s="170" t="s">
        <v>22</v>
      </c>
      <c r="C13" s="138" t="s">
        <v>130</v>
      </c>
      <c r="D13" s="167"/>
      <c r="E13" s="168" t="s">
        <v>130</v>
      </c>
      <c r="F13" s="141" t="n">
        <v>4</v>
      </c>
      <c r="G13" s="141" t="n">
        <v>4</v>
      </c>
      <c r="H13" s="141"/>
      <c r="I13" s="141" t="n">
        <v>4</v>
      </c>
      <c r="J13" s="141"/>
      <c r="K13" s="141" t="n">
        <v>4</v>
      </c>
      <c r="L13" s="141"/>
      <c r="M13" s="141" t="n">
        <v>4</v>
      </c>
      <c r="N13" s="141" t="n">
        <v>4</v>
      </c>
      <c r="O13" s="141"/>
      <c r="P13" s="141" t="n">
        <v>4</v>
      </c>
      <c r="Q13" s="141"/>
      <c r="R13" s="141" t="n">
        <v>4</v>
      </c>
      <c r="S13" s="141"/>
      <c r="T13" s="141" t="n">
        <v>4</v>
      </c>
      <c r="U13" s="141" t="n">
        <v>4</v>
      </c>
      <c r="V13" s="141"/>
      <c r="W13" s="141" t="n">
        <v>4</v>
      </c>
      <c r="X13" s="141"/>
      <c r="Y13" s="141" t="n">
        <v>4</v>
      </c>
      <c r="Z13" s="141"/>
      <c r="AA13" s="141" t="n">
        <v>4</v>
      </c>
      <c r="AB13" s="141" t="n">
        <v>4</v>
      </c>
      <c r="AC13" s="141"/>
      <c r="AD13" s="141" t="n">
        <v>4</v>
      </c>
      <c r="AE13" s="141"/>
      <c r="AF13" s="141" t="n">
        <v>4</v>
      </c>
      <c r="AG13" s="141"/>
      <c r="AH13" s="141"/>
      <c r="AI13" s="141"/>
      <c r="AJ13" s="141"/>
      <c r="AK13" s="142" t="n">
        <f aca="false">+SUM(F13:AJ13)</f>
        <v>64</v>
      </c>
      <c r="AL13" s="143" t="n">
        <f aca="false">IF($AK$3="４週",AK13/4,AK13/(DAY(EOMONTH($F$9,0))/7))</f>
        <v>16</v>
      </c>
      <c r="AM13" s="144"/>
      <c r="AN13" s="144"/>
    </row>
    <row r="14" customFormat="false" ht="18" hidden="false" customHeight="true" outlineLevel="0" collapsed="false">
      <c r="A14" s="127" t="n">
        <v>4</v>
      </c>
      <c r="B14" s="170" t="s">
        <v>34</v>
      </c>
      <c r="C14" s="138" t="s">
        <v>132</v>
      </c>
      <c r="D14" s="167"/>
      <c r="E14" s="168" t="s">
        <v>132</v>
      </c>
      <c r="F14" s="141" t="n">
        <v>4</v>
      </c>
      <c r="G14" s="141" t="n">
        <v>4</v>
      </c>
      <c r="H14" s="141"/>
      <c r="I14" s="141" t="n">
        <v>4</v>
      </c>
      <c r="J14" s="141" t="n">
        <v>4</v>
      </c>
      <c r="K14" s="141"/>
      <c r="L14" s="141" t="n">
        <v>4</v>
      </c>
      <c r="M14" s="141" t="n">
        <v>4</v>
      </c>
      <c r="N14" s="141" t="n">
        <v>4</v>
      </c>
      <c r="O14" s="141"/>
      <c r="P14" s="141" t="n">
        <v>4</v>
      </c>
      <c r="Q14" s="141" t="n">
        <v>4</v>
      </c>
      <c r="R14" s="141"/>
      <c r="S14" s="141" t="n">
        <v>4</v>
      </c>
      <c r="T14" s="141" t="n">
        <v>4</v>
      </c>
      <c r="U14" s="141" t="n">
        <v>4</v>
      </c>
      <c r="V14" s="141"/>
      <c r="W14" s="141" t="n">
        <v>4</v>
      </c>
      <c r="X14" s="141" t="n">
        <v>4</v>
      </c>
      <c r="Y14" s="141"/>
      <c r="Z14" s="141" t="n">
        <v>4</v>
      </c>
      <c r="AA14" s="141" t="n">
        <v>4</v>
      </c>
      <c r="AB14" s="141" t="n">
        <v>4</v>
      </c>
      <c r="AC14" s="141"/>
      <c r="AD14" s="141" t="n">
        <v>4</v>
      </c>
      <c r="AE14" s="141" t="n">
        <v>4</v>
      </c>
      <c r="AF14" s="141"/>
      <c r="AG14" s="141" t="n">
        <v>4</v>
      </c>
      <c r="AH14" s="141"/>
      <c r="AI14" s="141"/>
      <c r="AJ14" s="141"/>
      <c r="AK14" s="142" t="n">
        <f aca="false">+SUM(F14:AJ14)</f>
        <v>80</v>
      </c>
      <c r="AL14" s="143" t="n">
        <f aca="false">IF($AK$3="４週",AK14/4,AK14/(DAY(EOMONTH($F$9,0))/7))</f>
        <v>20</v>
      </c>
      <c r="AM14" s="144"/>
      <c r="AN14" s="144"/>
    </row>
    <row r="15" customFormat="false" ht="18" hidden="false" customHeight="true" outlineLevel="0" collapsed="false">
      <c r="A15" s="127" t="n">
        <v>5</v>
      </c>
      <c r="B15" s="170"/>
      <c r="C15" s="138"/>
      <c r="D15" s="167"/>
      <c r="E15" s="168"/>
      <c r="F15" s="141"/>
      <c r="G15" s="141"/>
      <c r="H15" s="141"/>
      <c r="I15" s="141"/>
      <c r="J15" s="141"/>
      <c r="K15" s="141"/>
      <c r="L15" s="141"/>
      <c r="M15" s="141"/>
      <c r="N15" s="141"/>
      <c r="O15" s="141"/>
      <c r="P15" s="141"/>
      <c r="Q15" s="141"/>
      <c r="R15" s="141"/>
      <c r="S15" s="141"/>
      <c r="T15" s="141"/>
      <c r="U15" s="141"/>
      <c r="V15" s="141"/>
      <c r="W15" s="141"/>
      <c r="X15" s="141"/>
      <c r="Y15" s="141"/>
      <c r="Z15" s="141"/>
      <c r="AA15" s="141"/>
      <c r="AB15" s="141"/>
      <c r="AC15" s="141"/>
      <c r="AD15" s="141"/>
      <c r="AE15" s="141"/>
      <c r="AF15" s="141"/>
      <c r="AG15" s="141"/>
      <c r="AH15" s="141"/>
      <c r="AI15" s="141"/>
      <c r="AJ15" s="141"/>
      <c r="AK15" s="142" t="n">
        <f aca="false">+SUM(F15:AJ15)</f>
        <v>0</v>
      </c>
      <c r="AL15" s="143" t="n">
        <f aca="false">IF($AK$3="４週",AK15/4,AK15/(DAY(EOMONTH($F$9,0))/7))</f>
        <v>0</v>
      </c>
      <c r="AM15" s="144"/>
      <c r="AN15" s="144"/>
    </row>
    <row r="16" customFormat="false" ht="18" hidden="false" customHeight="true" outlineLevel="0" collapsed="false">
      <c r="A16" s="127" t="n">
        <v>6</v>
      </c>
      <c r="B16" s="170"/>
      <c r="C16" s="138"/>
      <c r="D16" s="167"/>
      <c r="E16" s="168"/>
      <c r="F16" s="141"/>
      <c r="G16" s="141"/>
      <c r="H16" s="141"/>
      <c r="I16" s="141"/>
      <c r="J16" s="141"/>
      <c r="K16" s="141"/>
      <c r="L16" s="141"/>
      <c r="M16" s="141"/>
      <c r="N16" s="141"/>
      <c r="O16" s="141"/>
      <c r="P16" s="141"/>
      <c r="Q16" s="141"/>
      <c r="R16" s="141"/>
      <c r="S16" s="141"/>
      <c r="T16" s="141"/>
      <c r="U16" s="141"/>
      <c r="V16" s="141"/>
      <c r="W16" s="141"/>
      <c r="X16" s="141"/>
      <c r="Y16" s="141"/>
      <c r="Z16" s="141"/>
      <c r="AA16" s="141"/>
      <c r="AB16" s="141"/>
      <c r="AC16" s="141"/>
      <c r="AD16" s="141"/>
      <c r="AE16" s="141"/>
      <c r="AF16" s="141"/>
      <c r="AG16" s="141"/>
      <c r="AH16" s="141"/>
      <c r="AI16" s="141"/>
      <c r="AJ16" s="141"/>
      <c r="AK16" s="142" t="n">
        <f aca="false">+SUM(F16:AJ16)</f>
        <v>0</v>
      </c>
      <c r="AL16" s="143" t="n">
        <f aca="false">IF($AK$3="４週",AK16/4,AK16/(DAY(EOMONTH($F$9,0))/7))</f>
        <v>0</v>
      </c>
      <c r="AM16" s="144"/>
      <c r="AN16" s="144"/>
    </row>
    <row r="17" customFormat="false" ht="18" hidden="false" customHeight="true" outlineLevel="0" collapsed="false">
      <c r="A17" s="127" t="n">
        <v>7</v>
      </c>
      <c r="B17" s="170"/>
      <c r="C17" s="138"/>
      <c r="D17" s="167"/>
      <c r="E17" s="168"/>
      <c r="F17" s="141"/>
      <c r="G17" s="141"/>
      <c r="H17" s="141"/>
      <c r="I17" s="141"/>
      <c r="J17" s="141"/>
      <c r="K17" s="141"/>
      <c r="L17" s="141"/>
      <c r="M17" s="141"/>
      <c r="N17" s="141"/>
      <c r="O17" s="141"/>
      <c r="P17" s="141"/>
      <c r="Q17" s="141"/>
      <c r="R17" s="141"/>
      <c r="S17" s="141"/>
      <c r="T17" s="141"/>
      <c r="U17" s="141"/>
      <c r="V17" s="141"/>
      <c r="W17" s="141"/>
      <c r="X17" s="141"/>
      <c r="Y17" s="141"/>
      <c r="Z17" s="141"/>
      <c r="AA17" s="141"/>
      <c r="AB17" s="141"/>
      <c r="AC17" s="141"/>
      <c r="AD17" s="141"/>
      <c r="AE17" s="141"/>
      <c r="AF17" s="141"/>
      <c r="AG17" s="141"/>
      <c r="AH17" s="141"/>
      <c r="AI17" s="141"/>
      <c r="AJ17" s="141"/>
      <c r="AK17" s="142" t="n">
        <f aca="false">+SUM(F17:AJ17)</f>
        <v>0</v>
      </c>
      <c r="AL17" s="143" t="n">
        <f aca="false">IF($AK$3="４週",AK17/4,AK17/(DAY(EOMONTH($F$9,0))/7))</f>
        <v>0</v>
      </c>
      <c r="AM17" s="144"/>
      <c r="AN17" s="144"/>
    </row>
    <row r="18" customFormat="false" ht="18" hidden="false" customHeight="true" outlineLevel="0" collapsed="false">
      <c r="A18" s="127" t="n">
        <v>8</v>
      </c>
      <c r="B18" s="170"/>
      <c r="C18" s="138"/>
      <c r="D18" s="167"/>
      <c r="E18" s="168"/>
      <c r="F18" s="141"/>
      <c r="G18" s="141"/>
      <c r="H18" s="141"/>
      <c r="I18" s="141"/>
      <c r="J18" s="141"/>
      <c r="K18" s="141"/>
      <c r="L18" s="141"/>
      <c r="M18" s="141"/>
      <c r="N18" s="141"/>
      <c r="O18" s="141"/>
      <c r="P18" s="141"/>
      <c r="Q18" s="141"/>
      <c r="R18" s="141"/>
      <c r="S18" s="141"/>
      <c r="T18" s="141"/>
      <c r="U18" s="141"/>
      <c r="V18" s="141"/>
      <c r="W18" s="141"/>
      <c r="X18" s="141"/>
      <c r="Y18" s="141"/>
      <c r="Z18" s="141"/>
      <c r="AA18" s="141"/>
      <c r="AB18" s="141"/>
      <c r="AC18" s="141"/>
      <c r="AD18" s="141"/>
      <c r="AE18" s="141"/>
      <c r="AF18" s="141"/>
      <c r="AG18" s="141"/>
      <c r="AH18" s="141"/>
      <c r="AI18" s="141"/>
      <c r="AJ18" s="141"/>
      <c r="AK18" s="142" t="n">
        <f aca="false">+SUM(F18:AJ18)</f>
        <v>0</v>
      </c>
      <c r="AL18" s="143" t="n">
        <f aca="false">IF($AK$3="４週",AK18/4,AK18/(DAY(EOMONTH($F$9,0))/7))</f>
        <v>0</v>
      </c>
      <c r="AM18" s="144"/>
      <c r="AN18" s="144"/>
    </row>
    <row r="19" customFormat="false" ht="18" hidden="false" customHeight="true" outlineLevel="0" collapsed="false">
      <c r="A19" s="127" t="n">
        <v>9</v>
      </c>
      <c r="B19" s="170"/>
      <c r="C19" s="138"/>
      <c r="D19" s="167"/>
      <c r="E19" s="168"/>
      <c r="F19" s="141"/>
      <c r="G19" s="141"/>
      <c r="H19" s="141"/>
      <c r="I19" s="141"/>
      <c r="J19" s="141"/>
      <c r="K19" s="141"/>
      <c r="L19" s="141"/>
      <c r="M19" s="141"/>
      <c r="N19" s="141"/>
      <c r="O19" s="141"/>
      <c r="P19" s="141"/>
      <c r="Q19" s="141"/>
      <c r="R19" s="141"/>
      <c r="S19" s="141"/>
      <c r="T19" s="141"/>
      <c r="U19" s="141"/>
      <c r="V19" s="141"/>
      <c r="W19" s="141"/>
      <c r="X19" s="141"/>
      <c r="Y19" s="141"/>
      <c r="Z19" s="141"/>
      <c r="AA19" s="141"/>
      <c r="AB19" s="141"/>
      <c r="AC19" s="141"/>
      <c r="AD19" s="141"/>
      <c r="AE19" s="141"/>
      <c r="AF19" s="141"/>
      <c r="AG19" s="141"/>
      <c r="AH19" s="141"/>
      <c r="AI19" s="141"/>
      <c r="AJ19" s="141"/>
      <c r="AK19" s="142" t="n">
        <f aca="false">+SUM(F19:AJ19)</f>
        <v>0</v>
      </c>
      <c r="AL19" s="143" t="n">
        <f aca="false">IF($AK$3="４週",AK19/4,AK19/(DAY(EOMONTH($F$9,0))/7))</f>
        <v>0</v>
      </c>
      <c r="AM19" s="144"/>
      <c r="AN19" s="144"/>
    </row>
    <row r="20" customFormat="false" ht="18" hidden="false" customHeight="true" outlineLevel="0" collapsed="false">
      <c r="A20" s="127" t="n">
        <v>10</v>
      </c>
      <c r="B20" s="170"/>
      <c r="C20" s="138"/>
      <c r="D20" s="167"/>
      <c r="E20" s="168"/>
      <c r="F20" s="141"/>
      <c r="G20" s="141"/>
      <c r="H20" s="141"/>
      <c r="I20" s="141"/>
      <c r="J20" s="141"/>
      <c r="K20" s="141"/>
      <c r="L20" s="141"/>
      <c r="M20" s="141"/>
      <c r="N20" s="141"/>
      <c r="O20" s="141"/>
      <c r="P20" s="141"/>
      <c r="Q20" s="141"/>
      <c r="R20" s="141"/>
      <c r="S20" s="141"/>
      <c r="T20" s="141"/>
      <c r="U20" s="141"/>
      <c r="V20" s="141"/>
      <c r="W20" s="141"/>
      <c r="X20" s="141"/>
      <c r="Y20" s="141"/>
      <c r="Z20" s="141"/>
      <c r="AA20" s="141"/>
      <c r="AB20" s="141"/>
      <c r="AC20" s="141"/>
      <c r="AD20" s="141"/>
      <c r="AE20" s="141"/>
      <c r="AF20" s="141"/>
      <c r="AG20" s="141"/>
      <c r="AH20" s="141"/>
      <c r="AI20" s="141"/>
      <c r="AJ20" s="141"/>
      <c r="AK20" s="142" t="n">
        <f aca="false">+SUM(F20:AJ20)</f>
        <v>0</v>
      </c>
      <c r="AL20" s="143" t="n">
        <f aca="false">IF($AK$3="４週",AK20/4,AK20/(DAY(EOMONTH($F$9,0))/7))</f>
        <v>0</v>
      </c>
      <c r="AM20" s="144"/>
      <c r="AN20" s="144"/>
    </row>
    <row r="21" customFormat="false" ht="18" hidden="false" customHeight="true" outlineLevel="0" collapsed="false">
      <c r="A21" s="127" t="n">
        <v>11</v>
      </c>
      <c r="B21" s="170"/>
      <c r="C21" s="138"/>
      <c r="D21" s="167"/>
      <c r="E21" s="168"/>
      <c r="F21" s="141"/>
      <c r="G21" s="141"/>
      <c r="H21" s="141"/>
      <c r="I21" s="141"/>
      <c r="J21" s="141"/>
      <c r="K21" s="141"/>
      <c r="L21" s="141"/>
      <c r="M21" s="141"/>
      <c r="N21" s="141"/>
      <c r="O21" s="141"/>
      <c r="P21" s="141"/>
      <c r="Q21" s="141"/>
      <c r="R21" s="141"/>
      <c r="S21" s="141"/>
      <c r="T21" s="141"/>
      <c r="U21" s="141"/>
      <c r="V21" s="141"/>
      <c r="W21" s="141"/>
      <c r="X21" s="141"/>
      <c r="Y21" s="141"/>
      <c r="Z21" s="141"/>
      <c r="AA21" s="141"/>
      <c r="AB21" s="141"/>
      <c r="AC21" s="141"/>
      <c r="AD21" s="141"/>
      <c r="AE21" s="141"/>
      <c r="AF21" s="141"/>
      <c r="AG21" s="141"/>
      <c r="AH21" s="141"/>
      <c r="AI21" s="141"/>
      <c r="AJ21" s="141"/>
      <c r="AK21" s="142" t="n">
        <f aca="false">+SUM(F21:AJ21)</f>
        <v>0</v>
      </c>
      <c r="AL21" s="143" t="n">
        <f aca="false">IF($AK$3="４週",AK21/4,AK21/(DAY(EOMONTH($F$9,0))/7))</f>
        <v>0</v>
      </c>
      <c r="AM21" s="144"/>
      <c r="AN21" s="144"/>
    </row>
    <row r="22" customFormat="false" ht="18" hidden="false" customHeight="true" outlineLevel="0" collapsed="false">
      <c r="A22" s="127" t="n">
        <v>12</v>
      </c>
      <c r="B22" s="170"/>
      <c r="C22" s="138"/>
      <c r="D22" s="167"/>
      <c r="E22" s="168"/>
      <c r="F22" s="141"/>
      <c r="G22" s="141"/>
      <c r="H22" s="141"/>
      <c r="I22" s="141"/>
      <c r="J22" s="141"/>
      <c r="K22" s="141"/>
      <c r="L22" s="141"/>
      <c r="M22" s="141"/>
      <c r="N22" s="141"/>
      <c r="O22" s="141"/>
      <c r="P22" s="141"/>
      <c r="Q22" s="141"/>
      <c r="R22" s="141"/>
      <c r="S22" s="141"/>
      <c r="T22" s="141"/>
      <c r="U22" s="141"/>
      <c r="V22" s="141"/>
      <c r="W22" s="141"/>
      <c r="X22" s="141"/>
      <c r="Y22" s="141"/>
      <c r="Z22" s="141"/>
      <c r="AA22" s="141"/>
      <c r="AB22" s="141"/>
      <c r="AC22" s="141"/>
      <c r="AD22" s="141"/>
      <c r="AE22" s="141"/>
      <c r="AF22" s="141"/>
      <c r="AG22" s="141"/>
      <c r="AH22" s="141"/>
      <c r="AI22" s="141"/>
      <c r="AJ22" s="141"/>
      <c r="AK22" s="142" t="n">
        <f aca="false">+SUM(F22:AJ22)</f>
        <v>0</v>
      </c>
      <c r="AL22" s="143" t="n">
        <f aca="false">IF($AK$3="４週",AK22/4,AK22/(DAY(EOMONTH($F$9,0))/7))</f>
        <v>0</v>
      </c>
      <c r="AM22" s="144"/>
      <c r="AN22" s="144"/>
    </row>
    <row r="23" customFormat="false" ht="18" hidden="false" customHeight="true" outlineLevel="0" collapsed="false">
      <c r="A23" s="127" t="n">
        <v>13</v>
      </c>
      <c r="B23" s="170"/>
      <c r="C23" s="138"/>
      <c r="D23" s="167"/>
      <c r="E23" s="168"/>
      <c r="F23" s="141"/>
      <c r="G23" s="141"/>
      <c r="H23" s="141"/>
      <c r="I23" s="141"/>
      <c r="J23" s="141"/>
      <c r="K23" s="141"/>
      <c r="L23" s="141"/>
      <c r="M23" s="141"/>
      <c r="N23" s="141"/>
      <c r="O23" s="141"/>
      <c r="P23" s="141"/>
      <c r="Q23" s="141"/>
      <c r="R23" s="141"/>
      <c r="S23" s="141"/>
      <c r="T23" s="141"/>
      <c r="U23" s="141"/>
      <c r="V23" s="141"/>
      <c r="W23" s="141"/>
      <c r="X23" s="141"/>
      <c r="Y23" s="141"/>
      <c r="Z23" s="141"/>
      <c r="AA23" s="141"/>
      <c r="AB23" s="141"/>
      <c r="AC23" s="141"/>
      <c r="AD23" s="141"/>
      <c r="AE23" s="141"/>
      <c r="AF23" s="141"/>
      <c r="AG23" s="141"/>
      <c r="AH23" s="141"/>
      <c r="AI23" s="141"/>
      <c r="AJ23" s="141"/>
      <c r="AK23" s="142" t="n">
        <f aca="false">+SUM(F23:AJ23)</f>
        <v>0</v>
      </c>
      <c r="AL23" s="143" t="n">
        <f aca="false">IF($AK$3="４週",AK23/4,AK23/(DAY(EOMONTH($F$9,0))/7))</f>
        <v>0</v>
      </c>
      <c r="AM23" s="144"/>
      <c r="AN23" s="144"/>
    </row>
    <row r="24" customFormat="false" ht="18" hidden="false" customHeight="true" outlineLevel="0" collapsed="false">
      <c r="A24" s="127" t="n">
        <v>14</v>
      </c>
      <c r="B24" s="170"/>
      <c r="C24" s="138"/>
      <c r="D24" s="167"/>
      <c r="E24" s="168"/>
      <c r="F24" s="141"/>
      <c r="G24" s="141"/>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2" t="n">
        <f aca="false">+SUM(F24:AJ24)</f>
        <v>0</v>
      </c>
      <c r="AL24" s="143" t="n">
        <f aca="false">IF($AK$3="４週",AK24/4,AK24/(DAY(EOMONTH($F$9,0))/7))</f>
        <v>0</v>
      </c>
      <c r="AM24" s="144"/>
      <c r="AN24" s="144"/>
    </row>
    <row r="25" customFormat="false" ht="18" hidden="false" customHeight="true" outlineLevel="0" collapsed="false">
      <c r="A25" s="127" t="n">
        <v>15</v>
      </c>
      <c r="B25" s="170"/>
      <c r="C25" s="138"/>
      <c r="D25" s="167"/>
      <c r="E25" s="168"/>
      <c r="F25" s="141"/>
      <c r="G25" s="141"/>
      <c r="H25" s="141"/>
      <c r="I25" s="141"/>
      <c r="J25" s="141"/>
      <c r="K25" s="141"/>
      <c r="L25" s="141"/>
      <c r="M25" s="141"/>
      <c r="N25" s="141"/>
      <c r="O25" s="141"/>
      <c r="P25" s="141"/>
      <c r="Q25" s="141"/>
      <c r="R25" s="141"/>
      <c r="S25" s="141"/>
      <c r="T25" s="141"/>
      <c r="U25" s="141"/>
      <c r="V25" s="141"/>
      <c r="W25" s="141"/>
      <c r="X25" s="141"/>
      <c r="Y25" s="141"/>
      <c r="Z25" s="141"/>
      <c r="AA25" s="141"/>
      <c r="AB25" s="141"/>
      <c r="AC25" s="141"/>
      <c r="AD25" s="141"/>
      <c r="AE25" s="141"/>
      <c r="AF25" s="141"/>
      <c r="AG25" s="141"/>
      <c r="AH25" s="141"/>
      <c r="AI25" s="141"/>
      <c r="AJ25" s="141"/>
      <c r="AK25" s="142" t="n">
        <f aca="false">+SUM(F25:AJ25)</f>
        <v>0</v>
      </c>
      <c r="AL25" s="143" t="n">
        <f aca="false">IF($AK$3="４週",AK25/4,AK25/(DAY(EOMONTH($F$9,0))/7))</f>
        <v>0</v>
      </c>
      <c r="AM25" s="144"/>
      <c r="AN25" s="144"/>
    </row>
    <row r="26" customFormat="false" ht="18" hidden="false" customHeight="true" outlineLevel="0" collapsed="false">
      <c r="A26" s="127" t="n">
        <v>16</v>
      </c>
      <c r="B26" s="170"/>
      <c r="C26" s="138"/>
      <c r="D26" s="167"/>
      <c r="E26" s="168"/>
      <c r="F26" s="141"/>
      <c r="G26" s="141"/>
      <c r="H26" s="141"/>
      <c r="I26" s="141"/>
      <c r="J26" s="141"/>
      <c r="K26" s="141"/>
      <c r="L26" s="141"/>
      <c r="M26" s="141"/>
      <c r="N26" s="141"/>
      <c r="O26" s="141"/>
      <c r="P26" s="141"/>
      <c r="Q26" s="141"/>
      <c r="R26" s="141"/>
      <c r="S26" s="141"/>
      <c r="T26" s="141"/>
      <c r="U26" s="141"/>
      <c r="V26" s="141"/>
      <c r="W26" s="141"/>
      <c r="X26" s="141"/>
      <c r="Y26" s="141"/>
      <c r="Z26" s="141"/>
      <c r="AA26" s="141"/>
      <c r="AB26" s="141"/>
      <c r="AC26" s="141"/>
      <c r="AD26" s="141"/>
      <c r="AE26" s="141"/>
      <c r="AF26" s="141"/>
      <c r="AG26" s="141"/>
      <c r="AH26" s="141"/>
      <c r="AI26" s="141"/>
      <c r="AJ26" s="141"/>
      <c r="AK26" s="142" t="n">
        <f aca="false">+SUM(F26:AJ26)</f>
        <v>0</v>
      </c>
      <c r="AL26" s="143" t="n">
        <f aca="false">IF($AK$3="４週",AK26/4,AK26/(DAY(EOMONTH($F$9,0))/7))</f>
        <v>0</v>
      </c>
      <c r="AM26" s="144"/>
      <c r="AN26" s="144"/>
    </row>
    <row r="27" customFormat="false" ht="18" hidden="false" customHeight="true" outlineLevel="0" collapsed="false">
      <c r="A27" s="127" t="n">
        <v>17</v>
      </c>
      <c r="B27" s="170"/>
      <c r="C27" s="138"/>
      <c r="D27" s="167"/>
      <c r="E27" s="168"/>
      <c r="F27" s="141"/>
      <c r="G27" s="141"/>
      <c r="H27" s="141"/>
      <c r="I27" s="141"/>
      <c r="J27" s="141"/>
      <c r="K27" s="141"/>
      <c r="L27" s="141"/>
      <c r="M27" s="141"/>
      <c r="N27" s="141"/>
      <c r="O27" s="141"/>
      <c r="P27" s="141"/>
      <c r="Q27" s="141"/>
      <c r="R27" s="141"/>
      <c r="S27" s="141"/>
      <c r="T27" s="141"/>
      <c r="U27" s="141"/>
      <c r="V27" s="141"/>
      <c r="W27" s="141"/>
      <c r="X27" s="141"/>
      <c r="Y27" s="141"/>
      <c r="Z27" s="141"/>
      <c r="AA27" s="141"/>
      <c r="AB27" s="141"/>
      <c r="AC27" s="141"/>
      <c r="AD27" s="141"/>
      <c r="AE27" s="141"/>
      <c r="AF27" s="141"/>
      <c r="AG27" s="141"/>
      <c r="AH27" s="141"/>
      <c r="AI27" s="141"/>
      <c r="AJ27" s="141"/>
      <c r="AK27" s="142" t="n">
        <f aca="false">+SUM(F27:AJ27)</f>
        <v>0</v>
      </c>
      <c r="AL27" s="143" t="n">
        <f aca="false">IF($AK$3="４週",AK27/4,AK27/(DAY(EOMONTH($F$9,0))/7))</f>
        <v>0</v>
      </c>
      <c r="AM27" s="144"/>
      <c r="AN27" s="144"/>
    </row>
    <row r="28" customFormat="false" ht="18" hidden="false" customHeight="true" outlineLevel="0" collapsed="false">
      <c r="A28" s="127" t="n">
        <v>18</v>
      </c>
      <c r="B28" s="170"/>
      <c r="C28" s="138"/>
      <c r="D28" s="167"/>
      <c r="E28" s="168"/>
      <c r="F28" s="141"/>
      <c r="G28" s="141"/>
      <c r="H28" s="141"/>
      <c r="I28" s="141"/>
      <c r="J28" s="141"/>
      <c r="K28" s="141"/>
      <c r="L28" s="141"/>
      <c r="M28" s="141"/>
      <c r="N28" s="141"/>
      <c r="O28" s="141"/>
      <c r="P28" s="141"/>
      <c r="Q28" s="141"/>
      <c r="R28" s="141"/>
      <c r="S28" s="141"/>
      <c r="T28" s="141"/>
      <c r="U28" s="141"/>
      <c r="V28" s="141"/>
      <c r="W28" s="141"/>
      <c r="X28" s="141"/>
      <c r="Y28" s="141"/>
      <c r="Z28" s="141"/>
      <c r="AA28" s="141"/>
      <c r="AB28" s="141"/>
      <c r="AC28" s="141"/>
      <c r="AD28" s="141"/>
      <c r="AE28" s="141"/>
      <c r="AF28" s="141"/>
      <c r="AG28" s="141"/>
      <c r="AH28" s="141"/>
      <c r="AI28" s="141"/>
      <c r="AJ28" s="141"/>
      <c r="AK28" s="142" t="n">
        <f aca="false">+SUM(F28:AJ28)</f>
        <v>0</v>
      </c>
      <c r="AL28" s="143" t="n">
        <f aca="false">IF($AK$3="４週",AK28/4,AK28/(DAY(EOMONTH($F$9,0))/7))</f>
        <v>0</v>
      </c>
      <c r="AM28" s="144"/>
      <c r="AN28" s="144"/>
    </row>
    <row r="29" customFormat="false" ht="18" hidden="false" customHeight="true" outlineLevel="0" collapsed="false">
      <c r="A29" s="127" t="n">
        <v>19</v>
      </c>
      <c r="B29" s="170"/>
      <c r="C29" s="138"/>
      <c r="D29" s="167"/>
      <c r="E29" s="168"/>
      <c r="F29" s="141"/>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41"/>
      <c r="AG29" s="141"/>
      <c r="AH29" s="141"/>
      <c r="AI29" s="141"/>
      <c r="AJ29" s="141"/>
      <c r="AK29" s="142" t="n">
        <f aca="false">+SUM(F29:AJ29)</f>
        <v>0</v>
      </c>
      <c r="AL29" s="143" t="n">
        <f aca="false">IF($AK$3="４週",AK29/4,AK29/(DAY(EOMONTH($F$9,0))/7))</f>
        <v>0</v>
      </c>
      <c r="AM29" s="144"/>
      <c r="AN29" s="144"/>
    </row>
    <row r="30" customFormat="false" ht="18" hidden="false" customHeight="true" outlineLevel="0" collapsed="false">
      <c r="A30" s="127" t="n">
        <v>20</v>
      </c>
      <c r="B30" s="170"/>
      <c r="C30" s="138"/>
      <c r="D30" s="167"/>
      <c r="E30" s="168"/>
      <c r="F30" s="141"/>
      <c r="G30" s="141"/>
      <c r="H30" s="141"/>
      <c r="I30" s="141"/>
      <c r="J30" s="141"/>
      <c r="K30" s="141"/>
      <c r="L30" s="141"/>
      <c r="M30" s="141"/>
      <c r="N30" s="141"/>
      <c r="O30" s="141"/>
      <c r="P30" s="141"/>
      <c r="Q30" s="141"/>
      <c r="R30" s="141"/>
      <c r="S30" s="141"/>
      <c r="T30" s="141"/>
      <c r="U30" s="141"/>
      <c r="V30" s="141"/>
      <c r="W30" s="141"/>
      <c r="X30" s="141"/>
      <c r="Y30" s="141"/>
      <c r="Z30" s="141"/>
      <c r="AA30" s="141"/>
      <c r="AB30" s="141"/>
      <c r="AC30" s="141"/>
      <c r="AD30" s="141"/>
      <c r="AE30" s="141"/>
      <c r="AF30" s="141"/>
      <c r="AG30" s="141"/>
      <c r="AH30" s="141"/>
      <c r="AI30" s="141"/>
      <c r="AJ30" s="141"/>
      <c r="AK30" s="142" t="n">
        <f aca="false">+SUM(F30:AJ30)</f>
        <v>0</v>
      </c>
      <c r="AL30" s="143" t="n">
        <f aca="false">IF($AK$3="４週",AK30/4,AK30/(DAY(EOMONTH($F$9,0))/7))</f>
        <v>0</v>
      </c>
      <c r="AM30" s="144"/>
      <c r="AN30" s="144"/>
    </row>
    <row r="31" customFormat="false" ht="18" hidden="false" customHeight="true" outlineLevel="0" collapsed="false">
      <c r="A31" s="130" t="s">
        <v>115</v>
      </c>
      <c r="B31" s="130"/>
      <c r="C31" s="130"/>
      <c r="D31" s="130"/>
      <c r="E31" s="130"/>
      <c r="F31" s="145" t="n">
        <f aca="false">+SUM(F11:F30)</f>
        <v>20</v>
      </c>
      <c r="G31" s="145" t="n">
        <f aca="false">+SUM(G11:G30)</f>
        <v>20</v>
      </c>
      <c r="H31" s="145" t="n">
        <f aca="false">+SUM(H11:H30)</f>
        <v>4</v>
      </c>
      <c r="I31" s="145" t="n">
        <f aca="false">+SUM(I11:I30)</f>
        <v>20</v>
      </c>
      <c r="J31" s="145" t="n">
        <f aca="false">+SUM(J11:J30)</f>
        <v>20</v>
      </c>
      <c r="K31" s="145" t="n">
        <f aca="false">+SUM(K11:K30)</f>
        <v>12</v>
      </c>
      <c r="L31" s="145" t="n">
        <f aca="false">+SUM(L11:L30)</f>
        <v>4</v>
      </c>
      <c r="M31" s="145" t="n">
        <f aca="false">+SUM(M11:M30)</f>
        <v>20</v>
      </c>
      <c r="N31" s="145" t="n">
        <f aca="false">+SUM(N11:N30)</f>
        <v>20</v>
      </c>
      <c r="O31" s="145" t="n">
        <f aca="false">+SUM(O11:O30)</f>
        <v>4</v>
      </c>
      <c r="P31" s="145" t="n">
        <f aca="false">+SUM(P11:P30)</f>
        <v>20</v>
      </c>
      <c r="Q31" s="145" t="n">
        <f aca="false">+SUM(Q11:Q30)</f>
        <v>20</v>
      </c>
      <c r="R31" s="145" t="n">
        <f aca="false">+SUM(R11:R30)</f>
        <v>12</v>
      </c>
      <c r="S31" s="145" t="n">
        <f aca="false">+SUM(S11:S30)</f>
        <v>4</v>
      </c>
      <c r="T31" s="145" t="n">
        <f aca="false">+SUM(T11:T30)</f>
        <v>20</v>
      </c>
      <c r="U31" s="145" t="n">
        <f aca="false">+SUM(U11:U30)</f>
        <v>20</v>
      </c>
      <c r="V31" s="145" t="n">
        <f aca="false">+SUM(V11:V30)</f>
        <v>4</v>
      </c>
      <c r="W31" s="145" t="n">
        <f aca="false">+SUM(W11:W30)</f>
        <v>20</v>
      </c>
      <c r="X31" s="145" t="n">
        <f aca="false">+SUM(X11:X30)</f>
        <v>20</v>
      </c>
      <c r="Y31" s="145" t="n">
        <f aca="false">+SUM(Y11:Y30)</f>
        <v>4</v>
      </c>
      <c r="Z31" s="145" t="n">
        <f aca="false">+SUM(Z11:Z30)</f>
        <v>12</v>
      </c>
      <c r="AA31" s="145" t="n">
        <f aca="false">+SUM(AA11:AA30)</f>
        <v>20</v>
      </c>
      <c r="AB31" s="145" t="n">
        <f aca="false">+SUM(AB11:AB30)</f>
        <v>12</v>
      </c>
      <c r="AC31" s="145" t="n">
        <f aca="false">+SUM(AC11:AC30)</f>
        <v>12</v>
      </c>
      <c r="AD31" s="145" t="n">
        <f aca="false">+SUM(AD11:AD30)</f>
        <v>20</v>
      </c>
      <c r="AE31" s="145" t="n">
        <f aca="false">+SUM(AE11:AE30)</f>
        <v>20</v>
      </c>
      <c r="AF31" s="145" t="n">
        <f aca="false">+SUM(AF11:AF30)</f>
        <v>4</v>
      </c>
      <c r="AG31" s="145" t="n">
        <f aca="false">+SUM(AG11:AG30)</f>
        <v>12</v>
      </c>
      <c r="AH31" s="145" t="n">
        <f aca="false">+SUM(AH11:AH30)</f>
        <v>0</v>
      </c>
      <c r="AI31" s="145" t="n">
        <f aca="false">+SUM(AI11:AI30)</f>
        <v>0</v>
      </c>
      <c r="AJ31" s="145" t="n">
        <f aca="false">+SUM(AJ11:AJ30)</f>
        <v>0</v>
      </c>
      <c r="AK31" s="142" t="n">
        <f aca="false">+SUM(F31:AJ31)</f>
        <v>400</v>
      </c>
      <c r="AL31" s="143" t="n">
        <f aca="false">IF($AK$3="４週",AK31/4,AK31/(DAY(EOMONTH($F$9,0))/7))</f>
        <v>100</v>
      </c>
      <c r="AM31" s="146"/>
      <c r="AN31" s="146"/>
    </row>
    <row r="32" customFormat="false" ht="18" hidden="false" customHeight="true" outlineLevel="0" collapsed="false">
      <c r="A32" s="147" t="s">
        <v>116</v>
      </c>
      <c r="B32" s="147"/>
      <c r="C32" s="147"/>
      <c r="D32" s="147"/>
      <c r="E32" s="147"/>
      <c r="F32" s="148" t="n">
        <v>12</v>
      </c>
      <c r="G32" s="148" t="n">
        <v>20</v>
      </c>
      <c r="H32" s="148" t="n">
        <v>12</v>
      </c>
      <c r="I32" s="148" t="n">
        <v>20</v>
      </c>
      <c r="J32" s="148" t="n">
        <v>12</v>
      </c>
      <c r="K32" s="148" t="n">
        <v>20</v>
      </c>
      <c r="L32" s="148" t="n">
        <v>12</v>
      </c>
      <c r="M32" s="148" t="n">
        <v>20</v>
      </c>
      <c r="N32" s="148" t="n">
        <v>12</v>
      </c>
      <c r="O32" s="148" t="n">
        <v>20</v>
      </c>
      <c r="P32" s="148" t="n">
        <v>12</v>
      </c>
      <c r="Q32" s="148" t="n">
        <v>20</v>
      </c>
      <c r="R32" s="148" t="n">
        <v>12</v>
      </c>
      <c r="S32" s="148" t="n">
        <v>20</v>
      </c>
      <c r="T32" s="148" t="n">
        <v>12</v>
      </c>
      <c r="U32" s="148" t="n">
        <v>20</v>
      </c>
      <c r="V32" s="148" t="n">
        <v>12</v>
      </c>
      <c r="W32" s="148" t="n">
        <v>20</v>
      </c>
      <c r="X32" s="148" t="n">
        <v>12</v>
      </c>
      <c r="Y32" s="148" t="n">
        <v>20</v>
      </c>
      <c r="Z32" s="148" t="n">
        <v>12</v>
      </c>
      <c r="AA32" s="148" t="n">
        <v>20</v>
      </c>
      <c r="AB32" s="148" t="n">
        <v>12</v>
      </c>
      <c r="AC32" s="148" t="n">
        <v>20</v>
      </c>
      <c r="AD32" s="148" t="n">
        <v>12</v>
      </c>
      <c r="AE32" s="148" t="n">
        <v>20</v>
      </c>
      <c r="AF32" s="148" t="n">
        <v>12</v>
      </c>
      <c r="AG32" s="148" t="n">
        <v>20</v>
      </c>
      <c r="AH32" s="148" t="n">
        <v>12</v>
      </c>
      <c r="AI32" s="148" t="n">
        <v>20</v>
      </c>
      <c r="AJ32" s="148" t="n">
        <v>20</v>
      </c>
      <c r="AK32" s="145"/>
      <c r="AL32" s="149"/>
      <c r="AM32" s="146"/>
      <c r="AN32" s="146"/>
    </row>
    <row r="33" s="153" customFormat="true" ht="15" hidden="false" customHeight="true" outlineLevel="0" collapsed="false">
      <c r="A33" s="150"/>
      <c r="B33" s="150"/>
      <c r="C33" s="150"/>
      <c r="D33" s="150"/>
      <c r="E33" s="150"/>
      <c r="F33" s="151"/>
      <c r="G33" s="151"/>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0"/>
      <c r="AL33" s="150"/>
      <c r="AM33" s="152"/>
    </row>
    <row r="34" s="153" customFormat="true" ht="15" hidden="false" customHeight="true" outlineLevel="0" collapsed="false">
      <c r="A34" s="150"/>
      <c r="B34" s="150"/>
      <c r="C34" s="150"/>
      <c r="D34" s="150"/>
      <c r="E34" s="150"/>
      <c r="F34" s="151"/>
      <c r="G34" s="151"/>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0"/>
      <c r="AL34" s="150"/>
      <c r="AM34" s="152"/>
    </row>
    <row r="35" s="153" customFormat="true" ht="15" hidden="false" customHeight="true" outlineLevel="0" collapsed="false">
      <c r="A35" s="150"/>
      <c r="B35" s="150"/>
      <c r="C35" s="150"/>
      <c r="D35" s="150"/>
      <c r="E35" s="150"/>
      <c r="F35" s="151"/>
      <c r="G35" s="151"/>
      <c r="H35" s="151"/>
      <c r="I35" s="151"/>
      <c r="J35" s="151"/>
      <c r="K35" s="151"/>
      <c r="L35" s="151"/>
      <c r="M35" s="151"/>
      <c r="N35" s="151"/>
      <c r="O35" s="151"/>
      <c r="P35" s="151"/>
      <c r="Q35" s="151"/>
      <c r="R35" s="151"/>
      <c r="S35" s="151"/>
      <c r="T35" s="151"/>
      <c r="U35" s="151"/>
      <c r="V35" s="151"/>
      <c r="W35" s="151"/>
      <c r="X35" s="151"/>
      <c r="Y35" s="151"/>
      <c r="Z35" s="151"/>
      <c r="AA35" s="151"/>
      <c r="AB35" s="151"/>
      <c r="AC35" s="151"/>
      <c r="AD35" s="151"/>
      <c r="AE35" s="151"/>
      <c r="AF35" s="151"/>
      <c r="AG35" s="151"/>
      <c r="AH35" s="151"/>
      <c r="AI35" s="151"/>
      <c r="AJ35" s="151"/>
      <c r="AK35" s="150"/>
      <c r="AL35" s="150"/>
      <c r="AM35" s="152"/>
    </row>
    <row r="36" s="153" customFormat="true" ht="15" hidden="false" customHeight="true" outlineLevel="0" collapsed="false">
      <c r="A36" s="150"/>
      <c r="B36" s="150"/>
      <c r="C36" s="150"/>
      <c r="D36" s="150"/>
      <c r="E36" s="150"/>
      <c r="F36" s="151"/>
      <c r="G36" s="151"/>
      <c r="H36" s="15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51"/>
      <c r="AK36" s="150"/>
      <c r="AL36" s="150"/>
      <c r="AM36" s="152"/>
    </row>
    <row r="37" s="153" customFormat="true" ht="21" hidden="false" customHeight="true" outlineLevel="0" collapsed="false">
      <c r="A37" s="173" t="s">
        <v>196</v>
      </c>
      <c r="B37" s="150"/>
      <c r="C37" s="150"/>
      <c r="D37" s="150"/>
      <c r="E37" s="150"/>
      <c r="F37" s="150"/>
      <c r="G37" s="151"/>
      <c r="H37" s="151"/>
      <c r="I37" s="151"/>
      <c r="J37" s="151"/>
      <c r="K37" s="151"/>
      <c r="L37" s="151"/>
      <c r="M37" s="151"/>
      <c r="N37" s="151"/>
      <c r="O37" s="151"/>
      <c r="AM37" s="150"/>
      <c r="AN37" s="152"/>
    </row>
    <row r="38" s="153" customFormat="true" ht="24.75" hidden="false" customHeight="true" outlineLevel="0" collapsed="false">
      <c r="A38" s="178"/>
      <c r="B38" s="178"/>
      <c r="C38" s="178"/>
      <c r="D38" s="210" t="n">
        <v>4</v>
      </c>
      <c r="E38" s="210" t="n">
        <v>5</v>
      </c>
      <c r="F38" s="210" t="n">
        <v>6</v>
      </c>
      <c r="G38" s="210"/>
      <c r="H38" s="210"/>
      <c r="I38" s="210" t="n">
        <v>7</v>
      </c>
      <c r="J38" s="210"/>
      <c r="K38" s="210"/>
      <c r="L38" s="210" t="n">
        <v>8</v>
      </c>
      <c r="M38" s="210"/>
      <c r="N38" s="210"/>
      <c r="O38" s="210" t="n">
        <v>9</v>
      </c>
      <c r="P38" s="210"/>
      <c r="Q38" s="210"/>
      <c r="R38" s="210" t="n">
        <v>10</v>
      </c>
      <c r="S38" s="210"/>
      <c r="T38" s="210"/>
      <c r="U38" s="210" t="n">
        <v>11</v>
      </c>
      <c r="V38" s="210"/>
      <c r="W38" s="210"/>
      <c r="X38" s="210" t="n">
        <v>12</v>
      </c>
      <c r="Y38" s="210"/>
      <c r="Z38" s="210"/>
      <c r="AA38" s="210" t="n">
        <v>1</v>
      </c>
      <c r="AB38" s="210"/>
      <c r="AC38" s="210"/>
      <c r="AD38" s="210" t="n">
        <v>2</v>
      </c>
      <c r="AE38" s="210"/>
      <c r="AF38" s="210"/>
      <c r="AG38" s="210" t="n">
        <v>3</v>
      </c>
      <c r="AH38" s="210"/>
      <c r="AI38" s="210"/>
      <c r="AJ38" s="178" t="s">
        <v>197</v>
      </c>
      <c r="AK38" s="178"/>
      <c r="AL38" s="181" t="s">
        <v>198</v>
      </c>
    </row>
    <row r="39" s="153" customFormat="true" ht="18" hidden="false" customHeight="true" outlineLevel="0" collapsed="false">
      <c r="A39" s="186" t="s">
        <v>199</v>
      </c>
      <c r="B39" s="186"/>
      <c r="C39" s="186"/>
      <c r="D39" s="141" t="n">
        <v>1400</v>
      </c>
      <c r="E39" s="141" t="n">
        <v>1310</v>
      </c>
      <c r="F39" s="141" t="n">
        <v>1400</v>
      </c>
      <c r="G39" s="141"/>
      <c r="H39" s="141"/>
      <c r="I39" s="141" t="n">
        <v>1470</v>
      </c>
      <c r="J39" s="141"/>
      <c r="K39" s="141"/>
      <c r="L39" s="141" t="n">
        <v>1470</v>
      </c>
      <c r="M39" s="141"/>
      <c r="N39" s="141"/>
      <c r="O39" s="141" t="n">
        <v>1330</v>
      </c>
      <c r="P39" s="141"/>
      <c r="Q39" s="141"/>
      <c r="R39" s="141" t="n">
        <v>1400</v>
      </c>
      <c r="S39" s="141"/>
      <c r="T39" s="141"/>
      <c r="U39" s="141" t="n">
        <v>1400</v>
      </c>
      <c r="V39" s="141"/>
      <c r="W39" s="141"/>
      <c r="X39" s="141" t="n">
        <v>1330</v>
      </c>
      <c r="Y39" s="141"/>
      <c r="Z39" s="141"/>
      <c r="AA39" s="141" t="n">
        <v>1330</v>
      </c>
      <c r="AB39" s="141"/>
      <c r="AC39" s="141"/>
      <c r="AD39" s="141" t="n">
        <v>1330</v>
      </c>
      <c r="AE39" s="141"/>
      <c r="AF39" s="141"/>
      <c r="AG39" s="141" t="n">
        <v>1400</v>
      </c>
      <c r="AH39" s="141"/>
      <c r="AI39" s="141"/>
      <c r="AJ39" s="211" t="n">
        <f aca="false">SUM(D39:AI39)</f>
        <v>16570</v>
      </c>
      <c r="AK39" s="211"/>
      <c r="AL39" s="212" t="n">
        <f aca="false">ROUNDUP(AJ39/AJ40,1)</f>
        <v>70</v>
      </c>
    </row>
    <row r="40" s="153" customFormat="true" ht="18" hidden="false" customHeight="true" outlineLevel="0" collapsed="false">
      <c r="A40" s="186" t="s">
        <v>200</v>
      </c>
      <c r="B40" s="186"/>
      <c r="C40" s="186"/>
      <c r="D40" s="141" t="n">
        <v>20</v>
      </c>
      <c r="E40" s="141" t="n">
        <v>19</v>
      </c>
      <c r="F40" s="141" t="n">
        <v>20</v>
      </c>
      <c r="G40" s="141"/>
      <c r="H40" s="141"/>
      <c r="I40" s="141" t="n">
        <v>21</v>
      </c>
      <c r="J40" s="141"/>
      <c r="K40" s="141"/>
      <c r="L40" s="141" t="n">
        <v>21</v>
      </c>
      <c r="M40" s="141"/>
      <c r="N40" s="141"/>
      <c r="O40" s="141" t="n">
        <v>19</v>
      </c>
      <c r="P40" s="141"/>
      <c r="Q40" s="141"/>
      <c r="R40" s="141" t="n">
        <v>20</v>
      </c>
      <c r="S40" s="141"/>
      <c r="T40" s="141"/>
      <c r="U40" s="141" t="n">
        <v>20</v>
      </c>
      <c r="V40" s="141"/>
      <c r="W40" s="141"/>
      <c r="X40" s="141" t="n">
        <v>19</v>
      </c>
      <c r="Y40" s="141"/>
      <c r="Z40" s="141"/>
      <c r="AA40" s="141" t="n">
        <v>19</v>
      </c>
      <c r="AB40" s="141"/>
      <c r="AC40" s="141"/>
      <c r="AD40" s="141" t="n">
        <v>19</v>
      </c>
      <c r="AE40" s="141"/>
      <c r="AF40" s="141"/>
      <c r="AG40" s="141" t="n">
        <v>20</v>
      </c>
      <c r="AH40" s="141"/>
      <c r="AI40" s="141"/>
      <c r="AJ40" s="211" t="n">
        <f aca="false">+SUM(D40:AI40)</f>
        <v>237</v>
      </c>
      <c r="AK40" s="211"/>
      <c r="AL40" s="212"/>
    </row>
    <row r="41" s="153" customFormat="true" ht="4.5" hidden="false" customHeight="true" outlineLevel="0" collapsed="false">
      <c r="A41" s="171"/>
      <c r="B41" s="171"/>
      <c r="C41" s="171"/>
      <c r="I41" s="151"/>
      <c r="J41" s="151"/>
      <c r="K41" s="151"/>
      <c r="L41" s="151"/>
      <c r="M41" s="151"/>
      <c r="N41" s="151"/>
      <c r="O41" s="151"/>
      <c r="P41" s="151"/>
      <c r="Q41" s="151"/>
      <c r="R41" s="151"/>
      <c r="S41" s="151"/>
      <c r="T41" s="151"/>
      <c r="U41" s="151"/>
      <c r="V41" s="151"/>
      <c r="W41" s="151"/>
      <c r="X41" s="151"/>
      <c r="Y41" s="151"/>
      <c r="Z41" s="151"/>
      <c r="AA41" s="151"/>
      <c r="AB41" s="151"/>
      <c r="AC41" s="151"/>
      <c r="AD41" s="151"/>
      <c r="AE41" s="151"/>
      <c r="AF41" s="151"/>
      <c r="AG41" s="151"/>
      <c r="AH41" s="151"/>
      <c r="AI41" s="151"/>
      <c r="AJ41" s="172"/>
      <c r="AK41" s="151"/>
      <c r="AL41" s="150"/>
      <c r="AM41" s="150"/>
      <c r="AN41" s="152"/>
    </row>
    <row r="42" s="153" customFormat="true" ht="18" hidden="false" customHeight="true" outlineLevel="0" collapsed="false">
      <c r="A42" s="173" t="s">
        <v>161</v>
      </c>
      <c r="B42" s="151"/>
      <c r="D42" s="151"/>
      <c r="E42" s="151"/>
      <c r="F42" s="151"/>
      <c r="G42" s="151"/>
      <c r="H42" s="151"/>
      <c r="O42" s="151"/>
      <c r="P42" s="151"/>
      <c r="Q42" s="151"/>
      <c r="R42" s="151"/>
      <c r="S42" s="151"/>
      <c r="T42" s="151"/>
      <c r="U42" s="151"/>
      <c r="V42" s="151"/>
      <c r="W42" s="150"/>
      <c r="X42" s="151"/>
      <c r="Y42" s="151"/>
      <c r="Z42" s="151"/>
      <c r="AA42" s="151"/>
      <c r="AB42" s="151"/>
      <c r="AC42" s="151"/>
      <c r="AD42" s="151"/>
      <c r="AE42" s="151"/>
      <c r="AF42" s="151"/>
      <c r="AG42" s="151"/>
      <c r="AH42" s="151"/>
      <c r="AI42" s="151"/>
      <c r="AJ42" s="172"/>
      <c r="AK42" s="151"/>
      <c r="AL42" s="150"/>
      <c r="AM42" s="150"/>
      <c r="AN42" s="152"/>
    </row>
    <row r="43" s="153" customFormat="true" ht="24.75" hidden="false" customHeight="true" outlineLevel="0" collapsed="false">
      <c r="A43" s="178" t="s">
        <v>125</v>
      </c>
      <c r="B43" s="178"/>
      <c r="C43" s="178" t="s">
        <v>22</v>
      </c>
      <c r="D43" s="178"/>
      <c r="E43" s="181" t="s">
        <v>219</v>
      </c>
      <c r="F43" s="181"/>
      <c r="G43" s="181"/>
      <c r="H43" s="181"/>
      <c r="W43" s="150"/>
      <c r="X43" s="151"/>
      <c r="Y43" s="151"/>
      <c r="Z43" s="151"/>
      <c r="AA43" s="151"/>
      <c r="AB43" s="151"/>
      <c r="AC43" s="151"/>
      <c r="AD43" s="151"/>
      <c r="AE43" s="151"/>
      <c r="AF43" s="151"/>
      <c r="AG43" s="151"/>
      <c r="AH43" s="151"/>
      <c r="AI43" s="151"/>
      <c r="AJ43" s="172"/>
      <c r="AK43" s="151"/>
      <c r="AL43" s="150"/>
      <c r="AM43" s="150"/>
      <c r="AN43" s="152"/>
    </row>
    <row r="44" s="153" customFormat="true" ht="18" hidden="false" customHeight="true" outlineLevel="0" collapsed="false">
      <c r="A44" s="181" t="s">
        <v>165</v>
      </c>
      <c r="B44" s="181"/>
      <c r="C44" s="213" t="n">
        <f aca="false">ROUNDDOWN(IF(AL39&lt;=60,1,1+ROUNDUP((AL39-60)/40,0)),1)</f>
        <v>2</v>
      </c>
      <c r="D44" s="213"/>
      <c r="E44" s="213" t="n">
        <f aca="false">ROUNDDOWN(AL39/10,1)</f>
        <v>7</v>
      </c>
      <c r="F44" s="213"/>
      <c r="G44" s="213"/>
      <c r="H44" s="213"/>
      <c r="W44" s="150"/>
      <c r="X44" s="151"/>
      <c r="Y44" s="151"/>
      <c r="Z44" s="151"/>
      <c r="AA44" s="151"/>
      <c r="AB44" s="151"/>
      <c r="AC44" s="151"/>
      <c r="AD44" s="151"/>
      <c r="AE44" s="151"/>
      <c r="AF44" s="151"/>
      <c r="AG44" s="151"/>
      <c r="AH44" s="151"/>
      <c r="AI44" s="151"/>
      <c r="AJ44" s="172"/>
      <c r="AK44" s="151"/>
      <c r="AL44" s="150"/>
      <c r="AM44" s="150"/>
      <c r="AN44" s="152"/>
    </row>
    <row r="45" s="153" customFormat="true" ht="4.5" hidden="false" customHeight="true" outlineLevel="0" collapsed="false">
      <c r="A45" s="171"/>
      <c r="B45" s="171"/>
      <c r="C45" s="171"/>
      <c r="D45" s="171"/>
      <c r="E45" s="171"/>
      <c r="F45" s="171"/>
      <c r="G45" s="171"/>
      <c r="H45" s="171"/>
      <c r="I45" s="171"/>
      <c r="J45" s="151"/>
      <c r="K45" s="151"/>
      <c r="L45" s="151"/>
      <c r="M45" s="172"/>
      <c r="N45" s="151"/>
      <c r="O45" s="151"/>
      <c r="P45" s="151"/>
      <c r="W45" s="150"/>
      <c r="X45" s="151"/>
      <c r="Y45" s="151"/>
      <c r="Z45" s="151"/>
      <c r="AA45" s="151"/>
      <c r="AB45" s="151"/>
      <c r="AC45" s="151"/>
      <c r="AD45" s="151"/>
      <c r="AE45" s="151"/>
      <c r="AF45" s="151"/>
      <c r="AG45" s="151"/>
      <c r="AH45" s="151"/>
      <c r="AI45" s="151"/>
      <c r="AJ45" s="172"/>
      <c r="AK45" s="151"/>
      <c r="AL45" s="150"/>
      <c r="AM45" s="150"/>
      <c r="AN45" s="152"/>
    </row>
    <row r="46" s="105" customFormat="true" ht="21" hidden="false" customHeight="true" outlineLevel="0" collapsed="false">
      <c r="A46" s="197" t="s">
        <v>182</v>
      </c>
      <c r="C46" s="126"/>
      <c r="D46" s="126"/>
      <c r="E46" s="126"/>
      <c r="F46" s="126"/>
      <c r="G46" s="198"/>
      <c r="H46" s="198"/>
      <c r="I46" s="198"/>
      <c r="J46" s="198"/>
      <c r="K46" s="198"/>
      <c r="L46" s="198"/>
      <c r="M46" s="198"/>
      <c r="N46" s="198"/>
      <c r="O46" s="198"/>
      <c r="P46" s="198"/>
      <c r="Q46" s="198"/>
      <c r="R46" s="198"/>
      <c r="S46" s="198"/>
      <c r="T46" s="198"/>
      <c r="U46" s="198"/>
      <c r="V46" s="198"/>
      <c r="W46" s="198"/>
      <c r="X46" s="198"/>
      <c r="Y46" s="198"/>
      <c r="Z46" s="198"/>
      <c r="AA46" s="198"/>
      <c r="AB46" s="198"/>
      <c r="AC46" s="198"/>
      <c r="AD46" s="198"/>
      <c r="AE46" s="198"/>
      <c r="AF46" s="198"/>
      <c r="AG46" s="198"/>
      <c r="AH46" s="198"/>
      <c r="AI46" s="198"/>
      <c r="AJ46" s="198"/>
      <c r="AK46" s="198"/>
      <c r="AL46" s="126"/>
      <c r="AM46" s="126"/>
      <c r="AN46" s="110"/>
    </row>
    <row r="47" customFormat="false" ht="24.75" hidden="false" customHeight="true" outlineLevel="0" collapsed="false">
      <c r="A47" s="110"/>
      <c r="B47" s="125"/>
      <c r="C47" s="199" t="str">
        <f aca="false">IF(VLOOKUP($AK$1,選択肢!$A$1:$J$31,C52,FALSE())=0,"-",VLOOKUP($AK$1,選択肢!$A$1:$J$31,C52,FALSE()))</f>
        <v>管理者</v>
      </c>
      <c r="D47" s="199"/>
      <c r="E47" s="200" t="str">
        <f aca="false">IF(VLOOKUP($AK$1,選択肢!$A$1:$J$31,E52,FALSE())=0,"-",VLOOKUP($AK$1,選択肢!$A$1:$J$31,E52,FALSE()))</f>
        <v>サービス管理責任者</v>
      </c>
      <c r="F47" s="200"/>
      <c r="G47" s="200"/>
      <c r="H47" s="200"/>
      <c r="I47" s="200" t="str">
        <f aca="false">IF(VLOOKUP($AK$1,選択肢!$A$1:$J$31,I52,FALSE())=0,"-",VLOOKUP($AK$1,選択肢!$A$1:$J$31,I52,FALSE()))</f>
        <v>職業指導員</v>
      </c>
      <c r="J47" s="200"/>
      <c r="K47" s="200"/>
      <c r="L47" s="200"/>
      <c r="M47" s="200"/>
      <c r="N47" s="200"/>
      <c r="O47" s="200" t="str">
        <f aca="false">IF(VLOOKUP($AK$1,選択肢!$A$1:$J$31,O52,FALSE())=0,"-",VLOOKUP($AK$1,選択肢!$A$1:$J$31,O52,FALSE()))</f>
        <v>生活支援員</v>
      </c>
      <c r="P47" s="200"/>
      <c r="Q47" s="200"/>
      <c r="R47" s="200"/>
      <c r="S47" s="200"/>
      <c r="T47" s="200"/>
      <c r="U47" s="200" t="str">
        <f aca="false">IF(VLOOKUP($AK$1,選択肢!$A$1:$J$31,U52,FALSE())=0,"-",VLOOKUP($AK$1,選択肢!$A$1:$J$31,U52,FALSE()))</f>
        <v>その他職員</v>
      </c>
      <c r="V47" s="200"/>
      <c r="W47" s="200"/>
      <c r="X47" s="200"/>
      <c r="Y47" s="200"/>
      <c r="Z47" s="200"/>
      <c r="AA47" s="200" t="str">
        <f aca="false">IF(VLOOKUP($AK$1,選択肢!$A$1:$J$31,AA52,FALSE())=0,"-",VLOOKUP($AK$1,選択肢!$A$1:$J$31,AA52,FALSE()))</f>
        <v>-</v>
      </c>
      <c r="AB47" s="200"/>
      <c r="AC47" s="200"/>
      <c r="AD47" s="200"/>
      <c r="AE47" s="200"/>
      <c r="AF47" s="200"/>
      <c r="AG47" s="200" t="str">
        <f aca="false">IF(VLOOKUP($AK$1,選択肢!$A$1:$J$31,AG52,FALSE())=0,"-",VLOOKUP($AK$1,選択肢!$A$1:$J$31,AG52,FALSE()))</f>
        <v>-</v>
      </c>
      <c r="AH47" s="200"/>
      <c r="AI47" s="200"/>
      <c r="AJ47" s="200"/>
      <c r="AK47" s="200"/>
      <c r="AL47" s="200" t="str">
        <f aca="false">IF(VLOOKUP($AK$1,選択肢!$A$1:$J$31,AL52,FALSE())=0,"-",VLOOKUP($AK$1,選択肢!$A$1:$J$31,AL52,FALSE()))</f>
        <v>-</v>
      </c>
      <c r="AM47" s="200"/>
      <c r="AN47" s="110"/>
    </row>
    <row r="48" customFormat="false" ht="18" hidden="false" customHeight="true" outlineLevel="0" collapsed="false">
      <c r="A48" s="110"/>
      <c r="B48" s="125"/>
      <c r="C48" s="202" t="s">
        <v>26</v>
      </c>
      <c r="D48" s="202" t="s">
        <v>183</v>
      </c>
      <c r="E48" s="203" t="s">
        <v>26</v>
      </c>
      <c r="F48" s="203" t="s">
        <v>183</v>
      </c>
      <c r="G48" s="203"/>
      <c r="H48" s="203"/>
      <c r="I48" s="203" t="s">
        <v>26</v>
      </c>
      <c r="J48" s="203"/>
      <c r="K48" s="203"/>
      <c r="L48" s="203" t="s">
        <v>183</v>
      </c>
      <c r="M48" s="203"/>
      <c r="N48" s="203"/>
      <c r="O48" s="203" t="s">
        <v>26</v>
      </c>
      <c r="P48" s="203"/>
      <c r="Q48" s="203"/>
      <c r="R48" s="203" t="s">
        <v>183</v>
      </c>
      <c r="S48" s="203"/>
      <c r="T48" s="203"/>
      <c r="U48" s="203" t="s">
        <v>26</v>
      </c>
      <c r="V48" s="203"/>
      <c r="W48" s="203"/>
      <c r="X48" s="203" t="s">
        <v>183</v>
      </c>
      <c r="Y48" s="203"/>
      <c r="Z48" s="203"/>
      <c r="AA48" s="203" t="s">
        <v>26</v>
      </c>
      <c r="AB48" s="203"/>
      <c r="AC48" s="203"/>
      <c r="AD48" s="203" t="s">
        <v>183</v>
      </c>
      <c r="AE48" s="203"/>
      <c r="AF48" s="203"/>
      <c r="AG48" s="203" t="s">
        <v>26</v>
      </c>
      <c r="AH48" s="203"/>
      <c r="AI48" s="203"/>
      <c r="AJ48" s="203" t="s">
        <v>183</v>
      </c>
      <c r="AK48" s="203"/>
      <c r="AL48" s="203" t="s">
        <v>26</v>
      </c>
      <c r="AM48" s="203" t="s">
        <v>183</v>
      </c>
      <c r="AN48" s="110"/>
    </row>
    <row r="49" customFormat="false" ht="18" hidden="false" customHeight="true" outlineLevel="0" collapsed="false">
      <c r="A49" s="110"/>
      <c r="B49" s="128" t="s">
        <v>184</v>
      </c>
      <c r="C49" s="203" t="n">
        <f aca="false">COUNTIFS($B$11:$B$30,C$47,$C$11:$C$30,"A",$E$11:$E$30,"*")</f>
        <v>1</v>
      </c>
      <c r="D49" s="203" t="n">
        <f aca="false">COUNTIFS($B$11:$B$30,C$47,$C$11:$C$30,"B",$E$11:$E$30,"*")</f>
        <v>0</v>
      </c>
      <c r="E49" s="203" t="n">
        <f aca="false">COUNTIFS($B$11:$B$30,E$47,$C$11:$C$30,"A",$E$11:$E$30,"*")</f>
        <v>0</v>
      </c>
      <c r="F49" s="203" t="n">
        <f aca="false">COUNTIFS($B$11:$B$30,E$47,$C$11:$C$30,"B",$E$11:$E$30,"*")</f>
        <v>0</v>
      </c>
      <c r="G49" s="203"/>
      <c r="H49" s="203"/>
      <c r="I49" s="203" t="n">
        <f aca="false">COUNTIFS($B$11:$B$30,I$47,$C$11:$C$30,"A",$E$11:$E$30,"*")</f>
        <v>0</v>
      </c>
      <c r="J49" s="203"/>
      <c r="K49" s="203"/>
      <c r="L49" s="203" t="n">
        <f aca="false">COUNTIFS($B$11:$B$30,I$47,$C$11:$C$30,"B",$E$11:$E$30,"*")</f>
        <v>1</v>
      </c>
      <c r="M49" s="203"/>
      <c r="N49" s="203"/>
      <c r="O49" s="203" t="n">
        <f aca="false">COUNTIFS($B$11:$B$30,O$47,$C$11:$C$30,"A",$E$11:$E$30,"*")</f>
        <v>0</v>
      </c>
      <c r="P49" s="203"/>
      <c r="Q49" s="203"/>
      <c r="R49" s="203" t="n">
        <f aca="false">COUNTIFS($B$11:$B$30,O$47,$C$11:$C$30,"B",$E$11:$E$30,"*")</f>
        <v>0</v>
      </c>
      <c r="S49" s="203"/>
      <c r="T49" s="203"/>
      <c r="U49" s="203" t="n">
        <f aca="false">COUNTIFS($B$11:$B$30,U$47,$C$11:$C$30,"A",$E$11:$E$30,"*")</f>
        <v>0</v>
      </c>
      <c r="V49" s="203"/>
      <c r="W49" s="203"/>
      <c r="X49" s="203" t="n">
        <f aca="false">COUNTIFS($B$11:$B$30,U$47,$C$11:$C$30,"B",$E$11:$E$30,"*")</f>
        <v>0</v>
      </c>
      <c r="Y49" s="203"/>
      <c r="Z49" s="203"/>
      <c r="AA49" s="203" t="n">
        <f aca="false">COUNTIFS($B$11:$B$30,AA$47,$C$11:$C$30,"A",$E$11:$E$30,"*")</f>
        <v>0</v>
      </c>
      <c r="AB49" s="203"/>
      <c r="AC49" s="203"/>
      <c r="AD49" s="203" t="n">
        <f aca="false">COUNTIFS($B$11:$B$30,AA$47,$C$11:$C$30,"B",$E$11:$E$30,"*")</f>
        <v>0</v>
      </c>
      <c r="AE49" s="203"/>
      <c r="AF49" s="203"/>
      <c r="AG49" s="203" t="n">
        <f aca="false">COUNTIFS($B$11:$B$30,AG$47,$C$11:$C$30,"A",$E$11:$E$30,"*")</f>
        <v>0</v>
      </c>
      <c r="AH49" s="203"/>
      <c r="AI49" s="203"/>
      <c r="AJ49" s="203" t="n">
        <f aca="false">COUNTIFS($B$11:$B$30,AG$47,$C$11:$C$30,"B",$E$11:$E$30,"*")</f>
        <v>0</v>
      </c>
      <c r="AK49" s="203"/>
      <c r="AL49" s="203" t="n">
        <f aca="false">COUNTIFS($B$11:$B$30,AL$47,$C$11:$C$30,"A",$E$11:$E$30,"*")</f>
        <v>0</v>
      </c>
      <c r="AM49" s="203" t="n">
        <f aca="false">COUNTIFS($B$11:$B$30,AL$47,$C$11:$C$30,"B",$E$11:$E$30,"*")</f>
        <v>0</v>
      </c>
      <c r="AN49" s="110"/>
    </row>
    <row r="50" customFormat="false" ht="18" hidden="false" customHeight="true" outlineLevel="0" collapsed="false">
      <c r="A50" s="110"/>
      <c r="B50" s="133" t="s">
        <v>185</v>
      </c>
      <c r="C50" s="203" t="n">
        <f aca="false">COUNTIFS($B$11:$B$30,C$47,$C$11:$C$30,"C",$E$11:$E$30,"*")</f>
        <v>0</v>
      </c>
      <c r="D50" s="203" t="n">
        <f aca="false">COUNTIFS($B$11:$B$30,C$47,$C$11:$C$30,"D",$E$11:$E$30,"*")</f>
        <v>0</v>
      </c>
      <c r="E50" s="203" t="n">
        <f aca="false">COUNTIFS($B$11:$B$30,E$47,$C$11:$C$30,"C",$E$11:$E$30,"*")</f>
        <v>1</v>
      </c>
      <c r="F50" s="203" t="n">
        <f aca="false">COUNTIFS($B$11:$B$30,E$47,$C$11:$C$30,"D",$E$11:$E$30,"*")</f>
        <v>0</v>
      </c>
      <c r="G50" s="203"/>
      <c r="H50" s="203"/>
      <c r="I50" s="203" t="n">
        <f aca="false">COUNTIFS($B$11:$B$30,I$47,$C$11:$C$30,"C",$E$11:$E$30,"*")</f>
        <v>0</v>
      </c>
      <c r="J50" s="203"/>
      <c r="K50" s="203"/>
      <c r="L50" s="203" t="n">
        <f aca="false">COUNTIFS($B$11:$B$30,I$47,$C$11:$C$30,"D",$E$11:$E$30,"*")</f>
        <v>0</v>
      </c>
      <c r="M50" s="203"/>
      <c r="N50" s="203"/>
      <c r="O50" s="203" t="n">
        <f aca="false">COUNTIFS($B$11:$B$30,O$47,$C$11:$C$30,"C",$E$11:$E$30,"*")</f>
        <v>0</v>
      </c>
      <c r="P50" s="203"/>
      <c r="Q50" s="203"/>
      <c r="R50" s="203" t="n">
        <f aca="false">COUNTIFS($B$11:$B$30,O$47,$C$11:$C$30,"D",$E$11:$E$30,"*")</f>
        <v>1</v>
      </c>
      <c r="S50" s="203"/>
      <c r="T50" s="203"/>
      <c r="U50" s="203" t="n">
        <f aca="false">COUNTIFS($B$11:$B$30,U$47,$C$11:$C$30,"C",$E$11:$E$30,"*")</f>
        <v>0</v>
      </c>
      <c r="V50" s="203"/>
      <c r="W50" s="203"/>
      <c r="X50" s="203" t="n">
        <f aca="false">COUNTIFS($B$11:$B$30,U$47,$C$11:$C$30,"D",$E$11:$E$30,"*")</f>
        <v>0</v>
      </c>
      <c r="Y50" s="203"/>
      <c r="Z50" s="203"/>
      <c r="AA50" s="203" t="n">
        <f aca="false">COUNTIFS($B$11:$B$30,AA$47,$C$11:$C$30,"C",$E$11:$E$30,"*")</f>
        <v>0</v>
      </c>
      <c r="AB50" s="203"/>
      <c r="AC50" s="203"/>
      <c r="AD50" s="203" t="n">
        <f aca="false">COUNTIFS($B$11:$B$30,AA$47,$C$11:$C$30,"D",$E$11:$E$30,"*")</f>
        <v>0</v>
      </c>
      <c r="AE50" s="203"/>
      <c r="AF50" s="203"/>
      <c r="AG50" s="203" t="n">
        <f aca="false">COUNTIFS($B$11:$B$30,AG$47,$C$11:$C$30,"C",$E$11:$E$30,"*")</f>
        <v>0</v>
      </c>
      <c r="AH50" s="203"/>
      <c r="AI50" s="203"/>
      <c r="AJ50" s="203" t="n">
        <f aca="false">COUNTIFS($B$11:$B$30,AG$47,$C$11:$C$30,"D",$E$11:$E$30,"*")</f>
        <v>0</v>
      </c>
      <c r="AK50" s="203"/>
      <c r="AL50" s="203" t="n">
        <f aca="false">COUNTIFS($B$11:$B$30,AL$47,$C$11:$C$30,"C",$E$11:$E$30,"*")</f>
        <v>0</v>
      </c>
      <c r="AM50" s="203" t="n">
        <f aca="false">COUNTIFS($B$11:$B$30,AL$47,$C$11:$C$30,"D",$E$11:$E$30,"*")</f>
        <v>0</v>
      </c>
      <c r="AN50" s="110"/>
    </row>
    <row r="51" customFormat="false" ht="24.75" hidden="false" customHeight="true" outlineLevel="0" collapsed="false">
      <c r="A51" s="110"/>
      <c r="B51" s="133" t="s">
        <v>186</v>
      </c>
      <c r="C51" s="200" t="n">
        <f aca="false">IF($AK$3="４週",SUMIFS($AK$11:$AK$30,$B$11:$B$30,C47)/4/$AH$5,IF($AK$3="歴月",SUMIFS($AK$11:$AK$30,$B$11:$B$30,C47)/$AL$5,"記載する期間を選択してください"))</f>
        <v>1</v>
      </c>
      <c r="D51" s="200"/>
      <c r="E51" s="200" t="n">
        <f aca="false">IF($AK$3="４週",SUMIFS($AK$11:$AK$30,$B$11:$B$30,E47)/4/$AH$5,IF($AK$3="歴月",SUMIFS($AK$11:$AK$30,$B$11:$B$30,E47)/$AL$5,"記載する期間を選択してください"))</f>
        <v>0.4</v>
      </c>
      <c r="F51" s="200"/>
      <c r="G51" s="200"/>
      <c r="H51" s="200"/>
      <c r="I51" s="200" t="n">
        <f aca="false">IF($AK$3="４週",SUMIFS($AK$11:$AK$30,$B$11:$B$30,I47)/4/$AH$5,IF($AK$3="歴月",SUMIFS($AK$11:$AK$30,$B$11:$B$30,I47)/$AL$5,"記載する期間を選択してください"))</f>
        <v>0.6</v>
      </c>
      <c r="J51" s="200"/>
      <c r="K51" s="200"/>
      <c r="L51" s="200"/>
      <c r="M51" s="200"/>
      <c r="N51" s="200"/>
      <c r="O51" s="200" t="n">
        <f aca="false">IF($AK$3="４週",SUMIFS($AK$11:$AK$30,$B$11:$B$30,O47)/4/$AH$5,IF($AK$3="歴月",SUMIFS($AK$11:$AK$30,$B$11:$B$30,O47)/$AL$5,"記載する期間を選択してください"))</f>
        <v>0.5</v>
      </c>
      <c r="P51" s="200"/>
      <c r="Q51" s="200"/>
      <c r="R51" s="200"/>
      <c r="S51" s="200"/>
      <c r="T51" s="200"/>
      <c r="U51" s="200" t="n">
        <f aca="false">IF($AK$3="４週",SUMIFS($AK$11:$AK$30,$B$11:$B$30,U47)/4/$AH$5,IF($AK$3="歴月",SUMIFS($AK$11:$AK$30,$B$11:$B$30,U47)/$AL$5,"記載する期間を選択してください"))</f>
        <v>0</v>
      </c>
      <c r="V51" s="200"/>
      <c r="W51" s="200"/>
      <c r="X51" s="200"/>
      <c r="Y51" s="200"/>
      <c r="Z51" s="200"/>
      <c r="AA51" s="200" t="n">
        <f aca="false">IF($AK$3="４週",SUMIFS($AK$11:$AK$30,$B$11:$B$30,AA47)/4/$AH$5,IF($AK$3="歴月",SUMIFS($AK$11:$AK$30,$B$11:$B$30,AA47)/$AL$5,"記載する期間を選択してください"))</f>
        <v>0</v>
      </c>
      <c r="AB51" s="200"/>
      <c r="AC51" s="200"/>
      <c r="AD51" s="200"/>
      <c r="AE51" s="200"/>
      <c r="AF51" s="200"/>
      <c r="AG51" s="200" t="n">
        <f aca="false">IF($AK$3="４週",SUMIFS($AK$11:$AK$30,$B$11:$B$30,AG47)/4/$AH$5,IF($AK$3="歴月",SUMIFS($AK$11:$AK$30,$B$11:$B$30,AG47)/$AL$5,"記載する期間を選択してください"))</f>
        <v>0</v>
      </c>
      <c r="AH51" s="200"/>
      <c r="AI51" s="200"/>
      <c r="AJ51" s="200"/>
      <c r="AK51" s="200"/>
      <c r="AL51" s="200" t="n">
        <f aca="false">IF($AK$3="４週",SUMIFS($AK$11:$AK$30,$B$11:$B$30,AL47)/4/$AH$5,IF($AK$3="歴月",SUMIFS($AK$11:$AK$30,$B$11:$B$30,AL47)/$AL$5,"記載する期間を選択してください"))</f>
        <v>0</v>
      </c>
      <c r="AM51" s="200"/>
      <c r="AN51" s="110"/>
    </row>
    <row r="52" s="105" customFormat="true" ht="4.5" hidden="false" customHeight="true" outlineLevel="0" collapsed="false">
      <c r="A52" s="110"/>
      <c r="C52" s="158" t="n">
        <v>2</v>
      </c>
      <c r="D52" s="158"/>
      <c r="E52" s="158" t="n">
        <v>3</v>
      </c>
      <c r="F52" s="158"/>
      <c r="G52" s="158"/>
      <c r="H52" s="158"/>
      <c r="I52" s="158" t="n">
        <v>4</v>
      </c>
      <c r="J52" s="158"/>
      <c r="K52" s="158"/>
      <c r="L52" s="158"/>
      <c r="M52" s="158"/>
      <c r="N52" s="158"/>
      <c r="O52" s="158" t="n">
        <v>5</v>
      </c>
      <c r="P52" s="158"/>
      <c r="Q52" s="158"/>
      <c r="R52" s="158"/>
      <c r="S52" s="158"/>
      <c r="T52" s="158"/>
      <c r="U52" s="158" t="n">
        <v>6</v>
      </c>
      <c r="V52" s="158"/>
      <c r="W52" s="158"/>
      <c r="X52" s="158"/>
      <c r="Y52" s="158"/>
      <c r="Z52" s="158"/>
      <c r="AA52" s="158" t="n">
        <v>7</v>
      </c>
      <c r="AB52" s="158"/>
      <c r="AC52" s="158"/>
      <c r="AD52" s="158"/>
      <c r="AE52" s="158"/>
      <c r="AF52" s="158"/>
      <c r="AG52" s="158" t="n">
        <v>8</v>
      </c>
      <c r="AH52" s="158"/>
      <c r="AI52" s="158"/>
      <c r="AJ52" s="158"/>
      <c r="AK52" s="158"/>
      <c r="AL52" s="158" t="n">
        <v>9</v>
      </c>
      <c r="AM52" s="206"/>
      <c r="AN52" s="110"/>
    </row>
    <row r="53" customFormat="false" ht="15" hidden="false" customHeight="true" outlineLevel="0" collapsed="false">
      <c r="A53" s="154" t="s">
        <v>117</v>
      </c>
      <c r="B53" s="155"/>
      <c r="C53" s="156"/>
      <c r="D53" s="156"/>
      <c r="E53" s="156"/>
      <c r="F53" s="157"/>
      <c r="G53" s="156"/>
      <c r="H53" s="158"/>
      <c r="I53" s="158"/>
      <c r="J53" s="158"/>
      <c r="K53" s="158"/>
      <c r="L53" s="158"/>
      <c r="M53" s="158"/>
      <c r="N53" s="158"/>
      <c r="O53" s="158"/>
      <c r="P53" s="158"/>
      <c r="Q53" s="158"/>
      <c r="R53" s="158" t="n">
        <v>6</v>
      </c>
      <c r="S53" s="158"/>
      <c r="T53" s="158"/>
      <c r="U53" s="158"/>
      <c r="V53" s="158"/>
      <c r="W53" s="158"/>
      <c r="X53" s="158" t="n">
        <v>7</v>
      </c>
      <c r="Y53" s="158"/>
      <c r="Z53" s="158"/>
      <c r="AA53" s="158"/>
      <c r="AB53" s="158"/>
      <c r="AC53" s="158"/>
      <c r="AD53" s="158" t="n">
        <v>8</v>
      </c>
      <c r="AE53" s="158"/>
      <c r="AF53" s="158"/>
      <c r="AG53" s="159"/>
      <c r="AH53" s="159"/>
      <c r="AI53" s="159"/>
      <c r="AJ53" s="159" t="n">
        <v>9</v>
      </c>
      <c r="AK53" s="160"/>
      <c r="AL53" s="160"/>
      <c r="AM53" s="110"/>
    </row>
    <row r="54" s="154" customFormat="true" ht="15" hidden="false" customHeight="true" outlineLevel="0" collapsed="false">
      <c r="A54" s="154" t="s">
        <v>118</v>
      </c>
      <c r="B54" s="161"/>
      <c r="C54" s="161"/>
      <c r="D54" s="161"/>
      <c r="E54" s="161"/>
      <c r="F54" s="161"/>
      <c r="G54" s="161"/>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09"/>
      <c r="AL54" s="109"/>
      <c r="AM54" s="109"/>
    </row>
    <row r="55" s="154" customFormat="true" ht="15" hidden="false" customHeight="true" outlineLevel="0" collapsed="false">
      <c r="A55" s="154" t="s">
        <v>119</v>
      </c>
      <c r="B55" s="161"/>
      <c r="C55" s="161"/>
      <c r="D55" s="161"/>
      <c r="E55" s="161"/>
      <c r="F55" s="161"/>
      <c r="G55" s="161"/>
      <c r="H55" s="109"/>
      <c r="I55" s="109"/>
      <c r="J55" s="109"/>
      <c r="K55" s="109"/>
      <c r="L55" s="109"/>
      <c r="M55" s="109"/>
      <c r="N55" s="109"/>
      <c r="O55" s="109"/>
      <c r="P55" s="109"/>
      <c r="Q55" s="109"/>
      <c r="R55" s="109"/>
      <c r="S55" s="109"/>
      <c r="T55" s="109"/>
      <c r="U55" s="109"/>
      <c r="V55" s="109"/>
      <c r="W55" s="109"/>
      <c r="X55" s="109"/>
      <c r="Y55" s="109"/>
      <c r="Z55" s="109"/>
      <c r="AA55" s="109"/>
      <c r="AB55" s="109"/>
      <c r="AC55" s="109"/>
      <c r="AD55" s="109"/>
      <c r="AE55" s="109"/>
      <c r="AF55" s="109"/>
      <c r="AG55" s="109"/>
      <c r="AH55" s="109"/>
      <c r="AI55" s="109"/>
      <c r="AJ55" s="109"/>
      <c r="AK55" s="109"/>
      <c r="AL55" s="109"/>
      <c r="AM55" s="109"/>
    </row>
    <row r="56" s="154" customFormat="true" ht="15" hidden="false" customHeight="true" outlineLevel="0" collapsed="false">
      <c r="A56" s="154" t="s">
        <v>120</v>
      </c>
      <c r="B56" s="161"/>
      <c r="C56" s="161"/>
      <c r="D56" s="161"/>
      <c r="E56" s="161"/>
      <c r="F56" s="161"/>
      <c r="G56" s="161"/>
      <c r="H56" s="109"/>
      <c r="I56" s="109"/>
      <c r="J56" s="109"/>
      <c r="K56" s="109"/>
      <c r="L56" s="109"/>
      <c r="M56" s="109"/>
      <c r="N56" s="109"/>
      <c r="O56" s="109"/>
      <c r="P56" s="109"/>
      <c r="Q56" s="109"/>
      <c r="R56" s="109"/>
      <c r="S56" s="109"/>
      <c r="T56" s="109"/>
      <c r="U56" s="109"/>
      <c r="V56" s="109"/>
      <c r="W56" s="109"/>
      <c r="X56" s="109"/>
      <c r="Y56" s="109"/>
      <c r="Z56" s="109"/>
      <c r="AA56" s="109"/>
      <c r="AB56" s="109"/>
      <c r="AC56" s="109"/>
      <c r="AD56" s="109"/>
      <c r="AE56" s="109"/>
      <c r="AF56" s="109"/>
      <c r="AG56" s="109"/>
      <c r="AH56" s="109"/>
      <c r="AI56" s="109"/>
      <c r="AJ56" s="109"/>
      <c r="AK56" s="109"/>
      <c r="AL56" s="109"/>
      <c r="AM56" s="109"/>
    </row>
    <row r="57" s="154" customFormat="true" ht="15" hidden="false" customHeight="true" outlineLevel="0" collapsed="false">
      <c r="A57" s="154" t="s">
        <v>121</v>
      </c>
      <c r="B57" s="161"/>
      <c r="C57" s="161"/>
      <c r="D57" s="161"/>
      <c r="E57" s="161"/>
      <c r="F57" s="161"/>
      <c r="G57" s="161"/>
      <c r="H57" s="109"/>
      <c r="I57" s="109"/>
      <c r="J57" s="109"/>
      <c r="K57" s="109"/>
      <c r="L57" s="109"/>
      <c r="M57" s="109"/>
      <c r="N57" s="109"/>
      <c r="O57" s="109"/>
      <c r="P57" s="109"/>
      <c r="Q57" s="109"/>
      <c r="R57" s="109"/>
      <c r="S57" s="109"/>
      <c r="T57" s="109"/>
      <c r="U57" s="109"/>
      <c r="V57" s="109"/>
      <c r="W57" s="109"/>
      <c r="X57" s="109"/>
      <c r="Y57" s="109"/>
      <c r="Z57" s="109"/>
      <c r="AA57" s="109"/>
      <c r="AB57" s="109"/>
      <c r="AC57" s="109"/>
      <c r="AD57" s="109"/>
      <c r="AE57" s="109"/>
      <c r="AF57" s="109"/>
      <c r="AG57" s="109"/>
      <c r="AH57" s="109"/>
      <c r="AI57" s="109"/>
      <c r="AJ57" s="109"/>
      <c r="AK57" s="109"/>
      <c r="AL57" s="109"/>
      <c r="AM57" s="109"/>
    </row>
    <row r="58" customFormat="false" ht="15" hidden="false" customHeight="true" outlineLevel="0" collapsed="false">
      <c r="A58" s="154" t="s">
        <v>122</v>
      </c>
      <c r="B58" s="162"/>
      <c r="C58" s="154"/>
      <c r="D58" s="154"/>
      <c r="E58" s="154"/>
      <c r="F58" s="154"/>
      <c r="G58" s="154"/>
    </row>
    <row r="59" customFormat="false" ht="15" hidden="false" customHeight="true" outlineLevel="0" collapsed="false">
      <c r="A59" s="154" t="s">
        <v>123</v>
      </c>
      <c r="B59" s="162"/>
      <c r="C59" s="154"/>
      <c r="D59" s="154"/>
      <c r="E59" s="154"/>
      <c r="F59" s="154"/>
      <c r="G59" s="154"/>
    </row>
    <row r="60" customFormat="false" ht="15" hidden="false" customHeight="true" outlineLevel="0" collapsed="false">
      <c r="A60" s="154"/>
      <c r="B60" s="128" t="s">
        <v>124</v>
      </c>
      <c r="C60" s="128" t="s">
        <v>125</v>
      </c>
      <c r="D60" s="128"/>
      <c r="E60" s="128"/>
      <c r="F60" s="154"/>
      <c r="G60" s="154"/>
    </row>
    <row r="61" customFormat="false" ht="15" hidden="false" customHeight="true" outlineLevel="0" collapsed="false">
      <c r="A61" s="154"/>
      <c r="B61" s="163" t="s">
        <v>126</v>
      </c>
      <c r="C61" s="164" t="s">
        <v>127</v>
      </c>
      <c r="D61" s="164"/>
      <c r="E61" s="164"/>
      <c r="F61" s="154"/>
      <c r="G61" s="154"/>
    </row>
    <row r="62" customFormat="false" ht="15" hidden="false" customHeight="true" outlineLevel="0" collapsed="false">
      <c r="A62" s="154"/>
      <c r="B62" s="163" t="s">
        <v>128</v>
      </c>
      <c r="C62" s="164" t="s">
        <v>129</v>
      </c>
      <c r="D62" s="164"/>
      <c r="E62" s="164"/>
      <c r="F62" s="154"/>
      <c r="G62" s="154"/>
    </row>
    <row r="63" customFormat="false" ht="15" hidden="false" customHeight="true" outlineLevel="0" collapsed="false">
      <c r="A63" s="154"/>
      <c r="B63" s="163" t="s">
        <v>130</v>
      </c>
      <c r="C63" s="164" t="s">
        <v>131</v>
      </c>
      <c r="D63" s="164"/>
      <c r="E63" s="164"/>
      <c r="F63" s="154"/>
      <c r="G63" s="154"/>
    </row>
    <row r="64" customFormat="false" ht="15" hidden="false" customHeight="true" outlineLevel="0" collapsed="false">
      <c r="A64" s="154"/>
      <c r="B64" s="163" t="s">
        <v>132</v>
      </c>
      <c r="C64" s="164" t="s">
        <v>133</v>
      </c>
      <c r="D64" s="164"/>
      <c r="E64" s="164"/>
      <c r="F64" s="154"/>
      <c r="G64" s="154"/>
    </row>
    <row r="65" customFormat="false" ht="15" hidden="false" customHeight="true" outlineLevel="0" collapsed="false">
      <c r="A65" s="154"/>
      <c r="B65" s="154" t="s">
        <v>134</v>
      </c>
      <c r="C65" s="154"/>
      <c r="D65" s="154"/>
      <c r="E65" s="154"/>
      <c r="F65" s="154"/>
      <c r="G65" s="154"/>
    </row>
    <row r="66" customFormat="false" ht="15" hidden="false" customHeight="true" outlineLevel="0" collapsed="false">
      <c r="A66" s="154"/>
      <c r="B66" s="154" t="s">
        <v>135</v>
      </c>
      <c r="C66" s="154"/>
      <c r="D66" s="154"/>
      <c r="E66" s="154"/>
      <c r="F66" s="154"/>
      <c r="G66" s="154"/>
    </row>
    <row r="67" customFormat="false" ht="15" hidden="false" customHeight="true" outlineLevel="0" collapsed="false">
      <c r="A67" s="154"/>
      <c r="B67" s="154" t="s">
        <v>136</v>
      </c>
      <c r="C67" s="154"/>
      <c r="D67" s="154"/>
      <c r="E67" s="154"/>
      <c r="F67" s="154"/>
      <c r="G67" s="154"/>
    </row>
    <row r="68" customFormat="false" ht="15" hidden="false" customHeight="true" outlineLevel="0" collapsed="false">
      <c r="A68" s="154" t="s">
        <v>137</v>
      </c>
      <c r="B68" s="162"/>
      <c r="C68" s="154"/>
      <c r="D68" s="154"/>
      <c r="E68" s="154"/>
      <c r="F68" s="154"/>
      <c r="G68" s="154"/>
    </row>
    <row r="69" customFormat="false" ht="15" hidden="false" customHeight="true" outlineLevel="0" collapsed="false">
      <c r="A69" s="154" t="s">
        <v>217</v>
      </c>
      <c r="B69" s="162"/>
      <c r="C69" s="154"/>
      <c r="D69" s="154"/>
      <c r="E69" s="154"/>
      <c r="F69" s="154"/>
      <c r="G69" s="154"/>
    </row>
    <row r="70" customFormat="false" ht="15" hidden="false" customHeight="true" outlineLevel="0" collapsed="false">
      <c r="A70" s="154" t="s">
        <v>139</v>
      </c>
      <c r="B70" s="162"/>
      <c r="C70" s="154"/>
      <c r="D70" s="154"/>
      <c r="E70" s="154"/>
      <c r="F70" s="154"/>
      <c r="G70" s="154"/>
    </row>
    <row r="71" customFormat="false" ht="15" hidden="false" customHeight="true" outlineLevel="0" collapsed="false">
      <c r="A71" s="154" t="s">
        <v>140</v>
      </c>
      <c r="B71" s="162"/>
      <c r="C71" s="154"/>
      <c r="D71" s="154"/>
      <c r="E71" s="154"/>
      <c r="F71" s="154"/>
      <c r="G71" s="154"/>
    </row>
    <row r="72" customFormat="false" ht="15" hidden="false" customHeight="true" outlineLevel="0" collapsed="false">
      <c r="A72" s="154" t="s">
        <v>141</v>
      </c>
      <c r="B72" s="162"/>
      <c r="C72" s="154"/>
      <c r="D72" s="154"/>
      <c r="E72" s="154"/>
      <c r="F72" s="154"/>
      <c r="G72" s="154"/>
    </row>
    <row r="73" customFormat="false" ht="15" hidden="false" customHeight="true" outlineLevel="0" collapsed="false">
      <c r="A73" s="154" t="s">
        <v>142</v>
      </c>
      <c r="B73" s="162"/>
      <c r="C73" s="154"/>
      <c r="D73" s="154"/>
      <c r="E73" s="154"/>
      <c r="F73" s="154"/>
      <c r="G73" s="154"/>
    </row>
    <row r="74" customFormat="false" ht="15" hidden="false" customHeight="true" outlineLevel="0" collapsed="false">
      <c r="A74" s="154" t="s">
        <v>143</v>
      </c>
      <c r="B74" s="162"/>
      <c r="C74" s="154"/>
      <c r="D74" s="154"/>
      <c r="E74" s="154"/>
      <c r="F74" s="154"/>
      <c r="G74" s="154"/>
    </row>
    <row r="75" customFormat="false" ht="15" hidden="false" customHeight="true" outlineLevel="0" collapsed="false">
      <c r="A75" s="154" t="s">
        <v>144</v>
      </c>
      <c r="B75" s="162"/>
      <c r="C75" s="154"/>
      <c r="D75" s="154"/>
      <c r="E75" s="154"/>
      <c r="F75" s="154"/>
      <c r="G75" s="154"/>
    </row>
    <row r="76" customFormat="false" ht="15" hidden="false" customHeight="true" outlineLevel="0" collapsed="false">
      <c r="A76" s="154" t="s">
        <v>145</v>
      </c>
      <c r="B76" s="162"/>
      <c r="C76" s="154"/>
      <c r="D76" s="154"/>
      <c r="E76" s="154"/>
      <c r="F76" s="154"/>
      <c r="G76" s="154"/>
    </row>
    <row r="77" customFormat="false" ht="15" hidden="false" customHeight="true" outlineLevel="0" collapsed="false">
      <c r="A77" s="154" t="s">
        <v>146</v>
      </c>
      <c r="B77" s="162"/>
      <c r="C77" s="154"/>
      <c r="D77" s="154"/>
      <c r="E77" s="154"/>
      <c r="F77" s="154"/>
      <c r="G77" s="154"/>
    </row>
    <row r="78" customFormat="false" ht="15" hidden="false" customHeight="true" outlineLevel="0" collapsed="false">
      <c r="A78" s="154" t="s">
        <v>147</v>
      </c>
      <c r="B78" s="162"/>
      <c r="C78" s="154"/>
      <c r="D78" s="154"/>
      <c r="E78" s="154"/>
      <c r="F78" s="154"/>
      <c r="G78" s="154"/>
    </row>
    <row r="79" customFormat="false" ht="15" hidden="false" customHeight="true" outlineLevel="0" collapsed="false">
      <c r="A79" s="154" t="s">
        <v>148</v>
      </c>
      <c r="B79" s="162"/>
      <c r="C79" s="154"/>
      <c r="D79" s="154"/>
      <c r="E79" s="154"/>
      <c r="F79" s="154"/>
      <c r="G79" s="154"/>
    </row>
    <row r="80" customFormat="false" ht="15" hidden="false" customHeight="true" outlineLevel="0" collapsed="false">
      <c r="A80" s="154" t="s">
        <v>149</v>
      </c>
      <c r="B80" s="162"/>
      <c r="C80" s="154"/>
      <c r="D80" s="154"/>
      <c r="E80" s="154"/>
      <c r="F80" s="154"/>
      <c r="G80" s="154"/>
    </row>
  </sheetData>
  <mergeCells count="143">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L39:AL40"/>
    <mergeCell ref="A40:C40"/>
    <mergeCell ref="F40:H40"/>
    <mergeCell ref="I40:K40"/>
    <mergeCell ref="L40:N40"/>
    <mergeCell ref="O40:Q40"/>
    <mergeCell ref="R40:T40"/>
    <mergeCell ref="U40:W40"/>
    <mergeCell ref="X40:Z40"/>
    <mergeCell ref="AA40:AC40"/>
    <mergeCell ref="AD40:AF40"/>
    <mergeCell ref="AG40:AI40"/>
    <mergeCell ref="AJ40:AK40"/>
    <mergeCell ref="A43:B43"/>
    <mergeCell ref="C43:D43"/>
    <mergeCell ref="E43:H43"/>
    <mergeCell ref="A44:B44"/>
    <mergeCell ref="C44:D44"/>
    <mergeCell ref="E44:H44"/>
    <mergeCell ref="C47:D47"/>
    <mergeCell ref="E47:H47"/>
    <mergeCell ref="I47:N47"/>
    <mergeCell ref="O47:T47"/>
    <mergeCell ref="U47:Z47"/>
    <mergeCell ref="AA47:AF47"/>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F50:H50"/>
    <mergeCell ref="I50:K50"/>
    <mergeCell ref="L50:N50"/>
    <mergeCell ref="O50:Q50"/>
    <mergeCell ref="R50:T50"/>
    <mergeCell ref="U50:W50"/>
    <mergeCell ref="X50:Z50"/>
    <mergeCell ref="AA50:AC50"/>
    <mergeCell ref="AD50:AF50"/>
    <mergeCell ref="AG50:AI50"/>
    <mergeCell ref="AJ50:AK50"/>
    <mergeCell ref="C51:D51"/>
    <mergeCell ref="E51:H51"/>
    <mergeCell ref="I51:N51"/>
    <mergeCell ref="O51:T51"/>
    <mergeCell ref="U51:Z51"/>
    <mergeCell ref="AA51:AF51"/>
    <mergeCell ref="AG51:AK51"/>
    <mergeCell ref="AL51:AM51"/>
    <mergeCell ref="C60:E60"/>
    <mergeCell ref="C61:E61"/>
    <mergeCell ref="C62:E62"/>
    <mergeCell ref="C63:E63"/>
    <mergeCell ref="C64:E64"/>
  </mergeCells>
  <dataValidations count="6">
    <dataValidation allowBlank="true" errorStyle="stop" operator="greaterThanOrEqual" showDropDown="false" showErrorMessage="true" showInputMessage="true" sqref="AJ39:AJ40 AL39 I41 L41 I45 L45" type="none">
      <formula1>0</formula1>
      <formula2>0</formula2>
    </dataValidation>
    <dataValidation allowBlank="true" errorStyle="stop" operator="greaterThanOrEqual" showDropDown="false" showErrorMessage="true" showInputMessage="true" sqref="D39:F40 I39:I40 L39:L40 O39:O40 R39:R40 U39:U40 X39:X40 AA39:AA40 AD39:AD40 AG39:AG40" type="whole">
      <formula1>0</formula1>
      <formula2>0</formula2>
    </dataValidation>
    <dataValidation allowBlank="true" errorStyle="stop" operator="between" showDropDown="false" showErrorMessage="true" showInputMessage="true" sqref="C11:C30" type="list">
      <formula1>"A,B,C,D"</formula1>
      <formula2>0</formula2>
    </dataValidation>
    <dataValidation allowBlank="true" errorStyle="stop" operator="between" showDropDown="false" showErrorMessage="true" showInputMessage="true" sqref="AK4:AN4" type="list">
      <formula1>"予定,実績"</formula1>
      <formula2>0</formula2>
    </dataValidation>
    <dataValidation allowBlank="true" errorStyle="stop" operator="between" showDropDown="false" showErrorMessage="true" showInputMessage="true" sqref="AK3:AN3" type="list">
      <formula1>"４週,歴月"</formula1>
      <formula2>0</formula2>
    </dataValidation>
    <dataValidation allowBlank="true" errorStyle="stop" operator="between" showDropDown="false" showErrorMessage="true" showInputMessage="true" sqref="B11:B30" type="list">
      <formula1>INDIRECT($AK$1)</formula1>
      <formula2>0</formula2>
    </dataValidation>
  </dataValidations>
  <printOptions headings="false" gridLines="false" gridLinesSet="true" horizontalCentered="true" verticalCentered="true"/>
  <pageMargins left="0.196527777777778" right="0.196527777777778" top="0.393055555555556" bottom="0.196527777777778" header="0.196527777777778" footer="0.511811023622047"/>
  <pageSetup paperSize="9" scale="80" fitToWidth="1" fitToHeight="1" pageOrder="downThenOver" orientation="landscape" blackAndWhite="false" draft="false" cellComments="none" horizontalDpi="300" verticalDpi="300" copies="1"/>
  <headerFooter differentFirst="false" differentOddEven="false">
    <oddHeader>&amp;L&amp;"ＭＳ ゴシック,標準"&amp;10（参考様式）</oddHeader>
    <oddFooter/>
  </headerFooter>
  <rowBreaks count="1" manualBreakCount="1">
    <brk id="36" man="true" max="16383" min="0"/>
  </rowBreak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N79"/>
  <sheetViews>
    <sheetView showFormulas="false" showGridLines="false" showRowColHeaders="true" showZeros="true" rightToLeft="false" tabSelected="false" showOutlineSymbols="true" defaultGridColor="true" view="pageBreakPreview" topLeftCell="A1" colorId="64" zoomScale="100" zoomScaleNormal="100" zoomScalePageLayoutView="100" workbookViewId="0">
      <selection pane="topLeft" activeCell="AB74" activeCellId="0" sqref="AB74"/>
    </sheetView>
  </sheetViews>
  <sheetFormatPr defaultColWidth="8.2578125" defaultRowHeight="21" customHeight="true" zeroHeight="false" outlineLevelRow="0" outlineLevelCol="0"/>
  <cols>
    <col collapsed="false" customWidth="true" hidden="false" outlineLevel="0" max="1" min="1" style="105" width="2.62"/>
    <col collapsed="false" customWidth="true" hidden="false" outlineLevel="0" max="2" min="2" style="106" width="14.75"/>
    <col collapsed="false" customWidth="true" hidden="false" outlineLevel="0" max="3" min="3" style="105" width="6.62"/>
    <col collapsed="false" customWidth="true" hidden="false" outlineLevel="0" max="5" min="4" style="105" width="7.62"/>
    <col collapsed="false" customWidth="true" hidden="false" outlineLevel="0" max="36" min="6" style="105" width="2.62"/>
    <col collapsed="false" customWidth="true" hidden="false" outlineLevel="0" max="37" min="37" style="105" width="6.62"/>
    <col collapsed="false" customWidth="true" hidden="false" outlineLevel="0" max="39" min="38" style="105" width="7.62"/>
    <col collapsed="false" customWidth="true" hidden="false" outlineLevel="0" max="40" min="40" style="105" width="5.62"/>
    <col collapsed="false" customWidth="false" hidden="false" outlineLevel="0" max="16384" min="41" style="105" width="8.25"/>
  </cols>
  <sheetData>
    <row r="1" customFormat="false" ht="19.5" hidden="false" customHeight="true" outlineLevel="0" collapsed="false">
      <c r="A1" s="107" t="s">
        <v>90</v>
      </c>
      <c r="C1" s="108"/>
      <c r="D1" s="108"/>
      <c r="E1" s="108"/>
      <c r="F1" s="108"/>
      <c r="G1" s="108"/>
      <c r="H1" s="108"/>
      <c r="I1" s="108"/>
      <c r="J1" s="108"/>
      <c r="K1" s="108"/>
      <c r="L1" s="108"/>
      <c r="M1" s="108"/>
      <c r="N1" s="108"/>
      <c r="O1" s="108"/>
      <c r="P1" s="108"/>
      <c r="Q1" s="108"/>
      <c r="R1" s="108"/>
      <c r="S1" s="108"/>
      <c r="T1" s="108"/>
      <c r="U1" s="108"/>
      <c r="V1" s="108"/>
      <c r="W1" s="108"/>
      <c r="X1" s="109"/>
      <c r="Y1" s="109"/>
      <c r="Z1" s="110"/>
      <c r="AA1" s="110"/>
      <c r="AB1" s="110"/>
      <c r="AC1" s="110"/>
      <c r="AD1" s="111"/>
      <c r="AE1" s="111"/>
      <c r="AF1" s="111"/>
      <c r="AG1" s="111"/>
      <c r="AH1" s="111"/>
      <c r="AI1" s="112" t="s">
        <v>91</v>
      </c>
      <c r="AJ1" s="112"/>
      <c r="AK1" s="113" t="s">
        <v>224</v>
      </c>
      <c r="AL1" s="113"/>
      <c r="AM1" s="113"/>
      <c r="AN1" s="113"/>
    </row>
    <row r="2" customFormat="false" ht="18" hidden="false" customHeight="true" outlineLevel="0" collapsed="false">
      <c r="A2" s="110"/>
      <c r="B2" s="114"/>
      <c r="C2" s="114"/>
      <c r="D2" s="114"/>
      <c r="E2" s="114"/>
      <c r="F2" s="114"/>
      <c r="G2" s="114"/>
      <c r="H2" s="114"/>
      <c r="I2" s="114"/>
      <c r="J2" s="114"/>
      <c r="K2" s="115"/>
      <c r="L2" s="115"/>
      <c r="M2" s="116" t="n">
        <v>2024</v>
      </c>
      <c r="N2" s="116"/>
      <c r="O2" s="116"/>
      <c r="P2" s="116"/>
      <c r="Q2" s="117" t="s">
        <v>93</v>
      </c>
      <c r="R2" s="117"/>
      <c r="S2" s="116" t="n">
        <v>5</v>
      </c>
      <c r="T2" s="116"/>
      <c r="U2" s="117" t="s">
        <v>94</v>
      </c>
      <c r="V2" s="117"/>
      <c r="W2" s="114"/>
      <c r="X2" s="114"/>
      <c r="Y2" s="114"/>
      <c r="Z2" s="110"/>
      <c r="AA2" s="110"/>
      <c r="AC2" s="112"/>
      <c r="AD2" s="114"/>
      <c r="AE2" s="114"/>
      <c r="AF2" s="114"/>
      <c r="AG2" s="114"/>
      <c r="AH2" s="114"/>
      <c r="AI2" s="112" t="s">
        <v>95</v>
      </c>
      <c r="AJ2" s="112"/>
      <c r="AK2" s="118"/>
      <c r="AL2" s="118"/>
      <c r="AM2" s="118"/>
      <c r="AN2" s="118"/>
    </row>
    <row r="3" customFormat="false" ht="18" hidden="false" customHeight="true" outlineLevel="0" collapsed="false">
      <c r="A3" s="119"/>
      <c r="B3" s="119"/>
      <c r="C3" s="119"/>
      <c r="D3" s="119"/>
      <c r="E3" s="119"/>
      <c r="F3" s="119"/>
      <c r="G3" s="119"/>
      <c r="H3" s="119"/>
      <c r="I3" s="119"/>
      <c r="J3" s="119"/>
      <c r="K3" s="119"/>
      <c r="L3" s="119"/>
      <c r="M3" s="119"/>
      <c r="N3" s="119"/>
      <c r="O3" s="119"/>
      <c r="P3" s="119"/>
      <c r="Q3" s="119"/>
      <c r="R3" s="119"/>
      <c r="S3" s="119"/>
      <c r="T3" s="119"/>
      <c r="U3" s="119"/>
      <c r="V3" s="119"/>
      <c r="W3" s="119"/>
      <c r="Y3" s="120"/>
      <c r="Z3" s="120"/>
      <c r="AA3" s="120"/>
      <c r="AB3" s="110"/>
      <c r="AC3" s="120"/>
      <c r="AD3" s="120"/>
      <c r="AE3" s="120"/>
      <c r="AF3" s="120"/>
      <c r="AG3" s="120"/>
      <c r="AH3" s="120"/>
      <c r="AI3" s="121" t="s">
        <v>96</v>
      </c>
      <c r="AJ3" s="112"/>
      <c r="AK3" s="122"/>
      <c r="AL3" s="122"/>
      <c r="AM3" s="122"/>
      <c r="AN3" s="122"/>
    </row>
    <row r="4" customFormat="false" ht="18" hidden="false" customHeight="true" outlineLevel="0" collapsed="false">
      <c r="A4" s="119"/>
      <c r="B4" s="119"/>
      <c r="C4" s="119"/>
      <c r="D4" s="119"/>
      <c r="E4" s="119"/>
      <c r="F4" s="119"/>
      <c r="G4" s="119"/>
      <c r="H4" s="119"/>
      <c r="I4" s="119"/>
      <c r="J4" s="119"/>
      <c r="K4" s="119"/>
      <c r="L4" s="119"/>
      <c r="M4" s="119"/>
      <c r="N4" s="119"/>
      <c r="O4" s="119"/>
      <c r="P4" s="119"/>
      <c r="Q4" s="119"/>
      <c r="R4" s="119"/>
      <c r="S4" s="119"/>
      <c r="T4" s="119"/>
      <c r="U4" s="119"/>
      <c r="V4" s="119"/>
      <c r="W4" s="119"/>
      <c r="Y4" s="120"/>
      <c r="Z4" s="120"/>
      <c r="AA4" s="120"/>
      <c r="AB4" s="110"/>
      <c r="AC4" s="120"/>
      <c r="AD4" s="120"/>
      <c r="AE4" s="120"/>
      <c r="AF4" s="120"/>
      <c r="AG4" s="120"/>
      <c r="AH4" s="120"/>
      <c r="AI4" s="121" t="s">
        <v>97</v>
      </c>
      <c r="AJ4" s="112"/>
      <c r="AK4" s="122"/>
      <c r="AL4" s="122"/>
      <c r="AM4" s="122"/>
      <c r="AN4" s="122"/>
    </row>
    <row r="5" customFormat="false" ht="18" hidden="false" customHeight="true" outlineLevel="0" collapsed="false">
      <c r="A5" s="119"/>
      <c r="B5" s="119"/>
      <c r="C5" s="119"/>
      <c r="D5" s="119"/>
      <c r="E5" s="119"/>
      <c r="F5" s="119"/>
      <c r="G5" s="119"/>
      <c r="H5" s="119"/>
      <c r="I5" s="119"/>
      <c r="J5" s="119"/>
      <c r="K5" s="119"/>
      <c r="L5" s="119"/>
      <c r="M5" s="119"/>
      <c r="N5" s="119"/>
      <c r="O5" s="119"/>
      <c r="P5" s="119"/>
      <c r="Q5" s="119"/>
      <c r="R5" s="119"/>
      <c r="S5" s="119"/>
      <c r="U5" s="119"/>
      <c r="V5" s="119"/>
      <c r="W5" s="119"/>
      <c r="Y5" s="120"/>
      <c r="Z5" s="120"/>
      <c r="AA5" s="120"/>
      <c r="AB5" s="110"/>
      <c r="AC5" s="120"/>
      <c r="AD5" s="120"/>
      <c r="AE5" s="120"/>
      <c r="AF5" s="120"/>
      <c r="AG5" s="121" t="s">
        <v>98</v>
      </c>
      <c r="AH5" s="165"/>
      <c r="AI5" s="165"/>
      <c r="AJ5" s="165"/>
      <c r="AK5" s="120" t="s">
        <v>99</v>
      </c>
      <c r="AL5" s="165"/>
      <c r="AM5" s="120" t="s">
        <v>100</v>
      </c>
      <c r="AN5" s="110"/>
    </row>
    <row r="6" customFormat="false" ht="9.75" hidden="false" customHeight="true" outlineLevel="0" collapsed="false">
      <c r="A6" s="110"/>
      <c r="B6" s="125"/>
      <c r="C6" s="125"/>
      <c r="D6" s="125"/>
      <c r="E6" s="125"/>
      <c r="F6" s="125"/>
      <c r="G6" s="125"/>
      <c r="H6" s="125"/>
      <c r="I6" s="125"/>
      <c r="J6" s="125"/>
      <c r="K6" s="125"/>
      <c r="L6" s="125"/>
      <c r="M6" s="125"/>
      <c r="N6" s="125"/>
      <c r="O6" s="125"/>
      <c r="P6" s="125"/>
      <c r="Q6" s="125"/>
      <c r="R6" s="125"/>
      <c r="S6" s="125"/>
      <c r="T6" s="125"/>
      <c r="U6" s="125"/>
      <c r="V6" s="125"/>
      <c r="W6" s="125"/>
      <c r="X6" s="126"/>
      <c r="Y6" s="126"/>
      <c r="Z6" s="126"/>
      <c r="AA6" s="126"/>
      <c r="AB6" s="126"/>
      <c r="AC6" s="126"/>
      <c r="AD6" s="126"/>
      <c r="AE6" s="126"/>
      <c r="AF6" s="126"/>
      <c r="AG6" s="126"/>
      <c r="AH6" s="126"/>
      <c r="AI6" s="126"/>
      <c r="AJ6" s="126"/>
      <c r="AK6" s="126"/>
      <c r="AL6" s="126"/>
      <c r="AM6" s="110"/>
      <c r="AN6" s="110"/>
    </row>
    <row r="7" customFormat="false" ht="15" hidden="false" customHeight="true" outlineLevel="0" collapsed="false">
      <c r="A7" s="127" t="s">
        <v>101</v>
      </c>
      <c r="B7" s="128" t="s">
        <v>102</v>
      </c>
      <c r="C7" s="129" t="s">
        <v>103</v>
      </c>
      <c r="D7" s="128" t="s">
        <v>104</v>
      </c>
      <c r="E7" s="130" t="s">
        <v>105</v>
      </c>
      <c r="F7" s="131" t="s">
        <v>106</v>
      </c>
      <c r="G7" s="131"/>
      <c r="H7" s="131"/>
      <c r="I7" s="131"/>
      <c r="J7" s="131"/>
      <c r="K7" s="131"/>
      <c r="L7" s="131"/>
      <c r="M7" s="131"/>
      <c r="N7" s="131"/>
      <c r="O7" s="131"/>
      <c r="P7" s="131"/>
      <c r="Q7" s="131"/>
      <c r="R7" s="131"/>
      <c r="S7" s="131"/>
      <c r="T7" s="131"/>
      <c r="U7" s="131"/>
      <c r="V7" s="131"/>
      <c r="W7" s="131"/>
      <c r="X7" s="131"/>
      <c r="Y7" s="131"/>
      <c r="Z7" s="131"/>
      <c r="AA7" s="131"/>
      <c r="AB7" s="131"/>
      <c r="AC7" s="131"/>
      <c r="AD7" s="131"/>
      <c r="AE7" s="131"/>
      <c r="AF7" s="131"/>
      <c r="AG7" s="131"/>
      <c r="AH7" s="131"/>
      <c r="AI7" s="131"/>
      <c r="AJ7" s="131"/>
      <c r="AK7" s="132" t="s">
        <v>107</v>
      </c>
      <c r="AL7" s="133" t="s">
        <v>108</v>
      </c>
      <c r="AM7" s="134" t="s">
        <v>109</v>
      </c>
      <c r="AN7" s="134"/>
    </row>
    <row r="8" customFormat="false" ht="15" hidden="false" customHeight="true" outlineLevel="0" collapsed="false">
      <c r="A8" s="127"/>
      <c r="B8" s="128"/>
      <c r="C8" s="129"/>
      <c r="D8" s="128"/>
      <c r="E8" s="130"/>
      <c r="F8" s="128" t="s">
        <v>110</v>
      </c>
      <c r="G8" s="128"/>
      <c r="H8" s="128"/>
      <c r="I8" s="128"/>
      <c r="J8" s="128"/>
      <c r="K8" s="128"/>
      <c r="L8" s="128"/>
      <c r="M8" s="128" t="s">
        <v>111</v>
      </c>
      <c r="N8" s="128"/>
      <c r="O8" s="128"/>
      <c r="P8" s="128"/>
      <c r="Q8" s="128"/>
      <c r="R8" s="128"/>
      <c r="S8" s="128"/>
      <c r="T8" s="128" t="s">
        <v>112</v>
      </c>
      <c r="U8" s="128"/>
      <c r="V8" s="128"/>
      <c r="W8" s="128"/>
      <c r="X8" s="128"/>
      <c r="Y8" s="128"/>
      <c r="Z8" s="128"/>
      <c r="AA8" s="128" t="s">
        <v>113</v>
      </c>
      <c r="AB8" s="128"/>
      <c r="AC8" s="128"/>
      <c r="AD8" s="128"/>
      <c r="AE8" s="128"/>
      <c r="AF8" s="128"/>
      <c r="AG8" s="128"/>
      <c r="AH8" s="128" t="s">
        <v>114</v>
      </c>
      <c r="AI8" s="128"/>
      <c r="AJ8" s="128"/>
      <c r="AK8" s="132"/>
      <c r="AL8" s="133"/>
      <c r="AM8" s="134"/>
      <c r="AN8" s="134"/>
    </row>
    <row r="9" customFormat="false" ht="15" hidden="false" customHeight="true" outlineLevel="0" collapsed="false">
      <c r="A9" s="127"/>
      <c r="B9" s="128"/>
      <c r="C9" s="129"/>
      <c r="D9" s="128"/>
      <c r="E9" s="130"/>
      <c r="F9" s="135" t="n">
        <f aca="false">DATE($M$2,$S$2,1)</f>
        <v>45413</v>
      </c>
      <c r="G9" s="135" t="n">
        <f aca="false">DATE($M$2,$S$2,2)</f>
        <v>45414</v>
      </c>
      <c r="H9" s="135" t="n">
        <f aca="false">DATE($M$2,$S$2,3)</f>
        <v>45415</v>
      </c>
      <c r="I9" s="135" t="n">
        <f aca="false">DATE($M$2,$S$2,4)</f>
        <v>45416</v>
      </c>
      <c r="J9" s="135" t="n">
        <f aca="false">DATE($M$2,$S$2,5)</f>
        <v>45417</v>
      </c>
      <c r="K9" s="135" t="n">
        <f aca="false">DATE($M$2,$S$2,6)</f>
        <v>45418</v>
      </c>
      <c r="L9" s="135" t="n">
        <f aca="false">DATE($M$2,$S$2,7)</f>
        <v>45419</v>
      </c>
      <c r="M9" s="135" t="n">
        <f aca="false">DATE($M$2,$S$2,8)</f>
        <v>45420</v>
      </c>
      <c r="N9" s="135" t="n">
        <f aca="false">DATE($M$2,$S$2,9)</f>
        <v>45421</v>
      </c>
      <c r="O9" s="135" t="n">
        <f aca="false">DATE($M$2,$S$2,10)</f>
        <v>45422</v>
      </c>
      <c r="P9" s="135" t="n">
        <f aca="false">DATE($M$2,$S$2,11)</f>
        <v>45423</v>
      </c>
      <c r="Q9" s="135" t="n">
        <f aca="false">DATE($M$2,$S$2,12)</f>
        <v>45424</v>
      </c>
      <c r="R9" s="135" t="n">
        <f aca="false">DATE($M$2,$S$2,13)</f>
        <v>45425</v>
      </c>
      <c r="S9" s="135" t="n">
        <f aca="false">DATE($M$2,$S$2,14)</f>
        <v>45426</v>
      </c>
      <c r="T9" s="135" t="n">
        <f aca="false">DATE($M$2,$S$2,15)</f>
        <v>45427</v>
      </c>
      <c r="U9" s="135" t="n">
        <f aca="false">DATE($M$2,$S$2,16)</f>
        <v>45428</v>
      </c>
      <c r="V9" s="135" t="n">
        <f aca="false">DATE($M$2,$S$2,17)</f>
        <v>45429</v>
      </c>
      <c r="W9" s="135" t="n">
        <f aca="false">DATE($M$2,$S$2,18)</f>
        <v>45430</v>
      </c>
      <c r="X9" s="135" t="n">
        <f aca="false">DATE($M$2,$S$2,19)</f>
        <v>45431</v>
      </c>
      <c r="Y9" s="135" t="n">
        <f aca="false">DATE($M$2,$S$2,20)</f>
        <v>45432</v>
      </c>
      <c r="Z9" s="135" t="n">
        <f aca="false">DATE($M$2,$S$2,21)</f>
        <v>45433</v>
      </c>
      <c r="AA9" s="135" t="n">
        <f aca="false">DATE($M$2,$S$2,22)</f>
        <v>45434</v>
      </c>
      <c r="AB9" s="135" t="n">
        <f aca="false">DATE($M$2,$S$2,23)</f>
        <v>45435</v>
      </c>
      <c r="AC9" s="135" t="n">
        <f aca="false">DATE($M$2,$S$2,24)</f>
        <v>45436</v>
      </c>
      <c r="AD9" s="135" t="n">
        <f aca="false">DATE($M$2,$S$2,25)</f>
        <v>45437</v>
      </c>
      <c r="AE9" s="135" t="n">
        <f aca="false">DATE($M$2,$S$2,26)</f>
        <v>45438</v>
      </c>
      <c r="AF9" s="135" t="n">
        <f aca="false">DATE($M$2,$S$2,27)</f>
        <v>45439</v>
      </c>
      <c r="AG9" s="135" t="n">
        <f aca="false">DATE($M$2,$S$2,28)</f>
        <v>45440</v>
      </c>
      <c r="AH9" s="135" t="n">
        <f aca="false">IF(DAY(EOMONTH(F9,0))&lt;29,"",DATE($M$2,$S$2,29))</f>
        <v>45441</v>
      </c>
      <c r="AI9" s="135" t="n">
        <f aca="false">IF(DAY(EOMONTH(F9,0))&lt;30,"",DATE($M$2,$S$2,30))</f>
        <v>45442</v>
      </c>
      <c r="AJ9" s="135" t="n">
        <f aca="false">IF(DAY(EOMONTH(F9,0))&lt;31,"",DATE($M$2,$S$2,31))</f>
        <v>45443</v>
      </c>
      <c r="AK9" s="132"/>
      <c r="AL9" s="133"/>
      <c r="AM9" s="134"/>
      <c r="AN9" s="134"/>
    </row>
    <row r="10" customFormat="false" ht="15" hidden="false" customHeight="true" outlineLevel="0" collapsed="false">
      <c r="A10" s="127"/>
      <c r="B10" s="128"/>
      <c r="C10" s="129"/>
      <c r="D10" s="128"/>
      <c r="E10" s="130"/>
      <c r="F10" s="136" t="n">
        <f aca="false">DATE($M$2,$S$2,1)</f>
        <v>45413</v>
      </c>
      <c r="G10" s="136" t="n">
        <f aca="false">DATE($M$2,$S$2,2)</f>
        <v>45414</v>
      </c>
      <c r="H10" s="136" t="n">
        <f aca="false">DATE($M$2,$S$2,3)</f>
        <v>45415</v>
      </c>
      <c r="I10" s="136" t="n">
        <f aca="false">DATE($M$2,$S$2,4)</f>
        <v>45416</v>
      </c>
      <c r="J10" s="136" t="n">
        <f aca="false">DATE($M$2,$S$2,5)</f>
        <v>45417</v>
      </c>
      <c r="K10" s="136" t="n">
        <f aca="false">DATE($M$2,$S$2,6)</f>
        <v>45418</v>
      </c>
      <c r="L10" s="136" t="n">
        <f aca="false">DATE($M$2,$S$2,7)</f>
        <v>45419</v>
      </c>
      <c r="M10" s="136" t="n">
        <f aca="false">DATE($M$2,$S$2,8)</f>
        <v>45420</v>
      </c>
      <c r="N10" s="136" t="n">
        <f aca="false">DATE($M$2,$S$2,9)</f>
        <v>45421</v>
      </c>
      <c r="O10" s="136" t="n">
        <f aca="false">DATE($M$2,$S$2,10)</f>
        <v>45422</v>
      </c>
      <c r="P10" s="136" t="n">
        <f aca="false">DATE($M$2,$S$2,11)</f>
        <v>45423</v>
      </c>
      <c r="Q10" s="136" t="n">
        <f aca="false">DATE($M$2,$S$2,12)</f>
        <v>45424</v>
      </c>
      <c r="R10" s="136" t="n">
        <f aca="false">DATE($M$2,$S$2,13)</f>
        <v>45425</v>
      </c>
      <c r="S10" s="136" t="n">
        <f aca="false">DATE($M$2,$S$2,14)</f>
        <v>45426</v>
      </c>
      <c r="T10" s="136" t="n">
        <f aca="false">DATE($M$2,$S$2,15)</f>
        <v>45427</v>
      </c>
      <c r="U10" s="136" t="n">
        <f aca="false">DATE($M$2,$S$2,16)</f>
        <v>45428</v>
      </c>
      <c r="V10" s="136" t="n">
        <f aca="false">DATE($M$2,$S$2,17)</f>
        <v>45429</v>
      </c>
      <c r="W10" s="136" t="n">
        <f aca="false">DATE($M$2,$S$2,18)</f>
        <v>45430</v>
      </c>
      <c r="X10" s="136" t="n">
        <f aca="false">DATE($M$2,$S$2,19)</f>
        <v>45431</v>
      </c>
      <c r="Y10" s="136" t="n">
        <f aca="false">DATE($M$2,$S$2,20)</f>
        <v>45432</v>
      </c>
      <c r="Z10" s="136" t="n">
        <f aca="false">DATE($M$2,$S$2,21)</f>
        <v>45433</v>
      </c>
      <c r="AA10" s="136" t="n">
        <f aca="false">DATE($M$2,$S$2,22)</f>
        <v>45434</v>
      </c>
      <c r="AB10" s="136" t="n">
        <f aca="false">DATE($M$2,$S$2,23)</f>
        <v>45435</v>
      </c>
      <c r="AC10" s="136" t="n">
        <f aca="false">DATE($M$2,$S$2,24)</f>
        <v>45436</v>
      </c>
      <c r="AD10" s="136" t="n">
        <f aca="false">DATE($M$2,$S$2,25)</f>
        <v>45437</v>
      </c>
      <c r="AE10" s="136" t="n">
        <f aca="false">DATE($M$2,$S$2,26)</f>
        <v>45438</v>
      </c>
      <c r="AF10" s="136" t="n">
        <f aca="false">DATE($M$2,$S$2,27)</f>
        <v>45439</v>
      </c>
      <c r="AG10" s="136" t="n">
        <f aca="false">DATE($M$2,$S$2,28)</f>
        <v>45440</v>
      </c>
      <c r="AH10" s="136" t="n">
        <f aca="false">IF(DAY(EOMONTH(F10,0))&lt;29,"",DATE($M$2,$S$2,29))</f>
        <v>45441</v>
      </c>
      <c r="AI10" s="136" t="n">
        <f aca="false">IF(DAY(EOMONTH(F10,0))&lt;30,"",DATE($M$2,$S$2,30))</f>
        <v>45442</v>
      </c>
      <c r="AJ10" s="136" t="n">
        <f aca="false">IF(DAY(EOMONTH(F10,0))&lt;31,"",DATE($M$2,$S$2,31))</f>
        <v>45443</v>
      </c>
      <c r="AK10" s="132"/>
      <c r="AL10" s="133"/>
      <c r="AM10" s="134"/>
      <c r="AN10" s="134"/>
    </row>
    <row r="11" customFormat="false" ht="18" hidden="false" customHeight="true" outlineLevel="0" collapsed="false">
      <c r="A11" s="127" t="n">
        <v>1</v>
      </c>
      <c r="B11" s="170" t="s">
        <v>22</v>
      </c>
      <c r="C11" s="138" t="s">
        <v>126</v>
      </c>
      <c r="D11" s="167"/>
      <c r="E11" s="168" t="s">
        <v>126</v>
      </c>
      <c r="F11" s="141"/>
      <c r="G11" s="141"/>
      <c r="H11" s="141"/>
      <c r="I11" s="141"/>
      <c r="J11" s="141"/>
      <c r="K11" s="141"/>
      <c r="L11" s="141"/>
      <c r="M11" s="141"/>
      <c r="N11" s="141"/>
      <c r="O11" s="141"/>
      <c r="P11" s="141"/>
      <c r="Q11" s="141"/>
      <c r="R11" s="141"/>
      <c r="S11" s="141"/>
      <c r="T11" s="141"/>
      <c r="U11" s="141"/>
      <c r="V11" s="141"/>
      <c r="W11" s="141"/>
      <c r="X11" s="141"/>
      <c r="Y11" s="141"/>
      <c r="Z11" s="141"/>
      <c r="AA11" s="141"/>
      <c r="AB11" s="141"/>
      <c r="AC11" s="141"/>
      <c r="AD11" s="141"/>
      <c r="AE11" s="141"/>
      <c r="AF11" s="141"/>
      <c r="AG11" s="141"/>
      <c r="AH11" s="141"/>
      <c r="AI11" s="141"/>
      <c r="AJ11" s="141"/>
      <c r="AK11" s="142" t="n">
        <f aca="false">+SUM(F11:AJ11)</f>
        <v>0</v>
      </c>
      <c r="AL11" s="143" t="n">
        <f aca="false">IF($AK$3="４週",AK11/4,AK11/(DAY(EOMONTH($F$9,0))/7))</f>
        <v>0</v>
      </c>
      <c r="AM11" s="144"/>
      <c r="AN11" s="144"/>
    </row>
    <row r="12" customFormat="false" ht="18" hidden="false" customHeight="true" outlineLevel="0" collapsed="false">
      <c r="A12" s="127" t="n">
        <v>2</v>
      </c>
      <c r="B12" s="170" t="s">
        <v>22</v>
      </c>
      <c r="C12" s="138" t="s">
        <v>128</v>
      </c>
      <c r="D12" s="167"/>
      <c r="E12" s="168" t="s">
        <v>128</v>
      </c>
      <c r="F12" s="141"/>
      <c r="G12" s="141"/>
      <c r="H12" s="141"/>
      <c r="I12" s="141"/>
      <c r="J12" s="141"/>
      <c r="K12" s="141"/>
      <c r="L12" s="141"/>
      <c r="M12" s="141"/>
      <c r="N12" s="141"/>
      <c r="O12" s="141"/>
      <c r="P12" s="141"/>
      <c r="Q12" s="141"/>
      <c r="R12" s="141"/>
      <c r="S12" s="141"/>
      <c r="T12" s="141"/>
      <c r="U12" s="141"/>
      <c r="V12" s="141"/>
      <c r="W12" s="141"/>
      <c r="X12" s="141"/>
      <c r="Y12" s="141"/>
      <c r="Z12" s="141"/>
      <c r="AA12" s="141"/>
      <c r="AB12" s="141"/>
      <c r="AC12" s="141"/>
      <c r="AD12" s="141"/>
      <c r="AE12" s="141"/>
      <c r="AF12" s="141"/>
      <c r="AG12" s="141"/>
      <c r="AH12" s="141"/>
      <c r="AI12" s="141"/>
      <c r="AJ12" s="141"/>
      <c r="AK12" s="142" t="n">
        <f aca="false">+SUM(F12:AJ12)</f>
        <v>0</v>
      </c>
      <c r="AL12" s="143" t="n">
        <f aca="false">IF($AK$3="４週",AK12/4,AK12/(DAY(EOMONTH($F$9,0))/7))</f>
        <v>0</v>
      </c>
      <c r="AM12" s="144"/>
      <c r="AN12" s="144"/>
    </row>
    <row r="13" customFormat="false" ht="18" hidden="false" customHeight="true" outlineLevel="0" collapsed="false">
      <c r="A13" s="127" t="n">
        <v>3</v>
      </c>
      <c r="B13" s="170" t="s">
        <v>22</v>
      </c>
      <c r="C13" s="138" t="s">
        <v>130</v>
      </c>
      <c r="D13" s="167"/>
      <c r="E13" s="168" t="s">
        <v>130</v>
      </c>
      <c r="F13" s="141"/>
      <c r="G13" s="141"/>
      <c r="H13" s="141"/>
      <c r="I13" s="141"/>
      <c r="J13" s="141"/>
      <c r="K13" s="141"/>
      <c r="L13" s="141"/>
      <c r="M13" s="141"/>
      <c r="N13" s="141"/>
      <c r="O13" s="141"/>
      <c r="P13" s="141"/>
      <c r="Q13" s="141"/>
      <c r="R13" s="141"/>
      <c r="S13" s="141"/>
      <c r="T13" s="141"/>
      <c r="U13" s="141"/>
      <c r="V13" s="141"/>
      <c r="W13" s="141"/>
      <c r="X13" s="141"/>
      <c r="Y13" s="141"/>
      <c r="Z13" s="141"/>
      <c r="AA13" s="141"/>
      <c r="AB13" s="141"/>
      <c r="AC13" s="141"/>
      <c r="AD13" s="141"/>
      <c r="AE13" s="141"/>
      <c r="AF13" s="141"/>
      <c r="AG13" s="141"/>
      <c r="AH13" s="141"/>
      <c r="AI13" s="141"/>
      <c r="AJ13" s="141"/>
      <c r="AK13" s="142" t="n">
        <f aca="false">+SUM(F13:AJ13)</f>
        <v>0</v>
      </c>
      <c r="AL13" s="143" t="n">
        <f aca="false">IF($AK$3="４週",AK13/4,AK13/(DAY(EOMONTH($F$9,0))/7))</f>
        <v>0</v>
      </c>
      <c r="AM13" s="144"/>
      <c r="AN13" s="144"/>
    </row>
    <row r="14" customFormat="false" ht="18" hidden="false" customHeight="true" outlineLevel="0" collapsed="false">
      <c r="A14" s="127" t="n">
        <v>4</v>
      </c>
      <c r="B14" s="170" t="s">
        <v>22</v>
      </c>
      <c r="C14" s="138" t="s">
        <v>132</v>
      </c>
      <c r="D14" s="167"/>
      <c r="E14" s="168" t="s">
        <v>132</v>
      </c>
      <c r="F14" s="141"/>
      <c r="G14" s="141"/>
      <c r="H14" s="141"/>
      <c r="I14" s="141"/>
      <c r="J14" s="141"/>
      <c r="K14" s="141"/>
      <c r="L14" s="141"/>
      <c r="M14" s="141"/>
      <c r="N14" s="141"/>
      <c r="O14" s="141"/>
      <c r="P14" s="141"/>
      <c r="Q14" s="141"/>
      <c r="R14" s="141"/>
      <c r="S14" s="141"/>
      <c r="T14" s="141"/>
      <c r="U14" s="141"/>
      <c r="V14" s="141"/>
      <c r="W14" s="141"/>
      <c r="X14" s="141"/>
      <c r="Y14" s="141"/>
      <c r="Z14" s="141"/>
      <c r="AA14" s="141"/>
      <c r="AB14" s="141"/>
      <c r="AC14" s="141"/>
      <c r="AD14" s="141"/>
      <c r="AE14" s="141"/>
      <c r="AF14" s="141"/>
      <c r="AG14" s="141"/>
      <c r="AH14" s="141"/>
      <c r="AI14" s="141"/>
      <c r="AJ14" s="141"/>
      <c r="AK14" s="142" t="n">
        <f aca="false">+SUM(F14:AJ14)</f>
        <v>0</v>
      </c>
      <c r="AL14" s="143" t="n">
        <f aca="false">IF($AK$3="４週",AK14/4,AK14/(DAY(EOMONTH($F$9,0))/7))</f>
        <v>0</v>
      </c>
      <c r="AM14" s="144"/>
      <c r="AN14" s="144"/>
    </row>
    <row r="15" customFormat="false" ht="18" hidden="false" customHeight="true" outlineLevel="0" collapsed="false">
      <c r="A15" s="127" t="n">
        <v>5</v>
      </c>
      <c r="B15" s="170"/>
      <c r="C15" s="138"/>
      <c r="D15" s="167"/>
      <c r="E15" s="168"/>
      <c r="F15" s="141"/>
      <c r="G15" s="141"/>
      <c r="H15" s="141"/>
      <c r="I15" s="141"/>
      <c r="J15" s="141"/>
      <c r="K15" s="141"/>
      <c r="L15" s="141"/>
      <c r="M15" s="141"/>
      <c r="N15" s="141"/>
      <c r="O15" s="141"/>
      <c r="P15" s="141"/>
      <c r="Q15" s="141"/>
      <c r="R15" s="141"/>
      <c r="S15" s="141"/>
      <c r="T15" s="141"/>
      <c r="U15" s="141"/>
      <c r="V15" s="141"/>
      <c r="W15" s="141"/>
      <c r="X15" s="141"/>
      <c r="Y15" s="141"/>
      <c r="Z15" s="141"/>
      <c r="AA15" s="141"/>
      <c r="AB15" s="141"/>
      <c r="AC15" s="141"/>
      <c r="AD15" s="141"/>
      <c r="AE15" s="141"/>
      <c r="AF15" s="141"/>
      <c r="AG15" s="141"/>
      <c r="AH15" s="141"/>
      <c r="AI15" s="141"/>
      <c r="AJ15" s="141"/>
      <c r="AK15" s="142" t="n">
        <f aca="false">+SUM(F15:AJ15)</f>
        <v>0</v>
      </c>
      <c r="AL15" s="143" t="n">
        <f aca="false">IF($AK$3="４週",AK15/4,AK15/(DAY(EOMONTH($F$9,0))/7))</f>
        <v>0</v>
      </c>
      <c r="AM15" s="144"/>
      <c r="AN15" s="144"/>
    </row>
    <row r="16" customFormat="false" ht="18" hidden="false" customHeight="true" outlineLevel="0" collapsed="false">
      <c r="A16" s="127" t="n">
        <v>6</v>
      </c>
      <c r="B16" s="170"/>
      <c r="C16" s="138"/>
      <c r="D16" s="167"/>
      <c r="E16" s="168"/>
      <c r="F16" s="141"/>
      <c r="G16" s="141"/>
      <c r="H16" s="141"/>
      <c r="I16" s="141"/>
      <c r="J16" s="141"/>
      <c r="K16" s="141"/>
      <c r="L16" s="141"/>
      <c r="M16" s="141"/>
      <c r="N16" s="141"/>
      <c r="O16" s="141"/>
      <c r="P16" s="141"/>
      <c r="Q16" s="141"/>
      <c r="R16" s="141"/>
      <c r="S16" s="141"/>
      <c r="T16" s="141"/>
      <c r="U16" s="141"/>
      <c r="V16" s="141"/>
      <c r="W16" s="141"/>
      <c r="X16" s="141"/>
      <c r="Y16" s="141"/>
      <c r="Z16" s="141"/>
      <c r="AA16" s="141"/>
      <c r="AB16" s="141"/>
      <c r="AC16" s="141"/>
      <c r="AD16" s="141"/>
      <c r="AE16" s="141"/>
      <c r="AF16" s="141"/>
      <c r="AG16" s="141"/>
      <c r="AH16" s="141"/>
      <c r="AI16" s="141"/>
      <c r="AJ16" s="141"/>
      <c r="AK16" s="142" t="n">
        <f aca="false">+SUM(F16:AJ16)</f>
        <v>0</v>
      </c>
      <c r="AL16" s="143" t="n">
        <f aca="false">IF($AK$3="４週",AK16/4,AK16/(DAY(EOMONTH($F$9,0))/7))</f>
        <v>0</v>
      </c>
      <c r="AM16" s="144"/>
      <c r="AN16" s="144"/>
    </row>
    <row r="17" customFormat="false" ht="18" hidden="false" customHeight="true" outlineLevel="0" collapsed="false">
      <c r="A17" s="127" t="n">
        <v>7</v>
      </c>
      <c r="B17" s="170"/>
      <c r="C17" s="138"/>
      <c r="D17" s="167"/>
      <c r="E17" s="168"/>
      <c r="F17" s="141"/>
      <c r="G17" s="141"/>
      <c r="H17" s="141"/>
      <c r="I17" s="141"/>
      <c r="J17" s="141"/>
      <c r="K17" s="141"/>
      <c r="L17" s="141"/>
      <c r="M17" s="141"/>
      <c r="N17" s="141"/>
      <c r="O17" s="141"/>
      <c r="P17" s="141"/>
      <c r="Q17" s="141"/>
      <c r="R17" s="141"/>
      <c r="S17" s="141"/>
      <c r="T17" s="141"/>
      <c r="U17" s="141"/>
      <c r="V17" s="141"/>
      <c r="W17" s="141"/>
      <c r="X17" s="141"/>
      <c r="Y17" s="141"/>
      <c r="Z17" s="141"/>
      <c r="AA17" s="141"/>
      <c r="AB17" s="141"/>
      <c r="AC17" s="141"/>
      <c r="AD17" s="141"/>
      <c r="AE17" s="141"/>
      <c r="AF17" s="141"/>
      <c r="AG17" s="141"/>
      <c r="AH17" s="141"/>
      <c r="AI17" s="141"/>
      <c r="AJ17" s="141"/>
      <c r="AK17" s="142" t="n">
        <f aca="false">+SUM(F17:AJ17)</f>
        <v>0</v>
      </c>
      <c r="AL17" s="143" t="n">
        <f aca="false">IF($AK$3="４週",AK17/4,AK17/(DAY(EOMONTH($F$9,0))/7))</f>
        <v>0</v>
      </c>
      <c r="AM17" s="144"/>
      <c r="AN17" s="144"/>
    </row>
    <row r="18" customFormat="false" ht="18" hidden="false" customHeight="true" outlineLevel="0" collapsed="false">
      <c r="A18" s="127" t="n">
        <v>8</v>
      </c>
      <c r="B18" s="170"/>
      <c r="C18" s="138"/>
      <c r="D18" s="167"/>
      <c r="E18" s="168"/>
      <c r="F18" s="141"/>
      <c r="G18" s="141"/>
      <c r="H18" s="141"/>
      <c r="I18" s="141"/>
      <c r="J18" s="141"/>
      <c r="K18" s="141"/>
      <c r="L18" s="141"/>
      <c r="M18" s="141"/>
      <c r="N18" s="141"/>
      <c r="O18" s="141"/>
      <c r="P18" s="141"/>
      <c r="Q18" s="141"/>
      <c r="R18" s="141"/>
      <c r="S18" s="141"/>
      <c r="T18" s="141"/>
      <c r="U18" s="141"/>
      <c r="V18" s="141"/>
      <c r="W18" s="141"/>
      <c r="X18" s="141"/>
      <c r="Y18" s="141"/>
      <c r="Z18" s="141"/>
      <c r="AA18" s="141"/>
      <c r="AB18" s="141"/>
      <c r="AC18" s="141"/>
      <c r="AD18" s="141"/>
      <c r="AE18" s="141"/>
      <c r="AF18" s="141"/>
      <c r="AG18" s="141"/>
      <c r="AH18" s="141"/>
      <c r="AI18" s="141"/>
      <c r="AJ18" s="141"/>
      <c r="AK18" s="142" t="n">
        <f aca="false">+SUM(F18:AJ18)</f>
        <v>0</v>
      </c>
      <c r="AL18" s="143" t="n">
        <f aca="false">IF($AK$3="４週",AK18/4,AK18/(DAY(EOMONTH($F$9,0))/7))</f>
        <v>0</v>
      </c>
      <c r="AM18" s="144"/>
      <c r="AN18" s="144"/>
    </row>
    <row r="19" customFormat="false" ht="18" hidden="false" customHeight="true" outlineLevel="0" collapsed="false">
      <c r="A19" s="127" t="n">
        <v>9</v>
      </c>
      <c r="B19" s="170"/>
      <c r="C19" s="138"/>
      <c r="D19" s="167"/>
      <c r="E19" s="168"/>
      <c r="F19" s="141"/>
      <c r="G19" s="141"/>
      <c r="H19" s="141"/>
      <c r="I19" s="141"/>
      <c r="J19" s="141"/>
      <c r="K19" s="141"/>
      <c r="L19" s="141"/>
      <c r="M19" s="141"/>
      <c r="N19" s="141"/>
      <c r="O19" s="141"/>
      <c r="P19" s="141"/>
      <c r="Q19" s="141"/>
      <c r="R19" s="141"/>
      <c r="S19" s="141"/>
      <c r="T19" s="141"/>
      <c r="U19" s="141"/>
      <c r="V19" s="141"/>
      <c r="W19" s="141"/>
      <c r="X19" s="141"/>
      <c r="Y19" s="141"/>
      <c r="Z19" s="141"/>
      <c r="AA19" s="141"/>
      <c r="AB19" s="141"/>
      <c r="AC19" s="141"/>
      <c r="AD19" s="141"/>
      <c r="AE19" s="141"/>
      <c r="AF19" s="141"/>
      <c r="AG19" s="141"/>
      <c r="AH19" s="141"/>
      <c r="AI19" s="141"/>
      <c r="AJ19" s="141"/>
      <c r="AK19" s="142" t="n">
        <f aca="false">+SUM(F19:AJ19)</f>
        <v>0</v>
      </c>
      <c r="AL19" s="143" t="n">
        <f aca="false">IF($AK$3="４週",AK19/4,AK19/(DAY(EOMONTH($F$9,0))/7))</f>
        <v>0</v>
      </c>
      <c r="AM19" s="144"/>
      <c r="AN19" s="144"/>
    </row>
    <row r="20" customFormat="false" ht="18" hidden="false" customHeight="true" outlineLevel="0" collapsed="false">
      <c r="A20" s="127" t="n">
        <v>10</v>
      </c>
      <c r="B20" s="170"/>
      <c r="C20" s="138"/>
      <c r="D20" s="167"/>
      <c r="E20" s="168"/>
      <c r="F20" s="141"/>
      <c r="G20" s="141"/>
      <c r="H20" s="141"/>
      <c r="I20" s="141"/>
      <c r="J20" s="141"/>
      <c r="K20" s="141"/>
      <c r="L20" s="141"/>
      <c r="M20" s="141"/>
      <c r="N20" s="141"/>
      <c r="O20" s="141"/>
      <c r="P20" s="141"/>
      <c r="Q20" s="141"/>
      <c r="R20" s="141"/>
      <c r="S20" s="141"/>
      <c r="T20" s="141"/>
      <c r="U20" s="141"/>
      <c r="V20" s="141"/>
      <c r="W20" s="141"/>
      <c r="X20" s="141"/>
      <c r="Y20" s="141"/>
      <c r="Z20" s="141"/>
      <c r="AA20" s="141"/>
      <c r="AB20" s="141"/>
      <c r="AC20" s="141"/>
      <c r="AD20" s="141"/>
      <c r="AE20" s="141"/>
      <c r="AF20" s="141"/>
      <c r="AG20" s="141"/>
      <c r="AH20" s="141"/>
      <c r="AI20" s="141"/>
      <c r="AJ20" s="141"/>
      <c r="AK20" s="142" t="n">
        <f aca="false">+SUM(F20:AJ20)</f>
        <v>0</v>
      </c>
      <c r="AL20" s="143" t="n">
        <f aca="false">IF($AK$3="４週",AK20/4,AK20/(DAY(EOMONTH($F$9,0))/7))</f>
        <v>0</v>
      </c>
      <c r="AM20" s="144"/>
      <c r="AN20" s="144"/>
    </row>
    <row r="21" customFormat="false" ht="18" hidden="false" customHeight="true" outlineLevel="0" collapsed="false">
      <c r="A21" s="127" t="n">
        <v>11</v>
      </c>
      <c r="B21" s="170"/>
      <c r="C21" s="138"/>
      <c r="D21" s="167"/>
      <c r="E21" s="168"/>
      <c r="F21" s="141"/>
      <c r="G21" s="141"/>
      <c r="H21" s="141"/>
      <c r="I21" s="141"/>
      <c r="J21" s="141"/>
      <c r="K21" s="141"/>
      <c r="L21" s="141"/>
      <c r="M21" s="141"/>
      <c r="N21" s="141"/>
      <c r="O21" s="141"/>
      <c r="P21" s="141"/>
      <c r="Q21" s="141"/>
      <c r="R21" s="141"/>
      <c r="S21" s="141"/>
      <c r="T21" s="141"/>
      <c r="U21" s="141"/>
      <c r="V21" s="141"/>
      <c r="W21" s="141"/>
      <c r="X21" s="141"/>
      <c r="Y21" s="141"/>
      <c r="Z21" s="141"/>
      <c r="AA21" s="141"/>
      <c r="AB21" s="141"/>
      <c r="AC21" s="141"/>
      <c r="AD21" s="141"/>
      <c r="AE21" s="141"/>
      <c r="AF21" s="141"/>
      <c r="AG21" s="141"/>
      <c r="AH21" s="141"/>
      <c r="AI21" s="141"/>
      <c r="AJ21" s="141"/>
      <c r="AK21" s="142" t="n">
        <f aca="false">+SUM(F21:AJ21)</f>
        <v>0</v>
      </c>
      <c r="AL21" s="143" t="n">
        <f aca="false">IF($AK$3="４週",AK21/4,AK21/(DAY(EOMONTH($F$9,0))/7))</f>
        <v>0</v>
      </c>
      <c r="AM21" s="144"/>
      <c r="AN21" s="144"/>
    </row>
    <row r="22" customFormat="false" ht="18" hidden="false" customHeight="true" outlineLevel="0" collapsed="false">
      <c r="A22" s="127" t="n">
        <v>12</v>
      </c>
      <c r="B22" s="170"/>
      <c r="C22" s="138"/>
      <c r="D22" s="167"/>
      <c r="E22" s="168"/>
      <c r="F22" s="141"/>
      <c r="G22" s="141"/>
      <c r="H22" s="141"/>
      <c r="I22" s="141"/>
      <c r="J22" s="141"/>
      <c r="K22" s="141"/>
      <c r="L22" s="141"/>
      <c r="M22" s="141"/>
      <c r="N22" s="141"/>
      <c r="O22" s="141"/>
      <c r="P22" s="141"/>
      <c r="Q22" s="141"/>
      <c r="R22" s="141"/>
      <c r="S22" s="141"/>
      <c r="T22" s="141"/>
      <c r="U22" s="141"/>
      <c r="V22" s="141"/>
      <c r="W22" s="141"/>
      <c r="X22" s="141"/>
      <c r="Y22" s="141"/>
      <c r="Z22" s="141"/>
      <c r="AA22" s="141"/>
      <c r="AB22" s="141"/>
      <c r="AC22" s="141"/>
      <c r="AD22" s="141"/>
      <c r="AE22" s="141"/>
      <c r="AF22" s="141"/>
      <c r="AG22" s="141"/>
      <c r="AH22" s="141"/>
      <c r="AI22" s="141"/>
      <c r="AJ22" s="141"/>
      <c r="AK22" s="142" t="n">
        <f aca="false">+SUM(F22:AJ22)</f>
        <v>0</v>
      </c>
      <c r="AL22" s="143" t="n">
        <f aca="false">IF($AK$3="４週",AK22/4,AK22/(DAY(EOMONTH($F$9,0))/7))</f>
        <v>0</v>
      </c>
      <c r="AM22" s="144"/>
      <c r="AN22" s="144"/>
    </row>
    <row r="23" customFormat="false" ht="18" hidden="false" customHeight="true" outlineLevel="0" collapsed="false">
      <c r="A23" s="127" t="n">
        <v>13</v>
      </c>
      <c r="B23" s="170"/>
      <c r="C23" s="138"/>
      <c r="D23" s="167"/>
      <c r="E23" s="168"/>
      <c r="F23" s="141"/>
      <c r="G23" s="141"/>
      <c r="H23" s="141"/>
      <c r="I23" s="141"/>
      <c r="J23" s="141"/>
      <c r="K23" s="141"/>
      <c r="L23" s="141"/>
      <c r="M23" s="141"/>
      <c r="N23" s="141"/>
      <c r="O23" s="141"/>
      <c r="P23" s="141"/>
      <c r="Q23" s="141"/>
      <c r="R23" s="141"/>
      <c r="S23" s="141"/>
      <c r="T23" s="141"/>
      <c r="U23" s="141"/>
      <c r="V23" s="141"/>
      <c r="W23" s="141"/>
      <c r="X23" s="141"/>
      <c r="Y23" s="141"/>
      <c r="Z23" s="141"/>
      <c r="AA23" s="141"/>
      <c r="AB23" s="141"/>
      <c r="AC23" s="141"/>
      <c r="AD23" s="141"/>
      <c r="AE23" s="141"/>
      <c r="AF23" s="141"/>
      <c r="AG23" s="141"/>
      <c r="AH23" s="141"/>
      <c r="AI23" s="141"/>
      <c r="AJ23" s="141"/>
      <c r="AK23" s="142" t="n">
        <f aca="false">+SUM(F23:AJ23)</f>
        <v>0</v>
      </c>
      <c r="AL23" s="143" t="n">
        <f aca="false">IF($AK$3="４週",AK23/4,AK23/(DAY(EOMONTH($F$9,0))/7))</f>
        <v>0</v>
      </c>
      <c r="AM23" s="144"/>
      <c r="AN23" s="144"/>
    </row>
    <row r="24" customFormat="false" ht="18" hidden="false" customHeight="true" outlineLevel="0" collapsed="false">
      <c r="A24" s="127" t="n">
        <v>14</v>
      </c>
      <c r="B24" s="170"/>
      <c r="C24" s="138"/>
      <c r="D24" s="167"/>
      <c r="E24" s="168"/>
      <c r="F24" s="141"/>
      <c r="G24" s="141"/>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2" t="n">
        <f aca="false">+SUM(F24:AJ24)</f>
        <v>0</v>
      </c>
      <c r="AL24" s="143" t="n">
        <f aca="false">IF($AK$3="４週",AK24/4,AK24/(DAY(EOMONTH($F$9,0))/7))</f>
        <v>0</v>
      </c>
      <c r="AM24" s="144"/>
      <c r="AN24" s="144"/>
    </row>
    <row r="25" customFormat="false" ht="18" hidden="false" customHeight="true" outlineLevel="0" collapsed="false">
      <c r="A25" s="127" t="n">
        <v>15</v>
      </c>
      <c r="B25" s="170"/>
      <c r="C25" s="138"/>
      <c r="D25" s="167"/>
      <c r="E25" s="168"/>
      <c r="F25" s="141"/>
      <c r="G25" s="141"/>
      <c r="H25" s="141"/>
      <c r="I25" s="141"/>
      <c r="J25" s="141"/>
      <c r="K25" s="141"/>
      <c r="L25" s="141"/>
      <c r="M25" s="141"/>
      <c r="N25" s="141"/>
      <c r="O25" s="141"/>
      <c r="P25" s="141"/>
      <c r="Q25" s="141"/>
      <c r="R25" s="141"/>
      <c r="S25" s="141"/>
      <c r="T25" s="141"/>
      <c r="U25" s="141"/>
      <c r="V25" s="141"/>
      <c r="W25" s="141"/>
      <c r="X25" s="141"/>
      <c r="Y25" s="141"/>
      <c r="Z25" s="141"/>
      <c r="AA25" s="141"/>
      <c r="AB25" s="141"/>
      <c r="AC25" s="141"/>
      <c r="AD25" s="141"/>
      <c r="AE25" s="141"/>
      <c r="AF25" s="141"/>
      <c r="AG25" s="141"/>
      <c r="AH25" s="141"/>
      <c r="AI25" s="141"/>
      <c r="AJ25" s="141"/>
      <c r="AK25" s="142" t="n">
        <f aca="false">+SUM(F25:AJ25)</f>
        <v>0</v>
      </c>
      <c r="AL25" s="143" t="n">
        <f aca="false">IF($AK$3="４週",AK25/4,AK25/(DAY(EOMONTH($F$9,0))/7))</f>
        <v>0</v>
      </c>
      <c r="AM25" s="144"/>
      <c r="AN25" s="144"/>
    </row>
    <row r="26" customFormat="false" ht="18" hidden="false" customHeight="true" outlineLevel="0" collapsed="false">
      <c r="A26" s="127" t="n">
        <v>16</v>
      </c>
      <c r="B26" s="170"/>
      <c r="C26" s="138"/>
      <c r="D26" s="167"/>
      <c r="E26" s="168"/>
      <c r="F26" s="141"/>
      <c r="G26" s="141"/>
      <c r="H26" s="141"/>
      <c r="I26" s="141"/>
      <c r="J26" s="141"/>
      <c r="K26" s="141"/>
      <c r="L26" s="141"/>
      <c r="M26" s="141"/>
      <c r="N26" s="141"/>
      <c r="O26" s="141"/>
      <c r="P26" s="141"/>
      <c r="Q26" s="141"/>
      <c r="R26" s="141"/>
      <c r="S26" s="141"/>
      <c r="T26" s="141"/>
      <c r="U26" s="141"/>
      <c r="V26" s="141"/>
      <c r="W26" s="141"/>
      <c r="X26" s="141"/>
      <c r="Y26" s="141"/>
      <c r="Z26" s="141"/>
      <c r="AA26" s="141"/>
      <c r="AB26" s="141"/>
      <c r="AC26" s="141"/>
      <c r="AD26" s="141"/>
      <c r="AE26" s="141"/>
      <c r="AF26" s="141"/>
      <c r="AG26" s="141"/>
      <c r="AH26" s="141"/>
      <c r="AI26" s="141"/>
      <c r="AJ26" s="141"/>
      <c r="AK26" s="142" t="n">
        <f aca="false">+SUM(F26:AJ26)</f>
        <v>0</v>
      </c>
      <c r="AL26" s="143" t="n">
        <f aca="false">IF($AK$3="４週",AK26/4,AK26/(DAY(EOMONTH($F$9,0))/7))</f>
        <v>0</v>
      </c>
      <c r="AM26" s="144"/>
      <c r="AN26" s="144"/>
    </row>
    <row r="27" customFormat="false" ht="18" hidden="false" customHeight="true" outlineLevel="0" collapsed="false">
      <c r="A27" s="127" t="n">
        <v>17</v>
      </c>
      <c r="B27" s="170"/>
      <c r="C27" s="138"/>
      <c r="D27" s="167"/>
      <c r="E27" s="168"/>
      <c r="F27" s="141"/>
      <c r="G27" s="141"/>
      <c r="H27" s="141"/>
      <c r="I27" s="141"/>
      <c r="J27" s="141"/>
      <c r="K27" s="141"/>
      <c r="L27" s="141"/>
      <c r="M27" s="141"/>
      <c r="N27" s="141"/>
      <c r="O27" s="141"/>
      <c r="P27" s="141"/>
      <c r="Q27" s="141"/>
      <c r="R27" s="141"/>
      <c r="S27" s="141"/>
      <c r="T27" s="141"/>
      <c r="U27" s="141"/>
      <c r="V27" s="141"/>
      <c r="W27" s="141"/>
      <c r="X27" s="141"/>
      <c r="Y27" s="141"/>
      <c r="Z27" s="141"/>
      <c r="AA27" s="141"/>
      <c r="AB27" s="141"/>
      <c r="AC27" s="141"/>
      <c r="AD27" s="141"/>
      <c r="AE27" s="141"/>
      <c r="AF27" s="141"/>
      <c r="AG27" s="141"/>
      <c r="AH27" s="141"/>
      <c r="AI27" s="141"/>
      <c r="AJ27" s="141"/>
      <c r="AK27" s="142" t="n">
        <f aca="false">+SUM(F27:AJ27)</f>
        <v>0</v>
      </c>
      <c r="AL27" s="143" t="n">
        <f aca="false">IF($AK$3="４週",AK27/4,AK27/(DAY(EOMONTH($F$9,0))/7))</f>
        <v>0</v>
      </c>
      <c r="AM27" s="144"/>
      <c r="AN27" s="144"/>
    </row>
    <row r="28" customFormat="false" ht="18" hidden="false" customHeight="true" outlineLevel="0" collapsed="false">
      <c r="A28" s="127" t="n">
        <v>18</v>
      </c>
      <c r="B28" s="170"/>
      <c r="C28" s="138"/>
      <c r="D28" s="167"/>
      <c r="E28" s="168"/>
      <c r="F28" s="141"/>
      <c r="G28" s="141"/>
      <c r="H28" s="141"/>
      <c r="I28" s="141"/>
      <c r="J28" s="141"/>
      <c r="K28" s="141"/>
      <c r="L28" s="141"/>
      <c r="M28" s="141"/>
      <c r="N28" s="141"/>
      <c r="O28" s="141"/>
      <c r="P28" s="141"/>
      <c r="Q28" s="141"/>
      <c r="R28" s="141"/>
      <c r="S28" s="141"/>
      <c r="T28" s="141"/>
      <c r="U28" s="141"/>
      <c r="V28" s="141"/>
      <c r="W28" s="141"/>
      <c r="X28" s="141"/>
      <c r="Y28" s="141"/>
      <c r="Z28" s="141"/>
      <c r="AA28" s="141"/>
      <c r="AB28" s="141"/>
      <c r="AC28" s="141"/>
      <c r="AD28" s="141"/>
      <c r="AE28" s="141"/>
      <c r="AF28" s="141"/>
      <c r="AG28" s="141"/>
      <c r="AH28" s="141"/>
      <c r="AI28" s="141"/>
      <c r="AJ28" s="141"/>
      <c r="AK28" s="142" t="n">
        <f aca="false">+SUM(F28:AJ28)</f>
        <v>0</v>
      </c>
      <c r="AL28" s="143" t="n">
        <f aca="false">IF($AK$3="４週",AK28/4,AK28/(DAY(EOMONTH($F$9,0))/7))</f>
        <v>0</v>
      </c>
      <c r="AM28" s="144"/>
      <c r="AN28" s="144"/>
    </row>
    <row r="29" customFormat="false" ht="18" hidden="false" customHeight="true" outlineLevel="0" collapsed="false">
      <c r="A29" s="127" t="n">
        <v>19</v>
      </c>
      <c r="B29" s="170"/>
      <c r="C29" s="138"/>
      <c r="D29" s="167"/>
      <c r="E29" s="168"/>
      <c r="F29" s="141"/>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41"/>
      <c r="AG29" s="141"/>
      <c r="AH29" s="141"/>
      <c r="AI29" s="141"/>
      <c r="AJ29" s="141"/>
      <c r="AK29" s="142" t="n">
        <f aca="false">+SUM(F29:AJ29)</f>
        <v>0</v>
      </c>
      <c r="AL29" s="143" t="n">
        <f aca="false">IF($AK$3="４週",AK29/4,AK29/(DAY(EOMONTH($F$9,0))/7))</f>
        <v>0</v>
      </c>
      <c r="AM29" s="144"/>
      <c r="AN29" s="144"/>
    </row>
    <row r="30" customFormat="false" ht="18" hidden="false" customHeight="true" outlineLevel="0" collapsed="false">
      <c r="A30" s="127" t="n">
        <v>20</v>
      </c>
      <c r="B30" s="170"/>
      <c r="C30" s="138"/>
      <c r="D30" s="167"/>
      <c r="E30" s="168"/>
      <c r="F30" s="141"/>
      <c r="G30" s="141"/>
      <c r="H30" s="141"/>
      <c r="I30" s="141"/>
      <c r="J30" s="141"/>
      <c r="K30" s="141"/>
      <c r="L30" s="141"/>
      <c r="M30" s="141"/>
      <c r="N30" s="141"/>
      <c r="O30" s="141"/>
      <c r="P30" s="141"/>
      <c r="Q30" s="141"/>
      <c r="R30" s="141"/>
      <c r="S30" s="141"/>
      <c r="T30" s="141"/>
      <c r="U30" s="141"/>
      <c r="V30" s="141"/>
      <c r="W30" s="141"/>
      <c r="X30" s="141"/>
      <c r="Y30" s="141"/>
      <c r="Z30" s="141"/>
      <c r="AA30" s="141"/>
      <c r="AB30" s="141"/>
      <c r="AC30" s="141"/>
      <c r="AD30" s="141"/>
      <c r="AE30" s="141"/>
      <c r="AF30" s="141"/>
      <c r="AG30" s="141"/>
      <c r="AH30" s="141"/>
      <c r="AI30" s="141"/>
      <c r="AJ30" s="141"/>
      <c r="AK30" s="142" t="n">
        <f aca="false">+SUM(F30:AJ30)</f>
        <v>0</v>
      </c>
      <c r="AL30" s="143" t="n">
        <f aca="false">IF($AK$3="４週",AK30/4,AK30/(DAY(EOMONTH($F$9,0))/7))</f>
        <v>0</v>
      </c>
      <c r="AM30" s="144"/>
      <c r="AN30" s="144"/>
    </row>
    <row r="31" customFormat="false" ht="18" hidden="false" customHeight="true" outlineLevel="0" collapsed="false">
      <c r="A31" s="130" t="s">
        <v>115</v>
      </c>
      <c r="B31" s="130"/>
      <c r="C31" s="130"/>
      <c r="D31" s="130"/>
      <c r="E31" s="130"/>
      <c r="F31" s="145" t="n">
        <f aca="false">+SUM(F11:F30)</f>
        <v>0</v>
      </c>
      <c r="G31" s="145" t="n">
        <f aca="false">+SUM(G11:G30)</f>
        <v>0</v>
      </c>
      <c r="H31" s="145" t="n">
        <f aca="false">+SUM(H11:H30)</f>
        <v>0</v>
      </c>
      <c r="I31" s="145" t="n">
        <f aca="false">+SUM(I11:I30)</f>
        <v>0</v>
      </c>
      <c r="J31" s="145" t="n">
        <f aca="false">+SUM(J11:J30)</f>
        <v>0</v>
      </c>
      <c r="K31" s="145" t="n">
        <f aca="false">+SUM(K11:K30)</f>
        <v>0</v>
      </c>
      <c r="L31" s="145" t="n">
        <f aca="false">+SUM(L11:L30)</f>
        <v>0</v>
      </c>
      <c r="M31" s="145" t="n">
        <f aca="false">+SUM(M11:M30)</f>
        <v>0</v>
      </c>
      <c r="N31" s="145" t="n">
        <f aca="false">+SUM(N11:N30)</f>
        <v>0</v>
      </c>
      <c r="O31" s="145" t="n">
        <f aca="false">+SUM(O11:O30)</f>
        <v>0</v>
      </c>
      <c r="P31" s="145" t="n">
        <f aca="false">+SUM(P11:P30)</f>
        <v>0</v>
      </c>
      <c r="Q31" s="145" t="n">
        <f aca="false">+SUM(Q11:Q30)</f>
        <v>0</v>
      </c>
      <c r="R31" s="145" t="n">
        <f aca="false">+SUM(R11:R30)</f>
        <v>0</v>
      </c>
      <c r="S31" s="145" t="n">
        <f aca="false">+SUM(S11:S30)</f>
        <v>0</v>
      </c>
      <c r="T31" s="145" t="n">
        <f aca="false">+SUM(T11:T30)</f>
        <v>0</v>
      </c>
      <c r="U31" s="145" t="n">
        <f aca="false">+SUM(U11:U30)</f>
        <v>0</v>
      </c>
      <c r="V31" s="145" t="n">
        <f aca="false">+SUM(V11:V30)</f>
        <v>0</v>
      </c>
      <c r="W31" s="145" t="n">
        <f aca="false">+SUM(W11:W30)</f>
        <v>0</v>
      </c>
      <c r="X31" s="145" t="n">
        <f aca="false">+SUM(X11:X30)</f>
        <v>0</v>
      </c>
      <c r="Y31" s="145" t="n">
        <f aca="false">+SUM(Y11:Y30)</f>
        <v>0</v>
      </c>
      <c r="Z31" s="145" t="n">
        <f aca="false">+SUM(Z11:Z30)</f>
        <v>0</v>
      </c>
      <c r="AA31" s="145" t="n">
        <f aca="false">+SUM(AA11:AA30)</f>
        <v>0</v>
      </c>
      <c r="AB31" s="145" t="n">
        <f aca="false">+SUM(AB11:AB30)</f>
        <v>0</v>
      </c>
      <c r="AC31" s="145" t="n">
        <f aca="false">+SUM(AC11:AC30)</f>
        <v>0</v>
      </c>
      <c r="AD31" s="145" t="n">
        <f aca="false">+SUM(AD11:AD30)</f>
        <v>0</v>
      </c>
      <c r="AE31" s="145" t="n">
        <f aca="false">+SUM(AE11:AE30)</f>
        <v>0</v>
      </c>
      <c r="AF31" s="145" t="n">
        <f aca="false">+SUM(AF11:AF30)</f>
        <v>0</v>
      </c>
      <c r="AG31" s="145" t="n">
        <f aca="false">+SUM(AG11:AG30)</f>
        <v>0</v>
      </c>
      <c r="AH31" s="145" t="n">
        <f aca="false">+SUM(AH11:AH30)</f>
        <v>0</v>
      </c>
      <c r="AI31" s="145" t="n">
        <f aca="false">+SUM(AI11:AI30)</f>
        <v>0</v>
      </c>
      <c r="AJ31" s="145" t="n">
        <f aca="false">+SUM(AJ11:AJ30)</f>
        <v>0</v>
      </c>
      <c r="AK31" s="142" t="n">
        <f aca="false">+SUM(F31:AJ31)</f>
        <v>0</v>
      </c>
      <c r="AL31" s="143" t="n">
        <f aca="false">IF($AK$3="４週",AK31/4,AK31/(DAY(EOMONTH($F$9,0))/7))</f>
        <v>0</v>
      </c>
      <c r="AM31" s="146"/>
      <c r="AN31" s="146"/>
    </row>
    <row r="32" customFormat="false" ht="18" hidden="false" customHeight="true" outlineLevel="0" collapsed="false">
      <c r="A32" s="147" t="s">
        <v>116</v>
      </c>
      <c r="B32" s="147"/>
      <c r="C32" s="147"/>
      <c r="D32" s="147"/>
      <c r="E32" s="147"/>
      <c r="F32" s="148"/>
      <c r="G32" s="148"/>
      <c r="H32" s="148"/>
      <c r="I32" s="148"/>
      <c r="J32" s="148"/>
      <c r="K32" s="148"/>
      <c r="L32" s="148"/>
      <c r="M32" s="148"/>
      <c r="N32" s="148"/>
      <c r="O32" s="148"/>
      <c r="P32" s="148"/>
      <c r="Q32" s="148"/>
      <c r="R32" s="148"/>
      <c r="S32" s="148"/>
      <c r="T32" s="148"/>
      <c r="U32" s="148"/>
      <c r="V32" s="148"/>
      <c r="W32" s="148"/>
      <c r="X32" s="148"/>
      <c r="Y32" s="148"/>
      <c r="Z32" s="148"/>
      <c r="AA32" s="148"/>
      <c r="AB32" s="148"/>
      <c r="AC32" s="148"/>
      <c r="AD32" s="148"/>
      <c r="AE32" s="148"/>
      <c r="AF32" s="148"/>
      <c r="AG32" s="148"/>
      <c r="AH32" s="148"/>
      <c r="AI32" s="148"/>
      <c r="AJ32" s="148"/>
      <c r="AK32" s="145"/>
      <c r="AL32" s="149"/>
      <c r="AM32" s="146"/>
      <c r="AN32" s="146"/>
    </row>
    <row r="33" s="153" customFormat="true" ht="15" hidden="false" customHeight="true" outlineLevel="0" collapsed="false">
      <c r="A33" s="150"/>
      <c r="B33" s="150"/>
      <c r="C33" s="150"/>
      <c r="D33" s="150"/>
      <c r="E33" s="150"/>
      <c r="F33" s="151"/>
      <c r="G33" s="151"/>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0"/>
      <c r="AL33" s="150"/>
      <c r="AM33" s="152"/>
    </row>
    <row r="34" s="153" customFormat="true" ht="15" hidden="false" customHeight="true" outlineLevel="0" collapsed="false">
      <c r="A34" s="150"/>
      <c r="B34" s="150"/>
      <c r="C34" s="150"/>
      <c r="D34" s="150"/>
      <c r="E34" s="150"/>
      <c r="F34" s="151"/>
      <c r="G34" s="151"/>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0"/>
      <c r="AL34" s="150"/>
      <c r="AM34" s="152"/>
    </row>
    <row r="35" s="153" customFormat="true" ht="15" hidden="false" customHeight="true" outlineLevel="0" collapsed="false">
      <c r="A35" s="150"/>
      <c r="B35" s="150"/>
      <c r="C35" s="150"/>
      <c r="D35" s="150"/>
      <c r="E35" s="150"/>
      <c r="F35" s="151"/>
      <c r="G35" s="151"/>
      <c r="H35" s="151"/>
      <c r="I35" s="151"/>
      <c r="J35" s="151"/>
      <c r="K35" s="151"/>
      <c r="L35" s="151"/>
      <c r="M35" s="151"/>
      <c r="N35" s="151"/>
      <c r="O35" s="151"/>
      <c r="P35" s="151"/>
      <c r="Q35" s="151"/>
      <c r="R35" s="151"/>
      <c r="S35" s="151"/>
      <c r="T35" s="151"/>
      <c r="U35" s="151"/>
      <c r="V35" s="151"/>
      <c r="W35" s="151"/>
      <c r="X35" s="151"/>
      <c r="Y35" s="151"/>
      <c r="Z35" s="151"/>
      <c r="AA35" s="151"/>
      <c r="AB35" s="151"/>
      <c r="AC35" s="151"/>
      <c r="AD35" s="151"/>
      <c r="AE35" s="151"/>
      <c r="AF35" s="151"/>
      <c r="AG35" s="151"/>
      <c r="AH35" s="151"/>
      <c r="AI35" s="151"/>
      <c r="AJ35" s="151"/>
      <c r="AK35" s="150"/>
      <c r="AL35" s="150"/>
      <c r="AM35" s="152"/>
    </row>
    <row r="36" s="153" customFormat="true" ht="21" hidden="false" customHeight="true" outlineLevel="0" collapsed="false">
      <c r="A36" s="173" t="s">
        <v>196</v>
      </c>
      <c r="B36" s="150"/>
      <c r="C36" s="150"/>
      <c r="D36" s="150"/>
      <c r="E36" s="150"/>
      <c r="F36" s="150"/>
      <c r="G36" s="151"/>
      <c r="H36" s="151"/>
      <c r="I36" s="151"/>
      <c r="J36" s="151"/>
      <c r="K36" s="151"/>
      <c r="L36" s="151"/>
      <c r="M36" s="151"/>
      <c r="N36" s="151"/>
      <c r="O36" s="151"/>
      <c r="AM36" s="150"/>
      <c r="AN36" s="152"/>
    </row>
    <row r="37" s="153" customFormat="true" ht="24.75" hidden="false" customHeight="true" outlineLevel="0" collapsed="false">
      <c r="A37" s="178"/>
      <c r="B37" s="178"/>
      <c r="C37" s="178"/>
      <c r="D37" s="210" t="n">
        <v>4</v>
      </c>
      <c r="E37" s="210" t="n">
        <v>5</v>
      </c>
      <c r="F37" s="210" t="n">
        <v>6</v>
      </c>
      <c r="G37" s="210"/>
      <c r="H37" s="210"/>
      <c r="I37" s="210" t="n">
        <v>7</v>
      </c>
      <c r="J37" s="210"/>
      <c r="K37" s="210"/>
      <c r="L37" s="210" t="n">
        <v>8</v>
      </c>
      <c r="M37" s="210"/>
      <c r="N37" s="210"/>
      <c r="O37" s="210" t="n">
        <v>9</v>
      </c>
      <c r="P37" s="210"/>
      <c r="Q37" s="210"/>
      <c r="R37" s="210" t="n">
        <v>10</v>
      </c>
      <c r="S37" s="210"/>
      <c r="T37" s="210"/>
      <c r="U37" s="210" t="n">
        <v>11</v>
      </c>
      <c r="V37" s="210"/>
      <c r="W37" s="210"/>
      <c r="X37" s="210" t="n">
        <v>12</v>
      </c>
      <c r="Y37" s="210"/>
      <c r="Z37" s="210"/>
      <c r="AA37" s="210" t="n">
        <v>1</v>
      </c>
      <c r="AB37" s="210"/>
      <c r="AC37" s="210"/>
      <c r="AD37" s="210" t="n">
        <v>2</v>
      </c>
      <c r="AE37" s="210"/>
      <c r="AF37" s="210"/>
      <c r="AG37" s="210" t="n">
        <v>3</v>
      </c>
      <c r="AH37" s="210"/>
      <c r="AI37" s="210"/>
      <c r="AJ37" s="178" t="s">
        <v>197</v>
      </c>
      <c r="AK37" s="178"/>
      <c r="AL37" s="181" t="s">
        <v>198</v>
      </c>
    </row>
    <row r="38" s="153" customFormat="true" ht="18" hidden="false" customHeight="true" outlineLevel="0" collapsed="false">
      <c r="A38" s="186" t="s">
        <v>199</v>
      </c>
      <c r="B38" s="186"/>
      <c r="C38" s="186"/>
      <c r="D38" s="141" t="n">
        <v>1400</v>
      </c>
      <c r="E38" s="141" t="n">
        <v>1310</v>
      </c>
      <c r="F38" s="141" t="n">
        <v>1400</v>
      </c>
      <c r="G38" s="141"/>
      <c r="H38" s="141"/>
      <c r="I38" s="141" t="n">
        <v>1470</v>
      </c>
      <c r="J38" s="141"/>
      <c r="K38" s="141"/>
      <c r="L38" s="141" t="n">
        <v>1470</v>
      </c>
      <c r="M38" s="141"/>
      <c r="N38" s="141"/>
      <c r="O38" s="141" t="n">
        <v>1330</v>
      </c>
      <c r="P38" s="141"/>
      <c r="Q38" s="141"/>
      <c r="R38" s="141" t="n">
        <v>1400</v>
      </c>
      <c r="S38" s="141"/>
      <c r="T38" s="141"/>
      <c r="U38" s="141" t="n">
        <v>1400</v>
      </c>
      <c r="V38" s="141"/>
      <c r="W38" s="141"/>
      <c r="X38" s="141" t="n">
        <v>1330</v>
      </c>
      <c r="Y38" s="141"/>
      <c r="Z38" s="141"/>
      <c r="AA38" s="141" t="n">
        <v>1330</v>
      </c>
      <c r="AB38" s="141"/>
      <c r="AC38" s="141"/>
      <c r="AD38" s="141" t="n">
        <v>1330</v>
      </c>
      <c r="AE38" s="141"/>
      <c r="AF38" s="141"/>
      <c r="AG38" s="141" t="n">
        <v>1400</v>
      </c>
      <c r="AH38" s="141"/>
      <c r="AI38" s="141"/>
      <c r="AJ38" s="211" t="n">
        <f aca="false">SUM(D38:AI38)</f>
        <v>16570</v>
      </c>
      <c r="AK38" s="211"/>
      <c r="AL38" s="212" t="n">
        <f aca="false">ROUNDUP(AJ38/AJ39,1)</f>
        <v>70</v>
      </c>
    </row>
    <row r="39" s="153" customFormat="true" ht="18" hidden="false" customHeight="true" outlineLevel="0" collapsed="false">
      <c r="A39" s="186" t="s">
        <v>200</v>
      </c>
      <c r="B39" s="186"/>
      <c r="C39" s="186"/>
      <c r="D39" s="141" t="n">
        <v>20</v>
      </c>
      <c r="E39" s="141" t="n">
        <v>19</v>
      </c>
      <c r="F39" s="141" t="n">
        <v>20</v>
      </c>
      <c r="G39" s="141"/>
      <c r="H39" s="141"/>
      <c r="I39" s="141" t="n">
        <v>21</v>
      </c>
      <c r="J39" s="141"/>
      <c r="K39" s="141"/>
      <c r="L39" s="141" t="n">
        <v>21</v>
      </c>
      <c r="M39" s="141"/>
      <c r="N39" s="141"/>
      <c r="O39" s="141" t="n">
        <v>19</v>
      </c>
      <c r="P39" s="141"/>
      <c r="Q39" s="141"/>
      <c r="R39" s="141" t="n">
        <v>20</v>
      </c>
      <c r="S39" s="141"/>
      <c r="T39" s="141"/>
      <c r="U39" s="141" t="n">
        <v>20</v>
      </c>
      <c r="V39" s="141"/>
      <c r="W39" s="141"/>
      <c r="X39" s="141" t="n">
        <v>19</v>
      </c>
      <c r="Y39" s="141"/>
      <c r="Z39" s="141"/>
      <c r="AA39" s="141" t="n">
        <v>19</v>
      </c>
      <c r="AB39" s="141"/>
      <c r="AC39" s="141"/>
      <c r="AD39" s="141" t="n">
        <v>19</v>
      </c>
      <c r="AE39" s="141"/>
      <c r="AF39" s="141"/>
      <c r="AG39" s="141" t="n">
        <v>20</v>
      </c>
      <c r="AH39" s="141"/>
      <c r="AI39" s="141"/>
      <c r="AJ39" s="211" t="n">
        <f aca="false">+SUM(D39:AI39)</f>
        <v>237</v>
      </c>
      <c r="AK39" s="211"/>
      <c r="AL39" s="212"/>
    </row>
    <row r="40" s="153" customFormat="true" ht="4.5" hidden="false" customHeight="true" outlineLevel="0" collapsed="false">
      <c r="A40" s="171"/>
      <c r="B40" s="171"/>
      <c r="C40" s="171"/>
      <c r="I40" s="151"/>
      <c r="J40" s="151"/>
      <c r="K40" s="151"/>
      <c r="L40" s="151"/>
      <c r="M40" s="151"/>
      <c r="N40" s="151"/>
      <c r="O40" s="151"/>
      <c r="P40" s="151"/>
      <c r="Q40" s="151"/>
      <c r="R40" s="151"/>
      <c r="S40" s="151"/>
      <c r="T40" s="151"/>
      <c r="U40" s="151"/>
      <c r="V40" s="151"/>
      <c r="W40" s="151"/>
      <c r="X40" s="151"/>
      <c r="Y40" s="151"/>
      <c r="Z40" s="151"/>
      <c r="AA40" s="151"/>
      <c r="AB40" s="151"/>
      <c r="AC40" s="151"/>
      <c r="AD40" s="151"/>
      <c r="AE40" s="151"/>
      <c r="AF40" s="151"/>
      <c r="AG40" s="151"/>
      <c r="AH40" s="151"/>
      <c r="AI40" s="151"/>
      <c r="AJ40" s="172"/>
      <c r="AK40" s="151"/>
      <c r="AL40" s="150"/>
      <c r="AM40" s="150"/>
      <c r="AN40" s="152"/>
    </row>
    <row r="41" s="153" customFormat="true" ht="18" hidden="false" customHeight="true" outlineLevel="0" collapsed="false">
      <c r="A41" s="173" t="s">
        <v>161</v>
      </c>
      <c r="B41" s="151"/>
      <c r="D41" s="151"/>
      <c r="E41" s="151"/>
      <c r="F41" s="151"/>
      <c r="G41" s="151"/>
      <c r="H41" s="151"/>
      <c r="O41" s="151"/>
      <c r="P41" s="151"/>
      <c r="Q41" s="151"/>
      <c r="R41" s="151"/>
      <c r="S41" s="151"/>
      <c r="T41" s="151"/>
      <c r="U41" s="151"/>
      <c r="V41" s="151"/>
      <c r="W41" s="150"/>
      <c r="X41" s="151"/>
      <c r="Y41" s="151"/>
      <c r="Z41" s="151"/>
      <c r="AA41" s="151"/>
      <c r="AB41" s="151"/>
      <c r="AC41" s="151"/>
      <c r="AD41" s="151"/>
      <c r="AE41" s="151"/>
      <c r="AF41" s="151"/>
      <c r="AG41" s="151"/>
      <c r="AH41" s="151"/>
      <c r="AI41" s="151"/>
      <c r="AJ41" s="172"/>
      <c r="AK41" s="151"/>
      <c r="AL41" s="150"/>
      <c r="AM41" s="150"/>
      <c r="AN41" s="152"/>
    </row>
    <row r="42" s="153" customFormat="true" ht="24.75" hidden="false" customHeight="true" outlineLevel="0" collapsed="false">
      <c r="A42" s="178" t="s">
        <v>125</v>
      </c>
      <c r="B42" s="178"/>
      <c r="C42" s="178" t="s">
        <v>22</v>
      </c>
      <c r="D42" s="178"/>
      <c r="E42" s="181" t="s">
        <v>225</v>
      </c>
      <c r="F42" s="181"/>
      <c r="G42" s="181"/>
      <c r="H42" s="181"/>
      <c r="W42" s="150"/>
      <c r="X42" s="151"/>
      <c r="Y42" s="151"/>
      <c r="Z42" s="151"/>
      <c r="AA42" s="151"/>
      <c r="AB42" s="151"/>
      <c r="AC42" s="151"/>
      <c r="AD42" s="151"/>
      <c r="AE42" s="151"/>
      <c r="AF42" s="151"/>
      <c r="AG42" s="151"/>
      <c r="AH42" s="151"/>
      <c r="AI42" s="151"/>
      <c r="AJ42" s="172"/>
      <c r="AK42" s="151"/>
      <c r="AL42" s="150"/>
      <c r="AM42" s="150"/>
      <c r="AN42" s="152"/>
    </row>
    <row r="43" s="153" customFormat="true" ht="18" hidden="false" customHeight="true" outlineLevel="0" collapsed="false">
      <c r="A43" s="181" t="s">
        <v>165</v>
      </c>
      <c r="B43" s="181"/>
      <c r="C43" s="213" t="n">
        <f aca="false">ROUNDDOWN(IF(AL38&lt;=60,1,1+ROUNDUP((AL38-60)/40,0)),1)</f>
        <v>2</v>
      </c>
      <c r="D43" s="213"/>
      <c r="E43" s="213" t="n">
        <f aca="false">ROUNDDOWN(AL38/40,1)</f>
        <v>1.7</v>
      </c>
      <c r="F43" s="213"/>
      <c r="G43" s="213"/>
      <c r="H43" s="213"/>
      <c r="W43" s="150"/>
      <c r="X43" s="151"/>
      <c r="Y43" s="151"/>
      <c r="Z43" s="151"/>
      <c r="AA43" s="151"/>
      <c r="AB43" s="151"/>
      <c r="AC43" s="151"/>
      <c r="AD43" s="151"/>
      <c r="AE43" s="151"/>
      <c r="AF43" s="151"/>
      <c r="AG43" s="151"/>
      <c r="AH43" s="151"/>
      <c r="AI43" s="151"/>
      <c r="AJ43" s="172"/>
      <c r="AK43" s="151"/>
      <c r="AL43" s="150"/>
      <c r="AM43" s="150"/>
      <c r="AN43" s="152"/>
    </row>
    <row r="44" s="153" customFormat="true" ht="4.5" hidden="false" customHeight="true" outlineLevel="0" collapsed="false">
      <c r="A44" s="171"/>
      <c r="B44" s="171"/>
      <c r="C44" s="171"/>
      <c r="D44" s="171"/>
      <c r="E44" s="171"/>
      <c r="F44" s="171"/>
      <c r="G44" s="171"/>
      <c r="H44" s="171"/>
      <c r="I44" s="171"/>
      <c r="J44" s="151"/>
      <c r="K44" s="151"/>
      <c r="L44" s="151"/>
      <c r="M44" s="172"/>
      <c r="N44" s="151"/>
      <c r="O44" s="151"/>
      <c r="P44" s="151"/>
      <c r="W44" s="150"/>
      <c r="X44" s="151"/>
      <c r="Y44" s="151"/>
      <c r="Z44" s="151"/>
      <c r="AA44" s="151"/>
      <c r="AB44" s="151"/>
      <c r="AC44" s="151"/>
      <c r="AD44" s="151"/>
      <c r="AE44" s="151"/>
      <c r="AF44" s="151"/>
      <c r="AG44" s="151"/>
      <c r="AH44" s="151"/>
      <c r="AI44" s="151"/>
      <c r="AJ44" s="172"/>
      <c r="AK44" s="151"/>
      <c r="AL44" s="150"/>
      <c r="AM44" s="150"/>
      <c r="AN44" s="152"/>
    </row>
    <row r="45" s="105" customFormat="true" ht="21" hidden="false" customHeight="true" outlineLevel="0" collapsed="false">
      <c r="A45" s="197" t="s">
        <v>182</v>
      </c>
      <c r="C45" s="126"/>
      <c r="D45" s="126"/>
      <c r="E45" s="126"/>
      <c r="F45" s="126"/>
      <c r="G45" s="198"/>
      <c r="H45" s="198"/>
      <c r="I45" s="198"/>
      <c r="J45" s="198"/>
      <c r="K45" s="198"/>
      <c r="L45" s="198"/>
      <c r="M45" s="198"/>
      <c r="N45" s="198"/>
      <c r="O45" s="198"/>
      <c r="P45" s="198"/>
      <c r="Q45" s="198"/>
      <c r="R45" s="198"/>
      <c r="S45" s="198"/>
      <c r="T45" s="198"/>
      <c r="U45" s="198"/>
      <c r="V45" s="198"/>
      <c r="W45" s="198"/>
      <c r="X45" s="198"/>
      <c r="Y45" s="198"/>
      <c r="Z45" s="198"/>
      <c r="AA45" s="198"/>
      <c r="AB45" s="198"/>
      <c r="AC45" s="198"/>
      <c r="AD45" s="198"/>
      <c r="AE45" s="198"/>
      <c r="AF45" s="198"/>
      <c r="AG45" s="198"/>
      <c r="AH45" s="198"/>
      <c r="AI45" s="198"/>
      <c r="AJ45" s="198"/>
      <c r="AK45" s="198"/>
      <c r="AL45" s="126"/>
      <c r="AM45" s="126"/>
      <c r="AN45" s="110"/>
    </row>
    <row r="46" customFormat="false" ht="24.75" hidden="false" customHeight="true" outlineLevel="0" collapsed="false">
      <c r="A46" s="110"/>
      <c r="B46" s="125"/>
      <c r="C46" s="199" t="str">
        <f aca="false">IF(VLOOKUP($AK$1,選択肢!$A$1:$J$31,C51,FALSE())=0,"-",VLOOKUP($AK$1,選択肢!$A$1:$J$31,C51,FALSE()))</f>
        <v>管理者</v>
      </c>
      <c r="D46" s="199"/>
      <c r="E46" s="200" t="str">
        <f aca="false">IF(VLOOKUP($AK$1,選択肢!$A$1:$J$31,E51,FALSE())=0,"-",VLOOKUP($AK$1,選択肢!$A$1:$J$31,E51,FALSE()))</f>
        <v>サービス管理責任者</v>
      </c>
      <c r="F46" s="200"/>
      <c r="G46" s="200"/>
      <c r="H46" s="200"/>
      <c r="I46" s="200" t="str">
        <f aca="false">IF(VLOOKUP($AK$1,選択肢!$A$1:$J$31,I51,FALSE())=0,"-",VLOOKUP($AK$1,選択肢!$A$1:$J$31,I51,FALSE()))</f>
        <v>就労定着支援員</v>
      </c>
      <c r="J46" s="200"/>
      <c r="K46" s="200"/>
      <c r="L46" s="200"/>
      <c r="M46" s="200"/>
      <c r="N46" s="200"/>
      <c r="O46" s="200" t="str">
        <f aca="false">IF(VLOOKUP($AK$1,選択肢!$A$1:$J$31,O51,FALSE())=0,"-",VLOOKUP($AK$1,選択肢!$A$1:$J$31,O51,FALSE()))</f>
        <v>-</v>
      </c>
      <c r="P46" s="200"/>
      <c r="Q46" s="200"/>
      <c r="R46" s="200"/>
      <c r="S46" s="200"/>
      <c r="T46" s="200"/>
      <c r="U46" s="200" t="str">
        <f aca="false">IF(VLOOKUP($AK$1,選択肢!$A$1:$J$31,U51,FALSE())=0,"-",VLOOKUP($AK$1,選択肢!$A$1:$J$31,U51,FALSE()))</f>
        <v>-</v>
      </c>
      <c r="V46" s="200"/>
      <c r="W46" s="200"/>
      <c r="X46" s="200"/>
      <c r="Y46" s="200"/>
      <c r="Z46" s="200"/>
      <c r="AA46" s="200" t="str">
        <f aca="false">IF(VLOOKUP($AK$1,選択肢!$A$1:$J$31,AA51,FALSE())=0,"-",VLOOKUP($AK$1,選択肢!$A$1:$J$31,AA51,FALSE()))</f>
        <v>-</v>
      </c>
      <c r="AB46" s="200"/>
      <c r="AC46" s="200"/>
      <c r="AD46" s="200"/>
      <c r="AE46" s="200"/>
      <c r="AF46" s="200"/>
      <c r="AG46" s="200" t="str">
        <f aca="false">IF(VLOOKUP($AK$1,選択肢!$A$1:$J$31,AG51,FALSE())=0,"-",VLOOKUP($AK$1,選択肢!$A$1:$J$31,AG51,FALSE()))</f>
        <v>-</v>
      </c>
      <c r="AH46" s="200"/>
      <c r="AI46" s="200"/>
      <c r="AJ46" s="200"/>
      <c r="AK46" s="200"/>
      <c r="AL46" s="200" t="str">
        <f aca="false">IF(VLOOKUP($AK$1,選択肢!$A$1:$J$31,AL51,FALSE())=0,"-",VLOOKUP($AK$1,選択肢!$A$1:$J$31,AL51,FALSE()))</f>
        <v>-</v>
      </c>
      <c r="AM46" s="200"/>
      <c r="AN46" s="110"/>
    </row>
    <row r="47" customFormat="false" ht="18" hidden="false" customHeight="true" outlineLevel="0" collapsed="false">
      <c r="A47" s="110"/>
      <c r="B47" s="125"/>
      <c r="C47" s="202" t="s">
        <v>26</v>
      </c>
      <c r="D47" s="202" t="s">
        <v>183</v>
      </c>
      <c r="E47" s="203" t="s">
        <v>26</v>
      </c>
      <c r="F47" s="203" t="s">
        <v>183</v>
      </c>
      <c r="G47" s="203"/>
      <c r="H47" s="203"/>
      <c r="I47" s="203" t="s">
        <v>26</v>
      </c>
      <c r="J47" s="203"/>
      <c r="K47" s="203"/>
      <c r="L47" s="203" t="s">
        <v>183</v>
      </c>
      <c r="M47" s="203"/>
      <c r="N47" s="203"/>
      <c r="O47" s="203" t="s">
        <v>26</v>
      </c>
      <c r="P47" s="203"/>
      <c r="Q47" s="203"/>
      <c r="R47" s="203" t="s">
        <v>183</v>
      </c>
      <c r="S47" s="203"/>
      <c r="T47" s="203"/>
      <c r="U47" s="203" t="s">
        <v>26</v>
      </c>
      <c r="V47" s="203"/>
      <c r="W47" s="203"/>
      <c r="X47" s="203" t="s">
        <v>183</v>
      </c>
      <c r="Y47" s="203"/>
      <c r="Z47" s="203"/>
      <c r="AA47" s="203" t="s">
        <v>26</v>
      </c>
      <c r="AB47" s="203"/>
      <c r="AC47" s="203"/>
      <c r="AD47" s="203" t="s">
        <v>183</v>
      </c>
      <c r="AE47" s="203"/>
      <c r="AF47" s="203"/>
      <c r="AG47" s="203" t="s">
        <v>26</v>
      </c>
      <c r="AH47" s="203"/>
      <c r="AI47" s="203"/>
      <c r="AJ47" s="203" t="s">
        <v>183</v>
      </c>
      <c r="AK47" s="203"/>
      <c r="AL47" s="203" t="s">
        <v>26</v>
      </c>
      <c r="AM47" s="203" t="s">
        <v>183</v>
      </c>
      <c r="AN47" s="110"/>
    </row>
    <row r="48" customFormat="false" ht="18" hidden="false" customHeight="true" outlineLevel="0" collapsed="false">
      <c r="A48" s="110"/>
      <c r="B48" s="128" t="s">
        <v>184</v>
      </c>
      <c r="C48" s="203" t="n">
        <f aca="false">COUNTIFS($B$11:$B$30,C$46,$C$11:$C$30,"A",$E$11:$E$30,"*")</f>
        <v>0</v>
      </c>
      <c r="D48" s="203" t="n">
        <f aca="false">COUNTIFS($B$11:$B$30,C$46,$C$11:$C$30,"B",$E$11:$E$30,"*")</f>
        <v>0</v>
      </c>
      <c r="E48" s="203" t="n">
        <f aca="false">COUNTIFS($B$11:$B$30,E$46,$C$11:$C$30,"A",$E$11:$E$30,"*")</f>
        <v>1</v>
      </c>
      <c r="F48" s="203" t="n">
        <f aca="false">COUNTIFS($B$11:$B$30,E$46,$C$11:$C$30,"B",$E$11:$E$30,"*")</f>
        <v>1</v>
      </c>
      <c r="G48" s="203"/>
      <c r="H48" s="203"/>
      <c r="I48" s="203" t="n">
        <f aca="false">COUNTIFS($B$11:$B$30,I$46,$C$11:$C$30,"A",$E$11:$E$30,"*")</f>
        <v>0</v>
      </c>
      <c r="J48" s="203"/>
      <c r="K48" s="203"/>
      <c r="L48" s="203" t="n">
        <f aca="false">COUNTIFS($B$11:$B$30,I$46,$C$11:$C$30,"B",$E$11:$E$30,"*")</f>
        <v>0</v>
      </c>
      <c r="M48" s="203"/>
      <c r="N48" s="203"/>
      <c r="O48" s="203" t="n">
        <f aca="false">COUNTIFS($B$11:$B$30,O$46,$C$11:$C$30,"A",$E$11:$E$30,"*")</f>
        <v>0</v>
      </c>
      <c r="P48" s="203"/>
      <c r="Q48" s="203"/>
      <c r="R48" s="203" t="n">
        <f aca="false">COUNTIFS($B$11:$B$30,O$46,$C$11:$C$30,"B",$E$11:$E$30,"*")</f>
        <v>0</v>
      </c>
      <c r="S48" s="203"/>
      <c r="T48" s="203"/>
      <c r="U48" s="203" t="n">
        <f aca="false">COUNTIFS($B$11:$B$30,U$46,$C$11:$C$30,"A",$E$11:$E$30,"*")</f>
        <v>0</v>
      </c>
      <c r="V48" s="203"/>
      <c r="W48" s="203"/>
      <c r="X48" s="203" t="n">
        <f aca="false">COUNTIFS($B$11:$B$30,U$46,$C$11:$C$30,"B",$E$11:$E$30,"*")</f>
        <v>0</v>
      </c>
      <c r="Y48" s="203"/>
      <c r="Z48" s="203"/>
      <c r="AA48" s="203" t="n">
        <f aca="false">COUNTIFS($B$11:$B$30,AA$46,$C$11:$C$30,"A",$E$11:$E$30,"*")</f>
        <v>0</v>
      </c>
      <c r="AB48" s="203"/>
      <c r="AC48" s="203"/>
      <c r="AD48" s="203" t="n">
        <f aca="false">COUNTIFS($B$11:$B$30,AA$46,$C$11:$C$30,"B",$E$11:$E$30,"*")</f>
        <v>0</v>
      </c>
      <c r="AE48" s="203"/>
      <c r="AF48" s="203"/>
      <c r="AG48" s="203" t="n">
        <f aca="false">COUNTIFS($B$11:$B$30,AG$46,$C$11:$C$30,"A",$E$11:$E$30,"*")</f>
        <v>0</v>
      </c>
      <c r="AH48" s="203"/>
      <c r="AI48" s="203"/>
      <c r="AJ48" s="203" t="n">
        <f aca="false">COUNTIFS($B$11:$B$30,AG$46,$C$11:$C$30,"B",$E$11:$E$30,"*")</f>
        <v>0</v>
      </c>
      <c r="AK48" s="203"/>
      <c r="AL48" s="203" t="n">
        <f aca="false">COUNTIFS($B$11:$B$30,AL$46,$C$11:$C$30,"A",$E$11:$E$30,"*")</f>
        <v>0</v>
      </c>
      <c r="AM48" s="203" t="n">
        <f aca="false">COUNTIFS($B$11:$B$30,AL$46,$C$11:$C$30,"B",$E$11:$E$30,"*")</f>
        <v>0</v>
      </c>
      <c r="AN48" s="110"/>
    </row>
    <row r="49" customFormat="false" ht="18" hidden="false" customHeight="true" outlineLevel="0" collapsed="false">
      <c r="A49" s="110"/>
      <c r="B49" s="133" t="s">
        <v>185</v>
      </c>
      <c r="C49" s="203" t="n">
        <f aca="false">COUNTIFS($B$11:$B$30,C$46,$C$11:$C$30,"C",$E$11:$E$30,"*")</f>
        <v>0</v>
      </c>
      <c r="D49" s="203" t="n">
        <f aca="false">COUNTIFS($B$11:$B$30,C$46,$C$11:$C$30,"D",$E$11:$E$30,"*")</f>
        <v>0</v>
      </c>
      <c r="E49" s="203" t="n">
        <f aca="false">COUNTIFS($B$11:$B$30,E$46,$C$11:$C$30,"C",$E$11:$E$30,"*")</f>
        <v>1</v>
      </c>
      <c r="F49" s="203" t="n">
        <f aca="false">COUNTIFS($B$11:$B$30,E$46,$C$11:$C$30,"D",$E$11:$E$30,"*")</f>
        <v>1</v>
      </c>
      <c r="G49" s="203"/>
      <c r="H49" s="203"/>
      <c r="I49" s="203" t="n">
        <f aca="false">COUNTIFS($B$11:$B$30,I$46,$C$11:$C$30,"C",$E$11:$E$30,"*")</f>
        <v>0</v>
      </c>
      <c r="J49" s="203"/>
      <c r="K49" s="203"/>
      <c r="L49" s="203" t="n">
        <f aca="false">COUNTIFS($B$11:$B$30,I$46,$C$11:$C$30,"D",$E$11:$E$30,"*")</f>
        <v>0</v>
      </c>
      <c r="M49" s="203"/>
      <c r="N49" s="203"/>
      <c r="O49" s="203" t="n">
        <f aca="false">COUNTIFS($B$11:$B$30,O$46,$C$11:$C$30,"C",$E$11:$E$30,"*")</f>
        <v>0</v>
      </c>
      <c r="P49" s="203"/>
      <c r="Q49" s="203"/>
      <c r="R49" s="203" t="n">
        <f aca="false">COUNTIFS($B$11:$B$30,O$46,$C$11:$C$30,"D",$E$11:$E$30,"*")</f>
        <v>0</v>
      </c>
      <c r="S49" s="203"/>
      <c r="T49" s="203"/>
      <c r="U49" s="203" t="n">
        <f aca="false">COUNTIFS($B$11:$B$30,U$46,$C$11:$C$30,"C",$E$11:$E$30,"*")</f>
        <v>0</v>
      </c>
      <c r="V49" s="203"/>
      <c r="W49" s="203"/>
      <c r="X49" s="203" t="n">
        <f aca="false">COUNTIFS($B$11:$B$30,U$46,$C$11:$C$30,"D",$E$11:$E$30,"*")</f>
        <v>0</v>
      </c>
      <c r="Y49" s="203"/>
      <c r="Z49" s="203"/>
      <c r="AA49" s="203" t="n">
        <f aca="false">COUNTIFS($B$11:$B$30,AA$46,$C$11:$C$30,"C",$E$11:$E$30,"*")</f>
        <v>0</v>
      </c>
      <c r="AB49" s="203"/>
      <c r="AC49" s="203"/>
      <c r="AD49" s="203" t="n">
        <f aca="false">COUNTIFS($B$11:$B$30,AA$46,$C$11:$C$30,"D",$E$11:$E$30,"*")</f>
        <v>0</v>
      </c>
      <c r="AE49" s="203"/>
      <c r="AF49" s="203"/>
      <c r="AG49" s="203" t="n">
        <f aca="false">COUNTIFS($B$11:$B$30,AG$46,$C$11:$C$30,"C",$E$11:$E$30,"*")</f>
        <v>0</v>
      </c>
      <c r="AH49" s="203"/>
      <c r="AI49" s="203"/>
      <c r="AJ49" s="203" t="n">
        <f aca="false">COUNTIFS($B$11:$B$30,AG$46,$C$11:$C$30,"D",$E$11:$E$30,"*")</f>
        <v>0</v>
      </c>
      <c r="AK49" s="203"/>
      <c r="AL49" s="203" t="n">
        <f aca="false">COUNTIFS($B$11:$B$30,AL$46,$C$11:$C$30,"C",$E$11:$E$30,"*")</f>
        <v>0</v>
      </c>
      <c r="AM49" s="203" t="n">
        <f aca="false">COUNTIFS($B$11:$B$30,AL$46,$C$11:$C$30,"D",$E$11:$E$30,"*")</f>
        <v>0</v>
      </c>
      <c r="AN49" s="110"/>
    </row>
    <row r="50" customFormat="false" ht="24.75" hidden="false" customHeight="true" outlineLevel="0" collapsed="false">
      <c r="A50" s="110"/>
      <c r="B50" s="133" t="s">
        <v>186</v>
      </c>
      <c r="C50" s="200" t="str">
        <f aca="false">IF($AK$3="４週",SUMIFS($AK$11:$AK$30,$B$11:$B$30,C46)/4/$AH$5,IF($AK$3="歴月",SUMIFS($AK$11:$AK$30,$B$11:$B$30,C46)/$AL$5,"記載する期間を選択してください"))</f>
        <v>記載する期間を選択してください</v>
      </c>
      <c r="D50" s="200"/>
      <c r="E50" s="200" t="str">
        <f aca="false">IF($AK$3="４週",SUMIFS($AK$11:$AK$30,$B$11:$B$30,E46)/4/$AH$5,IF($AK$3="歴月",SUMIFS($AK$11:$AK$30,$B$11:$B$30,E46)/$AL$5,"記載する期間を選択してください"))</f>
        <v>記載する期間を選択してください</v>
      </c>
      <c r="F50" s="200"/>
      <c r="G50" s="200"/>
      <c r="H50" s="200"/>
      <c r="I50" s="200" t="str">
        <f aca="false">IF($AK$3="４週",SUMIFS($AK$11:$AK$30,$B$11:$B$30,I46)/4/$AH$5,IF($AK$3="歴月",SUMIFS($AK$11:$AK$30,$B$11:$B$30,I46)/$AL$5,"記載する期間を選択してください"))</f>
        <v>記載する期間を選択してください</v>
      </c>
      <c r="J50" s="200"/>
      <c r="K50" s="200"/>
      <c r="L50" s="200"/>
      <c r="M50" s="200"/>
      <c r="N50" s="200"/>
      <c r="O50" s="200" t="str">
        <f aca="false">IF($AK$3="４週",SUMIFS($AK$11:$AK$30,$B$11:$B$30,O46)/4/$AH$5,IF($AK$3="歴月",SUMIFS($AK$11:$AK$30,$B$11:$B$30,O46)/$AL$5,"記載する期間を選択してください"))</f>
        <v>記載する期間を選択してください</v>
      </c>
      <c r="P50" s="200"/>
      <c r="Q50" s="200"/>
      <c r="R50" s="200"/>
      <c r="S50" s="200"/>
      <c r="T50" s="200"/>
      <c r="U50" s="200" t="str">
        <f aca="false">IF($AK$3="４週",SUMIFS($AK$11:$AK$30,$B$11:$B$30,U46)/4/$AH$5,IF($AK$3="歴月",SUMIFS($AK$11:$AK$30,$B$11:$B$30,U46)/$AL$5,"記載する期間を選択してください"))</f>
        <v>記載する期間を選択してください</v>
      </c>
      <c r="V50" s="200"/>
      <c r="W50" s="200"/>
      <c r="X50" s="200"/>
      <c r="Y50" s="200"/>
      <c r="Z50" s="200"/>
      <c r="AA50" s="200" t="str">
        <f aca="false">IF($AK$3="４週",SUMIFS($AK$11:$AK$30,$B$11:$B$30,AA46)/4/$AH$5,IF($AK$3="歴月",SUMIFS($AK$11:$AK$30,$B$11:$B$30,AA46)/$AL$5,"記載する期間を選択してください"))</f>
        <v>記載する期間を選択してください</v>
      </c>
      <c r="AB50" s="200"/>
      <c r="AC50" s="200"/>
      <c r="AD50" s="200"/>
      <c r="AE50" s="200"/>
      <c r="AF50" s="200"/>
      <c r="AG50" s="200" t="str">
        <f aca="false">IF($AK$3="４週",SUMIFS($AK$11:$AK$30,$B$11:$B$30,AG46)/4/$AH$5,IF($AK$3="歴月",SUMIFS($AK$11:$AK$30,$B$11:$B$30,AG46)/$AL$5,"記載する期間を選択してください"))</f>
        <v>記載する期間を選択してください</v>
      </c>
      <c r="AH50" s="200"/>
      <c r="AI50" s="200"/>
      <c r="AJ50" s="200"/>
      <c r="AK50" s="200"/>
      <c r="AL50" s="200" t="str">
        <f aca="false">IF($AK$3="４週",SUMIFS($AK$11:$AK$30,$B$11:$B$30,AL46)/4/$AH$5,IF($AK$3="歴月",SUMIFS($AK$11:$AK$30,$B$11:$B$30,AL46)/$AL$5,"記載する期間を選択してください"))</f>
        <v>記載する期間を選択してください</v>
      </c>
      <c r="AM50" s="200"/>
      <c r="AN50" s="110"/>
    </row>
    <row r="51" s="105" customFormat="true" ht="6" hidden="false" customHeight="true" outlineLevel="0" collapsed="false">
      <c r="A51" s="110"/>
      <c r="C51" s="158" t="n">
        <v>2</v>
      </c>
      <c r="D51" s="158"/>
      <c r="E51" s="158" t="n">
        <v>3</v>
      </c>
      <c r="F51" s="158"/>
      <c r="G51" s="158"/>
      <c r="H51" s="158"/>
      <c r="I51" s="158" t="n">
        <v>4</v>
      </c>
      <c r="J51" s="158"/>
      <c r="K51" s="158"/>
      <c r="L51" s="158"/>
      <c r="M51" s="158"/>
      <c r="N51" s="158"/>
      <c r="O51" s="158" t="n">
        <v>5</v>
      </c>
      <c r="P51" s="158"/>
      <c r="Q51" s="158"/>
      <c r="R51" s="158"/>
      <c r="S51" s="158"/>
      <c r="T51" s="158"/>
      <c r="U51" s="158" t="n">
        <v>6</v>
      </c>
      <c r="V51" s="158"/>
      <c r="W51" s="158"/>
      <c r="X51" s="158"/>
      <c r="Y51" s="158"/>
      <c r="Z51" s="158"/>
      <c r="AA51" s="158" t="n">
        <v>7</v>
      </c>
      <c r="AB51" s="158"/>
      <c r="AC51" s="158"/>
      <c r="AD51" s="158"/>
      <c r="AE51" s="158"/>
      <c r="AF51" s="158"/>
      <c r="AG51" s="158" t="n">
        <v>8</v>
      </c>
      <c r="AH51" s="158"/>
      <c r="AI51" s="158"/>
      <c r="AJ51" s="158"/>
      <c r="AK51" s="158"/>
      <c r="AL51" s="158" t="n">
        <v>9</v>
      </c>
      <c r="AM51" s="206"/>
      <c r="AN51" s="110"/>
    </row>
    <row r="52" customFormat="false" ht="15" hidden="false" customHeight="true" outlineLevel="0" collapsed="false">
      <c r="A52" s="154" t="s">
        <v>117</v>
      </c>
      <c r="B52" s="155"/>
      <c r="C52" s="156"/>
      <c r="D52" s="156"/>
      <c r="E52" s="156"/>
      <c r="F52" s="157"/>
      <c r="G52" s="156"/>
      <c r="H52" s="158"/>
      <c r="I52" s="158"/>
      <c r="J52" s="158"/>
      <c r="K52" s="158"/>
      <c r="L52" s="158"/>
      <c r="M52" s="158"/>
      <c r="N52" s="158"/>
      <c r="O52" s="158"/>
      <c r="P52" s="158"/>
      <c r="Q52" s="158"/>
      <c r="R52" s="158" t="n">
        <v>6</v>
      </c>
      <c r="S52" s="158"/>
      <c r="T52" s="158"/>
      <c r="U52" s="158"/>
      <c r="V52" s="158"/>
      <c r="W52" s="158"/>
      <c r="X52" s="158" t="n">
        <v>7</v>
      </c>
      <c r="Y52" s="158"/>
      <c r="Z52" s="158"/>
      <c r="AA52" s="158"/>
      <c r="AB52" s="158"/>
      <c r="AC52" s="158"/>
      <c r="AD52" s="158" t="n">
        <v>8</v>
      </c>
      <c r="AE52" s="158"/>
      <c r="AF52" s="158"/>
      <c r="AG52" s="159"/>
      <c r="AH52" s="159"/>
      <c r="AI52" s="159"/>
      <c r="AJ52" s="159" t="n">
        <v>9</v>
      </c>
      <c r="AK52" s="160"/>
      <c r="AL52" s="160"/>
      <c r="AM52" s="110"/>
    </row>
    <row r="53" s="154" customFormat="true" ht="15" hidden="false" customHeight="true" outlineLevel="0" collapsed="false">
      <c r="A53" s="154" t="s">
        <v>118</v>
      </c>
      <c r="B53" s="161"/>
      <c r="C53" s="161"/>
      <c r="D53" s="161"/>
      <c r="E53" s="161"/>
      <c r="F53" s="161"/>
      <c r="G53" s="161"/>
      <c r="H53" s="109"/>
      <c r="I53" s="109"/>
      <c r="J53" s="109"/>
      <c r="K53" s="109"/>
      <c r="L53" s="109"/>
      <c r="M53" s="109"/>
      <c r="N53" s="109"/>
      <c r="O53" s="109"/>
      <c r="P53" s="109"/>
      <c r="Q53" s="109"/>
      <c r="R53" s="109"/>
      <c r="S53" s="109"/>
      <c r="T53" s="109"/>
      <c r="U53" s="109"/>
      <c r="V53" s="109"/>
      <c r="W53" s="109"/>
      <c r="X53" s="109"/>
      <c r="Y53" s="109"/>
      <c r="Z53" s="109"/>
      <c r="AA53" s="109"/>
      <c r="AB53" s="109"/>
      <c r="AC53" s="109"/>
      <c r="AD53" s="109"/>
      <c r="AE53" s="109"/>
      <c r="AF53" s="109"/>
      <c r="AG53" s="109"/>
      <c r="AH53" s="109"/>
      <c r="AI53" s="109"/>
      <c r="AJ53" s="109"/>
      <c r="AK53" s="109"/>
      <c r="AL53" s="109"/>
      <c r="AM53" s="109"/>
    </row>
    <row r="54" s="154" customFormat="true" ht="15" hidden="false" customHeight="true" outlineLevel="0" collapsed="false">
      <c r="A54" s="154" t="s">
        <v>119</v>
      </c>
      <c r="B54" s="161"/>
      <c r="C54" s="161"/>
      <c r="D54" s="161"/>
      <c r="E54" s="161"/>
      <c r="F54" s="161"/>
      <c r="G54" s="161"/>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09"/>
      <c r="AL54" s="109"/>
      <c r="AM54" s="109"/>
    </row>
    <row r="55" s="154" customFormat="true" ht="15" hidden="false" customHeight="true" outlineLevel="0" collapsed="false">
      <c r="A55" s="154" t="s">
        <v>120</v>
      </c>
      <c r="B55" s="161"/>
      <c r="C55" s="161"/>
      <c r="D55" s="161"/>
      <c r="E55" s="161"/>
      <c r="F55" s="161"/>
      <c r="G55" s="161"/>
      <c r="H55" s="109"/>
      <c r="I55" s="109"/>
      <c r="J55" s="109"/>
      <c r="K55" s="109"/>
      <c r="L55" s="109"/>
      <c r="M55" s="109"/>
      <c r="N55" s="109"/>
      <c r="O55" s="109"/>
      <c r="P55" s="109"/>
      <c r="Q55" s="109"/>
      <c r="R55" s="109"/>
      <c r="S55" s="109"/>
      <c r="T55" s="109"/>
      <c r="U55" s="109"/>
      <c r="V55" s="109"/>
      <c r="W55" s="109"/>
      <c r="X55" s="109"/>
      <c r="Y55" s="109"/>
      <c r="Z55" s="109"/>
      <c r="AA55" s="109"/>
      <c r="AB55" s="109"/>
      <c r="AC55" s="109"/>
      <c r="AD55" s="109"/>
      <c r="AE55" s="109"/>
      <c r="AF55" s="109"/>
      <c r="AG55" s="109"/>
      <c r="AH55" s="109"/>
      <c r="AI55" s="109"/>
      <c r="AJ55" s="109"/>
      <c r="AK55" s="109"/>
      <c r="AL55" s="109"/>
      <c r="AM55" s="109"/>
    </row>
    <row r="56" s="154" customFormat="true" ht="15" hidden="false" customHeight="true" outlineLevel="0" collapsed="false">
      <c r="A56" s="154" t="s">
        <v>121</v>
      </c>
      <c r="B56" s="161"/>
      <c r="C56" s="161"/>
      <c r="D56" s="161"/>
      <c r="E56" s="161"/>
      <c r="F56" s="161"/>
      <c r="G56" s="161"/>
      <c r="H56" s="109"/>
      <c r="I56" s="109"/>
      <c r="J56" s="109"/>
      <c r="K56" s="109"/>
      <c r="L56" s="109"/>
      <c r="M56" s="109"/>
      <c r="N56" s="109"/>
      <c r="O56" s="109"/>
      <c r="P56" s="109"/>
      <c r="Q56" s="109"/>
      <c r="R56" s="109"/>
      <c r="S56" s="109"/>
      <c r="T56" s="109"/>
      <c r="U56" s="109"/>
      <c r="V56" s="109"/>
      <c r="W56" s="109"/>
      <c r="X56" s="109"/>
      <c r="Y56" s="109"/>
      <c r="Z56" s="109"/>
      <c r="AA56" s="109"/>
      <c r="AB56" s="109"/>
      <c r="AC56" s="109"/>
      <c r="AD56" s="109"/>
      <c r="AE56" s="109"/>
      <c r="AF56" s="109"/>
      <c r="AG56" s="109"/>
      <c r="AH56" s="109"/>
      <c r="AI56" s="109"/>
      <c r="AJ56" s="109"/>
      <c r="AK56" s="109"/>
      <c r="AL56" s="109"/>
      <c r="AM56" s="109"/>
    </row>
    <row r="57" customFormat="false" ht="15" hidden="false" customHeight="true" outlineLevel="0" collapsed="false">
      <c r="A57" s="154" t="s">
        <v>122</v>
      </c>
      <c r="B57" s="162"/>
      <c r="C57" s="154"/>
      <c r="D57" s="154"/>
      <c r="E57" s="154"/>
      <c r="F57" s="154"/>
      <c r="G57" s="154"/>
    </row>
    <row r="58" customFormat="false" ht="15" hidden="false" customHeight="true" outlineLevel="0" collapsed="false">
      <c r="A58" s="154" t="s">
        <v>123</v>
      </c>
      <c r="B58" s="162"/>
      <c r="C58" s="154"/>
      <c r="D58" s="154"/>
      <c r="E58" s="154"/>
      <c r="F58" s="154"/>
      <c r="G58" s="154"/>
    </row>
    <row r="59" customFormat="false" ht="15" hidden="false" customHeight="true" outlineLevel="0" collapsed="false">
      <c r="A59" s="154"/>
      <c r="B59" s="128" t="s">
        <v>124</v>
      </c>
      <c r="C59" s="128" t="s">
        <v>125</v>
      </c>
      <c r="D59" s="128"/>
      <c r="E59" s="128"/>
      <c r="F59" s="154"/>
      <c r="G59" s="154"/>
    </row>
    <row r="60" customFormat="false" ht="15" hidden="false" customHeight="true" outlineLevel="0" collapsed="false">
      <c r="A60" s="154"/>
      <c r="B60" s="163" t="s">
        <v>126</v>
      </c>
      <c r="C60" s="164" t="s">
        <v>127</v>
      </c>
      <c r="D60" s="164"/>
      <c r="E60" s="164"/>
      <c r="F60" s="154"/>
      <c r="G60" s="154"/>
    </row>
    <row r="61" customFormat="false" ht="15" hidden="false" customHeight="true" outlineLevel="0" collapsed="false">
      <c r="A61" s="154"/>
      <c r="B61" s="163" t="s">
        <v>128</v>
      </c>
      <c r="C61" s="164" t="s">
        <v>129</v>
      </c>
      <c r="D61" s="164"/>
      <c r="E61" s="164"/>
      <c r="F61" s="154"/>
      <c r="G61" s="154"/>
    </row>
    <row r="62" customFormat="false" ht="15" hidden="false" customHeight="true" outlineLevel="0" collapsed="false">
      <c r="A62" s="154"/>
      <c r="B62" s="163" t="s">
        <v>130</v>
      </c>
      <c r="C62" s="164" t="s">
        <v>131</v>
      </c>
      <c r="D62" s="164"/>
      <c r="E62" s="164"/>
      <c r="F62" s="154"/>
      <c r="G62" s="154"/>
    </row>
    <row r="63" customFormat="false" ht="15" hidden="false" customHeight="true" outlineLevel="0" collapsed="false">
      <c r="A63" s="154"/>
      <c r="B63" s="163" t="s">
        <v>132</v>
      </c>
      <c r="C63" s="164" t="s">
        <v>133</v>
      </c>
      <c r="D63" s="164"/>
      <c r="E63" s="164"/>
      <c r="F63" s="154"/>
      <c r="G63" s="154"/>
    </row>
    <row r="64" customFormat="false" ht="15" hidden="false" customHeight="true" outlineLevel="0" collapsed="false">
      <c r="A64" s="154"/>
      <c r="B64" s="154" t="s">
        <v>134</v>
      </c>
      <c r="C64" s="154"/>
      <c r="D64" s="154"/>
      <c r="E64" s="154"/>
      <c r="F64" s="154"/>
      <c r="G64" s="154"/>
    </row>
    <row r="65" customFormat="false" ht="15" hidden="false" customHeight="true" outlineLevel="0" collapsed="false">
      <c r="A65" s="154"/>
      <c r="B65" s="154" t="s">
        <v>135</v>
      </c>
      <c r="C65" s="154"/>
      <c r="D65" s="154"/>
      <c r="E65" s="154"/>
      <c r="F65" s="154"/>
      <c r="G65" s="154"/>
    </row>
    <row r="66" customFormat="false" ht="15" hidden="false" customHeight="true" outlineLevel="0" collapsed="false">
      <c r="A66" s="154"/>
      <c r="B66" s="154" t="s">
        <v>136</v>
      </c>
      <c r="C66" s="154"/>
      <c r="D66" s="154"/>
      <c r="E66" s="154"/>
      <c r="F66" s="154"/>
      <c r="G66" s="154"/>
    </row>
    <row r="67" customFormat="false" ht="15" hidden="false" customHeight="true" outlineLevel="0" collapsed="false">
      <c r="A67" s="154" t="s">
        <v>137</v>
      </c>
      <c r="B67" s="162"/>
      <c r="C67" s="154"/>
      <c r="D67" s="154"/>
      <c r="E67" s="154"/>
      <c r="F67" s="154"/>
      <c r="G67" s="154"/>
    </row>
    <row r="68" customFormat="false" ht="15" hidden="false" customHeight="true" outlineLevel="0" collapsed="false">
      <c r="A68" s="154" t="s">
        <v>138</v>
      </c>
      <c r="B68" s="162"/>
      <c r="C68" s="154"/>
      <c r="D68" s="154"/>
      <c r="E68" s="154"/>
      <c r="F68" s="154"/>
      <c r="G68" s="154"/>
    </row>
    <row r="69" customFormat="false" ht="15" hidden="false" customHeight="true" outlineLevel="0" collapsed="false">
      <c r="A69" s="154" t="s">
        <v>139</v>
      </c>
      <c r="B69" s="162"/>
      <c r="C69" s="154"/>
      <c r="D69" s="154"/>
      <c r="E69" s="154"/>
      <c r="F69" s="154"/>
      <c r="G69" s="154"/>
    </row>
    <row r="70" customFormat="false" ht="15" hidden="false" customHeight="true" outlineLevel="0" collapsed="false">
      <c r="A70" s="154" t="s">
        <v>140</v>
      </c>
      <c r="B70" s="162"/>
      <c r="C70" s="154"/>
      <c r="D70" s="154"/>
      <c r="E70" s="154"/>
      <c r="F70" s="154"/>
      <c r="G70" s="154"/>
    </row>
    <row r="71" customFormat="false" ht="15" hidden="false" customHeight="true" outlineLevel="0" collapsed="false">
      <c r="A71" s="154" t="s">
        <v>141</v>
      </c>
      <c r="B71" s="162"/>
      <c r="C71" s="154"/>
      <c r="D71" s="154"/>
      <c r="E71" s="154"/>
      <c r="F71" s="154"/>
      <c r="G71" s="154"/>
    </row>
    <row r="72" customFormat="false" ht="15" hidden="false" customHeight="true" outlineLevel="0" collapsed="false">
      <c r="A72" s="154" t="s">
        <v>142</v>
      </c>
      <c r="B72" s="162"/>
      <c r="C72" s="154"/>
      <c r="D72" s="154"/>
      <c r="E72" s="154"/>
      <c r="F72" s="154"/>
      <c r="G72" s="154"/>
    </row>
    <row r="73" customFormat="false" ht="15" hidden="false" customHeight="true" outlineLevel="0" collapsed="false">
      <c r="A73" s="154" t="s">
        <v>143</v>
      </c>
      <c r="B73" s="162"/>
      <c r="C73" s="154"/>
      <c r="D73" s="154"/>
      <c r="E73" s="154"/>
      <c r="F73" s="154"/>
      <c r="G73" s="154"/>
    </row>
    <row r="74" customFormat="false" ht="15" hidden="false" customHeight="true" outlineLevel="0" collapsed="false">
      <c r="A74" s="154" t="s">
        <v>144</v>
      </c>
      <c r="B74" s="162"/>
      <c r="C74" s="154"/>
      <c r="D74" s="154"/>
      <c r="E74" s="154"/>
      <c r="F74" s="154"/>
      <c r="G74" s="154"/>
    </row>
    <row r="75" customFormat="false" ht="15" hidden="false" customHeight="true" outlineLevel="0" collapsed="false">
      <c r="A75" s="154" t="s">
        <v>145</v>
      </c>
      <c r="B75" s="162"/>
      <c r="C75" s="154"/>
      <c r="D75" s="154"/>
      <c r="E75" s="154"/>
      <c r="F75" s="154"/>
      <c r="G75" s="154"/>
    </row>
    <row r="76" customFormat="false" ht="15" hidden="false" customHeight="true" outlineLevel="0" collapsed="false">
      <c r="A76" s="154" t="s">
        <v>146</v>
      </c>
      <c r="B76" s="162"/>
      <c r="C76" s="154"/>
      <c r="D76" s="154"/>
      <c r="E76" s="154"/>
      <c r="F76" s="154"/>
      <c r="G76" s="154"/>
    </row>
    <row r="77" customFormat="false" ht="15" hidden="false" customHeight="true" outlineLevel="0" collapsed="false">
      <c r="A77" s="154" t="s">
        <v>147</v>
      </c>
      <c r="B77" s="162"/>
      <c r="C77" s="154"/>
      <c r="D77" s="154"/>
      <c r="E77" s="154"/>
      <c r="F77" s="154"/>
      <c r="G77" s="154"/>
    </row>
    <row r="78" customFormat="false" ht="15" hidden="false" customHeight="true" outlineLevel="0" collapsed="false">
      <c r="A78" s="154" t="s">
        <v>148</v>
      </c>
      <c r="B78" s="162"/>
      <c r="C78" s="154"/>
      <c r="D78" s="154"/>
      <c r="E78" s="154"/>
      <c r="F78" s="154"/>
      <c r="G78" s="154"/>
    </row>
    <row r="79" customFormat="false" ht="15" hidden="false" customHeight="true" outlineLevel="0" collapsed="false">
      <c r="A79" s="154" t="s">
        <v>149</v>
      </c>
      <c r="B79" s="162"/>
      <c r="C79" s="154"/>
      <c r="D79" s="154"/>
      <c r="E79" s="154"/>
      <c r="F79" s="154"/>
      <c r="G79" s="154"/>
    </row>
  </sheetData>
  <mergeCells count="143">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L38:AL39"/>
    <mergeCell ref="A39:C39"/>
    <mergeCell ref="F39:H39"/>
    <mergeCell ref="I39:K39"/>
    <mergeCell ref="L39:N39"/>
    <mergeCell ref="O39:Q39"/>
    <mergeCell ref="R39:T39"/>
    <mergeCell ref="U39:W39"/>
    <mergeCell ref="X39:Z39"/>
    <mergeCell ref="AA39:AC39"/>
    <mergeCell ref="AD39:AF39"/>
    <mergeCell ref="AG39:AI39"/>
    <mergeCell ref="AJ39:AK39"/>
    <mergeCell ref="A42:B42"/>
    <mergeCell ref="C42:D42"/>
    <mergeCell ref="E42:H42"/>
    <mergeCell ref="A43:B43"/>
    <mergeCell ref="C43:D43"/>
    <mergeCell ref="E43:H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s>
  <dataValidations count="6">
    <dataValidation allowBlank="true" errorStyle="stop" operator="greaterThanOrEqual" showDropDown="false" showErrorMessage="true" showInputMessage="true" sqref="AJ38:AJ39 AL38 I40 L40 I44 L44" type="none">
      <formula1>0</formula1>
      <formula2>0</formula2>
    </dataValidation>
    <dataValidation allowBlank="true" errorStyle="stop" operator="greaterThanOrEqual" showDropDown="false" showErrorMessage="true" showInputMessage="true" sqref="D38:F39 I38:I39 L38:L39 O38:O39 R38:R39 U38:U39 X38:X39 AA38:AA39 AD38:AD39 AG38:AG39" type="whole">
      <formula1>0</formula1>
      <formula2>0</formula2>
    </dataValidation>
    <dataValidation allowBlank="true" errorStyle="stop" operator="between" showDropDown="false" showErrorMessage="true" showInputMessage="true" sqref="C11:C30" type="list">
      <formula1>"A,B,C,D"</formula1>
      <formula2>0</formula2>
    </dataValidation>
    <dataValidation allowBlank="true" errorStyle="stop" operator="between" showDropDown="false" showErrorMessage="true" showInputMessage="true" sqref="AK4:AN4" type="list">
      <formula1>"予定,実績"</formula1>
      <formula2>0</formula2>
    </dataValidation>
    <dataValidation allowBlank="true" errorStyle="stop" operator="between" showDropDown="false" showErrorMessage="true" showInputMessage="true" sqref="AK3:AN3" type="list">
      <formula1>"４週,歴月"</formula1>
      <formula2>0</formula2>
    </dataValidation>
    <dataValidation allowBlank="true" errorStyle="stop" operator="between" showDropDown="false" showErrorMessage="true" showInputMessage="true" sqref="B11:B30" type="list">
      <formula1>INDIRECT($AK$1)</formula1>
      <formula2>0</formula2>
    </dataValidation>
  </dataValidations>
  <printOptions headings="false" gridLines="false" gridLinesSet="true" horizontalCentered="true" verticalCentered="true"/>
  <pageMargins left="0.196527777777778" right="0.196527777777778" top="0.393055555555556" bottom="0.196527777777778" header="0.196527777777778" footer="0.511811023622047"/>
  <pageSetup paperSize="9" scale="80" fitToWidth="1" fitToHeight="1" pageOrder="downThenOver" orientation="landscape" blackAndWhite="false" draft="false" cellComments="none" horizontalDpi="300" verticalDpi="300" copies="1"/>
  <headerFooter differentFirst="false" differentOddEven="false">
    <oddHeader>&amp;L&amp;"ＭＳ ゴシック,標準"&amp;10（参考様式）</oddHeader>
    <oddFooter/>
  </headerFooter>
  <rowBreaks count="1" manualBreakCount="1">
    <brk id="35" man="true" max="16383" min="0"/>
  </rowBreak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N79"/>
  <sheetViews>
    <sheetView showFormulas="false" showGridLines="false" showRowColHeaders="true" showZeros="true" rightToLeft="false" tabSelected="false" showOutlineSymbols="true" defaultGridColor="true" view="pageBreakPreview" topLeftCell="A1" colorId="64" zoomScale="100" zoomScaleNormal="100" zoomScalePageLayoutView="100" workbookViewId="0">
      <selection pane="topLeft" activeCell="AE71" activeCellId="0" sqref="AE71"/>
    </sheetView>
  </sheetViews>
  <sheetFormatPr defaultColWidth="8.2578125" defaultRowHeight="21" customHeight="true" zeroHeight="false" outlineLevelRow="0" outlineLevelCol="0"/>
  <cols>
    <col collapsed="false" customWidth="true" hidden="false" outlineLevel="0" max="1" min="1" style="105" width="2.62"/>
    <col collapsed="false" customWidth="true" hidden="false" outlineLevel="0" max="2" min="2" style="106" width="14.5"/>
    <col collapsed="false" customWidth="true" hidden="false" outlineLevel="0" max="3" min="3" style="105" width="6.62"/>
    <col collapsed="false" customWidth="true" hidden="false" outlineLevel="0" max="5" min="4" style="105" width="7.62"/>
    <col collapsed="false" customWidth="true" hidden="false" outlineLevel="0" max="36" min="6" style="105" width="2.62"/>
    <col collapsed="false" customWidth="true" hidden="false" outlineLevel="0" max="37" min="37" style="105" width="6.62"/>
    <col collapsed="false" customWidth="true" hidden="false" outlineLevel="0" max="39" min="38" style="105" width="7.62"/>
    <col collapsed="false" customWidth="true" hidden="false" outlineLevel="0" max="40" min="40" style="105" width="5.62"/>
    <col collapsed="false" customWidth="false" hidden="false" outlineLevel="0" max="16384" min="41" style="105" width="8.25"/>
  </cols>
  <sheetData>
    <row r="1" customFormat="false" ht="19.5" hidden="false" customHeight="true" outlineLevel="0" collapsed="false">
      <c r="A1" s="107" t="s">
        <v>90</v>
      </c>
      <c r="C1" s="108"/>
      <c r="D1" s="108"/>
      <c r="E1" s="108"/>
      <c r="F1" s="108"/>
      <c r="G1" s="108"/>
      <c r="H1" s="108"/>
      <c r="I1" s="108"/>
      <c r="J1" s="108"/>
      <c r="K1" s="108"/>
      <c r="L1" s="108"/>
      <c r="M1" s="108"/>
      <c r="N1" s="108"/>
      <c r="O1" s="108"/>
      <c r="P1" s="108"/>
      <c r="Q1" s="108"/>
      <c r="R1" s="108"/>
      <c r="S1" s="108"/>
      <c r="T1" s="108"/>
      <c r="U1" s="108"/>
      <c r="V1" s="108"/>
      <c r="W1" s="108"/>
      <c r="X1" s="109"/>
      <c r="Y1" s="109"/>
      <c r="Z1" s="110"/>
      <c r="AA1" s="110"/>
      <c r="AB1" s="110"/>
      <c r="AC1" s="110"/>
      <c r="AD1" s="111"/>
      <c r="AE1" s="111"/>
      <c r="AF1" s="111"/>
      <c r="AG1" s="111"/>
      <c r="AH1" s="111"/>
      <c r="AI1" s="112" t="s">
        <v>91</v>
      </c>
      <c r="AJ1" s="112"/>
      <c r="AK1" s="113" t="s">
        <v>226</v>
      </c>
      <c r="AL1" s="113"/>
      <c r="AM1" s="113"/>
      <c r="AN1" s="113"/>
    </row>
    <row r="2" customFormat="false" ht="18" hidden="false" customHeight="true" outlineLevel="0" collapsed="false">
      <c r="A2" s="110"/>
      <c r="B2" s="114"/>
      <c r="C2" s="114"/>
      <c r="D2" s="114"/>
      <c r="E2" s="114"/>
      <c r="F2" s="114"/>
      <c r="G2" s="114"/>
      <c r="H2" s="114"/>
      <c r="I2" s="114"/>
      <c r="J2" s="114"/>
      <c r="K2" s="115"/>
      <c r="L2" s="115"/>
      <c r="M2" s="116" t="n">
        <v>2024</v>
      </c>
      <c r="N2" s="116"/>
      <c r="O2" s="116"/>
      <c r="P2" s="116"/>
      <c r="Q2" s="117" t="s">
        <v>93</v>
      </c>
      <c r="R2" s="117"/>
      <c r="S2" s="116" t="n">
        <v>5</v>
      </c>
      <c r="T2" s="116"/>
      <c r="U2" s="117" t="s">
        <v>94</v>
      </c>
      <c r="V2" s="117"/>
      <c r="W2" s="114"/>
      <c r="X2" s="114"/>
      <c r="Y2" s="114"/>
      <c r="Z2" s="110"/>
      <c r="AA2" s="110"/>
      <c r="AC2" s="112"/>
      <c r="AD2" s="114"/>
      <c r="AE2" s="114"/>
      <c r="AF2" s="114"/>
      <c r="AG2" s="114"/>
      <c r="AH2" s="114"/>
      <c r="AI2" s="112" t="s">
        <v>95</v>
      </c>
      <c r="AJ2" s="112"/>
      <c r="AK2" s="118"/>
      <c r="AL2" s="118"/>
      <c r="AM2" s="118"/>
      <c r="AN2" s="118"/>
    </row>
    <row r="3" customFormat="false" ht="18" hidden="false" customHeight="true" outlineLevel="0" collapsed="false">
      <c r="A3" s="119"/>
      <c r="B3" s="119"/>
      <c r="C3" s="119"/>
      <c r="D3" s="119"/>
      <c r="E3" s="119"/>
      <c r="F3" s="119"/>
      <c r="G3" s="119"/>
      <c r="H3" s="119"/>
      <c r="I3" s="119"/>
      <c r="J3" s="119"/>
      <c r="K3" s="119"/>
      <c r="L3" s="119"/>
      <c r="M3" s="119"/>
      <c r="N3" s="119"/>
      <c r="O3" s="119"/>
      <c r="P3" s="119"/>
      <c r="Q3" s="119"/>
      <c r="R3" s="119"/>
      <c r="S3" s="119"/>
      <c r="T3" s="119"/>
      <c r="U3" s="119"/>
      <c r="V3" s="119"/>
      <c r="W3" s="119"/>
      <c r="Y3" s="120"/>
      <c r="Z3" s="120"/>
      <c r="AA3" s="120"/>
      <c r="AB3" s="110"/>
      <c r="AC3" s="120"/>
      <c r="AD3" s="120"/>
      <c r="AE3" s="120"/>
      <c r="AF3" s="120"/>
      <c r="AG3" s="120"/>
      <c r="AH3" s="120"/>
      <c r="AI3" s="121" t="s">
        <v>96</v>
      </c>
      <c r="AJ3" s="112"/>
      <c r="AK3" s="122"/>
      <c r="AL3" s="122"/>
      <c r="AM3" s="122"/>
      <c r="AN3" s="122"/>
    </row>
    <row r="4" customFormat="false" ht="18" hidden="false" customHeight="true" outlineLevel="0" collapsed="false">
      <c r="A4" s="119"/>
      <c r="B4" s="119"/>
      <c r="C4" s="119"/>
      <c r="D4" s="119"/>
      <c r="E4" s="119"/>
      <c r="F4" s="119"/>
      <c r="G4" s="119"/>
      <c r="H4" s="119"/>
      <c r="I4" s="119"/>
      <c r="J4" s="119"/>
      <c r="K4" s="119"/>
      <c r="L4" s="119"/>
      <c r="M4" s="119"/>
      <c r="N4" s="119"/>
      <c r="O4" s="119"/>
      <c r="P4" s="119"/>
      <c r="Q4" s="119"/>
      <c r="R4" s="119"/>
      <c r="S4" s="119"/>
      <c r="T4" s="119"/>
      <c r="U4" s="119"/>
      <c r="V4" s="119"/>
      <c r="W4" s="119"/>
      <c r="Y4" s="120"/>
      <c r="Z4" s="120"/>
      <c r="AA4" s="120"/>
      <c r="AB4" s="110"/>
      <c r="AC4" s="120"/>
      <c r="AD4" s="120"/>
      <c r="AE4" s="120"/>
      <c r="AF4" s="120"/>
      <c r="AG4" s="120"/>
      <c r="AH4" s="120"/>
      <c r="AI4" s="121" t="s">
        <v>97</v>
      </c>
      <c r="AJ4" s="112"/>
      <c r="AK4" s="122"/>
      <c r="AL4" s="122"/>
      <c r="AM4" s="122"/>
      <c r="AN4" s="122"/>
    </row>
    <row r="5" customFormat="false" ht="18" hidden="false" customHeight="true" outlineLevel="0" collapsed="false">
      <c r="A5" s="119"/>
      <c r="B5" s="119"/>
      <c r="C5" s="119"/>
      <c r="D5" s="119"/>
      <c r="E5" s="119"/>
      <c r="F5" s="119"/>
      <c r="G5" s="119"/>
      <c r="H5" s="119"/>
      <c r="I5" s="119"/>
      <c r="J5" s="119"/>
      <c r="K5" s="119"/>
      <c r="L5" s="119"/>
      <c r="M5" s="119"/>
      <c r="N5" s="119"/>
      <c r="O5" s="119"/>
      <c r="P5" s="119"/>
      <c r="Q5" s="119"/>
      <c r="R5" s="119"/>
      <c r="S5" s="119"/>
      <c r="U5" s="119"/>
      <c r="V5" s="119"/>
      <c r="W5" s="119"/>
      <c r="Y5" s="120"/>
      <c r="Z5" s="120"/>
      <c r="AA5" s="120"/>
      <c r="AB5" s="110"/>
      <c r="AC5" s="120"/>
      <c r="AD5" s="120"/>
      <c r="AE5" s="120"/>
      <c r="AF5" s="120"/>
      <c r="AG5" s="121" t="s">
        <v>98</v>
      </c>
      <c r="AH5" s="165"/>
      <c r="AI5" s="165"/>
      <c r="AJ5" s="165"/>
      <c r="AK5" s="120" t="s">
        <v>99</v>
      </c>
      <c r="AL5" s="165"/>
      <c r="AM5" s="120" t="s">
        <v>100</v>
      </c>
      <c r="AN5" s="110"/>
    </row>
    <row r="6" customFormat="false" ht="9.75" hidden="false" customHeight="true" outlineLevel="0" collapsed="false">
      <c r="A6" s="110"/>
      <c r="B6" s="125"/>
      <c r="C6" s="125"/>
      <c r="D6" s="125"/>
      <c r="E6" s="125"/>
      <c r="F6" s="125"/>
      <c r="G6" s="125"/>
      <c r="H6" s="125"/>
      <c r="I6" s="125"/>
      <c r="J6" s="125"/>
      <c r="K6" s="125"/>
      <c r="L6" s="125"/>
      <c r="M6" s="125"/>
      <c r="N6" s="125"/>
      <c r="O6" s="125"/>
      <c r="P6" s="125"/>
      <c r="Q6" s="125"/>
      <c r="R6" s="125"/>
      <c r="S6" s="125"/>
      <c r="T6" s="125"/>
      <c r="U6" s="125"/>
      <c r="V6" s="125"/>
      <c r="W6" s="125"/>
      <c r="X6" s="126"/>
      <c r="Y6" s="126"/>
      <c r="Z6" s="126"/>
      <c r="AA6" s="126"/>
      <c r="AB6" s="126"/>
      <c r="AC6" s="126"/>
      <c r="AD6" s="126"/>
      <c r="AE6" s="126"/>
      <c r="AF6" s="126"/>
      <c r="AG6" s="126"/>
      <c r="AH6" s="126"/>
      <c r="AI6" s="126"/>
      <c r="AJ6" s="126"/>
      <c r="AK6" s="126"/>
      <c r="AL6" s="126"/>
      <c r="AM6" s="110"/>
      <c r="AN6" s="110"/>
    </row>
    <row r="7" customFormat="false" ht="15" hidden="false" customHeight="true" outlineLevel="0" collapsed="false">
      <c r="A7" s="127" t="s">
        <v>101</v>
      </c>
      <c r="B7" s="128" t="s">
        <v>102</v>
      </c>
      <c r="C7" s="129" t="s">
        <v>103</v>
      </c>
      <c r="D7" s="128" t="s">
        <v>104</v>
      </c>
      <c r="E7" s="130" t="s">
        <v>105</v>
      </c>
      <c r="F7" s="131" t="s">
        <v>106</v>
      </c>
      <c r="G7" s="131"/>
      <c r="H7" s="131"/>
      <c r="I7" s="131"/>
      <c r="J7" s="131"/>
      <c r="K7" s="131"/>
      <c r="L7" s="131"/>
      <c r="M7" s="131"/>
      <c r="N7" s="131"/>
      <c r="O7" s="131"/>
      <c r="P7" s="131"/>
      <c r="Q7" s="131"/>
      <c r="R7" s="131"/>
      <c r="S7" s="131"/>
      <c r="T7" s="131"/>
      <c r="U7" s="131"/>
      <c r="V7" s="131"/>
      <c r="W7" s="131"/>
      <c r="X7" s="131"/>
      <c r="Y7" s="131"/>
      <c r="Z7" s="131"/>
      <c r="AA7" s="131"/>
      <c r="AB7" s="131"/>
      <c r="AC7" s="131"/>
      <c r="AD7" s="131"/>
      <c r="AE7" s="131"/>
      <c r="AF7" s="131"/>
      <c r="AG7" s="131"/>
      <c r="AH7" s="131"/>
      <c r="AI7" s="131"/>
      <c r="AJ7" s="131"/>
      <c r="AK7" s="132" t="s">
        <v>107</v>
      </c>
      <c r="AL7" s="133" t="s">
        <v>108</v>
      </c>
      <c r="AM7" s="134" t="s">
        <v>109</v>
      </c>
      <c r="AN7" s="134"/>
    </row>
    <row r="8" customFormat="false" ht="15" hidden="false" customHeight="true" outlineLevel="0" collapsed="false">
      <c r="A8" s="127"/>
      <c r="B8" s="128"/>
      <c r="C8" s="129"/>
      <c r="D8" s="128"/>
      <c r="E8" s="130"/>
      <c r="F8" s="128" t="s">
        <v>110</v>
      </c>
      <c r="G8" s="128"/>
      <c r="H8" s="128"/>
      <c r="I8" s="128"/>
      <c r="J8" s="128"/>
      <c r="K8" s="128"/>
      <c r="L8" s="128"/>
      <c r="M8" s="128" t="s">
        <v>111</v>
      </c>
      <c r="N8" s="128"/>
      <c r="O8" s="128"/>
      <c r="P8" s="128"/>
      <c r="Q8" s="128"/>
      <c r="R8" s="128"/>
      <c r="S8" s="128"/>
      <c r="T8" s="128" t="s">
        <v>112</v>
      </c>
      <c r="U8" s="128"/>
      <c r="V8" s="128"/>
      <c r="W8" s="128"/>
      <c r="X8" s="128"/>
      <c r="Y8" s="128"/>
      <c r="Z8" s="128"/>
      <c r="AA8" s="128" t="s">
        <v>113</v>
      </c>
      <c r="AB8" s="128"/>
      <c r="AC8" s="128"/>
      <c r="AD8" s="128"/>
      <c r="AE8" s="128"/>
      <c r="AF8" s="128"/>
      <c r="AG8" s="128"/>
      <c r="AH8" s="128" t="s">
        <v>114</v>
      </c>
      <c r="AI8" s="128"/>
      <c r="AJ8" s="128"/>
      <c r="AK8" s="132"/>
      <c r="AL8" s="133"/>
      <c r="AM8" s="134"/>
      <c r="AN8" s="134"/>
    </row>
    <row r="9" customFormat="false" ht="15" hidden="false" customHeight="true" outlineLevel="0" collapsed="false">
      <c r="A9" s="127"/>
      <c r="B9" s="128"/>
      <c r="C9" s="129"/>
      <c r="D9" s="128"/>
      <c r="E9" s="130"/>
      <c r="F9" s="135" t="n">
        <f aca="false">DATE($M$2,$S$2,1)</f>
        <v>45413</v>
      </c>
      <c r="G9" s="135" t="n">
        <f aca="false">DATE($M$2,$S$2,2)</f>
        <v>45414</v>
      </c>
      <c r="H9" s="135" t="n">
        <f aca="false">DATE($M$2,$S$2,3)</f>
        <v>45415</v>
      </c>
      <c r="I9" s="135" t="n">
        <f aca="false">DATE($M$2,$S$2,4)</f>
        <v>45416</v>
      </c>
      <c r="J9" s="135" t="n">
        <f aca="false">DATE($M$2,$S$2,5)</f>
        <v>45417</v>
      </c>
      <c r="K9" s="135" t="n">
        <f aca="false">DATE($M$2,$S$2,6)</f>
        <v>45418</v>
      </c>
      <c r="L9" s="135" t="n">
        <f aca="false">DATE($M$2,$S$2,7)</f>
        <v>45419</v>
      </c>
      <c r="M9" s="135" t="n">
        <f aca="false">DATE($M$2,$S$2,8)</f>
        <v>45420</v>
      </c>
      <c r="N9" s="135" t="n">
        <f aca="false">DATE($M$2,$S$2,9)</f>
        <v>45421</v>
      </c>
      <c r="O9" s="135" t="n">
        <f aca="false">DATE($M$2,$S$2,10)</f>
        <v>45422</v>
      </c>
      <c r="P9" s="135" t="n">
        <f aca="false">DATE($M$2,$S$2,11)</f>
        <v>45423</v>
      </c>
      <c r="Q9" s="135" t="n">
        <f aca="false">DATE($M$2,$S$2,12)</f>
        <v>45424</v>
      </c>
      <c r="R9" s="135" t="n">
        <f aca="false">DATE($M$2,$S$2,13)</f>
        <v>45425</v>
      </c>
      <c r="S9" s="135" t="n">
        <f aca="false">DATE($M$2,$S$2,14)</f>
        <v>45426</v>
      </c>
      <c r="T9" s="135" t="n">
        <f aca="false">DATE($M$2,$S$2,15)</f>
        <v>45427</v>
      </c>
      <c r="U9" s="135" t="n">
        <f aca="false">DATE($M$2,$S$2,16)</f>
        <v>45428</v>
      </c>
      <c r="V9" s="135" t="n">
        <f aca="false">DATE($M$2,$S$2,17)</f>
        <v>45429</v>
      </c>
      <c r="W9" s="135" t="n">
        <f aca="false">DATE($M$2,$S$2,18)</f>
        <v>45430</v>
      </c>
      <c r="X9" s="135" t="n">
        <f aca="false">DATE($M$2,$S$2,19)</f>
        <v>45431</v>
      </c>
      <c r="Y9" s="135" t="n">
        <f aca="false">DATE($M$2,$S$2,20)</f>
        <v>45432</v>
      </c>
      <c r="Z9" s="135" t="n">
        <f aca="false">DATE($M$2,$S$2,21)</f>
        <v>45433</v>
      </c>
      <c r="AA9" s="135" t="n">
        <f aca="false">DATE($M$2,$S$2,22)</f>
        <v>45434</v>
      </c>
      <c r="AB9" s="135" t="n">
        <f aca="false">DATE($M$2,$S$2,23)</f>
        <v>45435</v>
      </c>
      <c r="AC9" s="135" t="n">
        <f aca="false">DATE($M$2,$S$2,24)</f>
        <v>45436</v>
      </c>
      <c r="AD9" s="135" t="n">
        <f aca="false">DATE($M$2,$S$2,25)</f>
        <v>45437</v>
      </c>
      <c r="AE9" s="135" t="n">
        <f aca="false">DATE($M$2,$S$2,26)</f>
        <v>45438</v>
      </c>
      <c r="AF9" s="135" t="n">
        <f aca="false">DATE($M$2,$S$2,27)</f>
        <v>45439</v>
      </c>
      <c r="AG9" s="135" t="n">
        <f aca="false">DATE($M$2,$S$2,28)</f>
        <v>45440</v>
      </c>
      <c r="AH9" s="135" t="n">
        <f aca="false">IF(DAY(EOMONTH(F9,0))&lt;29,"",DATE($M$2,$S$2,29))</f>
        <v>45441</v>
      </c>
      <c r="AI9" s="135" t="n">
        <f aca="false">IF(DAY(EOMONTH(F9,0))&lt;30,"",DATE($M$2,$S$2,30))</f>
        <v>45442</v>
      </c>
      <c r="AJ9" s="135" t="n">
        <f aca="false">IF(DAY(EOMONTH(F9,0))&lt;31,"",DATE($M$2,$S$2,31))</f>
        <v>45443</v>
      </c>
      <c r="AK9" s="132"/>
      <c r="AL9" s="133"/>
      <c r="AM9" s="134"/>
      <c r="AN9" s="134"/>
    </row>
    <row r="10" customFormat="false" ht="15" hidden="false" customHeight="true" outlineLevel="0" collapsed="false">
      <c r="A10" s="127"/>
      <c r="B10" s="128"/>
      <c r="C10" s="129"/>
      <c r="D10" s="128"/>
      <c r="E10" s="130"/>
      <c r="F10" s="136" t="n">
        <f aca="false">DATE($M$2,$S$2,1)</f>
        <v>45413</v>
      </c>
      <c r="G10" s="136" t="n">
        <f aca="false">DATE($M$2,$S$2,2)</f>
        <v>45414</v>
      </c>
      <c r="H10" s="136" t="n">
        <f aca="false">DATE($M$2,$S$2,3)</f>
        <v>45415</v>
      </c>
      <c r="I10" s="136" t="n">
        <f aca="false">DATE($M$2,$S$2,4)</f>
        <v>45416</v>
      </c>
      <c r="J10" s="136" t="n">
        <f aca="false">DATE($M$2,$S$2,5)</f>
        <v>45417</v>
      </c>
      <c r="K10" s="136" t="n">
        <f aca="false">DATE($M$2,$S$2,6)</f>
        <v>45418</v>
      </c>
      <c r="L10" s="136" t="n">
        <f aca="false">DATE($M$2,$S$2,7)</f>
        <v>45419</v>
      </c>
      <c r="M10" s="136" t="n">
        <f aca="false">DATE($M$2,$S$2,8)</f>
        <v>45420</v>
      </c>
      <c r="N10" s="136" t="n">
        <f aca="false">DATE($M$2,$S$2,9)</f>
        <v>45421</v>
      </c>
      <c r="O10" s="136" t="n">
        <f aca="false">DATE($M$2,$S$2,10)</f>
        <v>45422</v>
      </c>
      <c r="P10" s="136" t="n">
        <f aca="false">DATE($M$2,$S$2,11)</f>
        <v>45423</v>
      </c>
      <c r="Q10" s="136" t="n">
        <f aca="false">DATE($M$2,$S$2,12)</f>
        <v>45424</v>
      </c>
      <c r="R10" s="136" t="n">
        <f aca="false">DATE($M$2,$S$2,13)</f>
        <v>45425</v>
      </c>
      <c r="S10" s="136" t="n">
        <f aca="false">DATE($M$2,$S$2,14)</f>
        <v>45426</v>
      </c>
      <c r="T10" s="136" t="n">
        <f aca="false">DATE($M$2,$S$2,15)</f>
        <v>45427</v>
      </c>
      <c r="U10" s="136" t="n">
        <f aca="false">DATE($M$2,$S$2,16)</f>
        <v>45428</v>
      </c>
      <c r="V10" s="136" t="n">
        <f aca="false">DATE($M$2,$S$2,17)</f>
        <v>45429</v>
      </c>
      <c r="W10" s="136" t="n">
        <f aca="false">DATE($M$2,$S$2,18)</f>
        <v>45430</v>
      </c>
      <c r="X10" s="136" t="n">
        <f aca="false">DATE($M$2,$S$2,19)</f>
        <v>45431</v>
      </c>
      <c r="Y10" s="136" t="n">
        <f aca="false">DATE($M$2,$S$2,20)</f>
        <v>45432</v>
      </c>
      <c r="Z10" s="136" t="n">
        <f aca="false">DATE($M$2,$S$2,21)</f>
        <v>45433</v>
      </c>
      <c r="AA10" s="136" t="n">
        <f aca="false">DATE($M$2,$S$2,22)</f>
        <v>45434</v>
      </c>
      <c r="AB10" s="136" t="n">
        <f aca="false">DATE($M$2,$S$2,23)</f>
        <v>45435</v>
      </c>
      <c r="AC10" s="136" t="n">
        <f aca="false">DATE($M$2,$S$2,24)</f>
        <v>45436</v>
      </c>
      <c r="AD10" s="136" t="n">
        <f aca="false">DATE($M$2,$S$2,25)</f>
        <v>45437</v>
      </c>
      <c r="AE10" s="136" t="n">
        <f aca="false">DATE($M$2,$S$2,26)</f>
        <v>45438</v>
      </c>
      <c r="AF10" s="136" t="n">
        <f aca="false">DATE($M$2,$S$2,27)</f>
        <v>45439</v>
      </c>
      <c r="AG10" s="136" t="n">
        <f aca="false">DATE($M$2,$S$2,28)</f>
        <v>45440</v>
      </c>
      <c r="AH10" s="136" t="n">
        <f aca="false">IF(DAY(EOMONTH(F10,0))&lt;29,"",DATE($M$2,$S$2,29))</f>
        <v>45441</v>
      </c>
      <c r="AI10" s="136" t="n">
        <f aca="false">IF(DAY(EOMONTH(F10,0))&lt;30,"",DATE($M$2,$S$2,30))</f>
        <v>45442</v>
      </c>
      <c r="AJ10" s="136" t="n">
        <f aca="false">IF(DAY(EOMONTH(F10,0))&lt;31,"",DATE($M$2,$S$2,31))</f>
        <v>45443</v>
      </c>
      <c r="AK10" s="132"/>
      <c r="AL10" s="133"/>
      <c r="AM10" s="134"/>
      <c r="AN10" s="134"/>
    </row>
    <row r="11" customFormat="false" ht="18" hidden="false" customHeight="true" outlineLevel="0" collapsed="false">
      <c r="A11" s="127" t="n">
        <v>1</v>
      </c>
      <c r="B11" s="170" t="s">
        <v>22</v>
      </c>
      <c r="C11" s="138" t="s">
        <v>126</v>
      </c>
      <c r="D11" s="167"/>
      <c r="E11" s="168" t="s">
        <v>126</v>
      </c>
      <c r="F11" s="141"/>
      <c r="G11" s="141"/>
      <c r="H11" s="141"/>
      <c r="I11" s="141"/>
      <c r="J11" s="141"/>
      <c r="K11" s="141"/>
      <c r="L11" s="141"/>
      <c r="M11" s="141"/>
      <c r="N11" s="141"/>
      <c r="O11" s="141"/>
      <c r="P11" s="141"/>
      <c r="Q11" s="141"/>
      <c r="R11" s="141"/>
      <c r="S11" s="141"/>
      <c r="T11" s="141"/>
      <c r="U11" s="141"/>
      <c r="V11" s="141"/>
      <c r="W11" s="141"/>
      <c r="X11" s="141"/>
      <c r="Y11" s="141"/>
      <c r="Z11" s="141"/>
      <c r="AA11" s="141"/>
      <c r="AB11" s="141"/>
      <c r="AC11" s="141"/>
      <c r="AD11" s="141"/>
      <c r="AE11" s="141"/>
      <c r="AF11" s="141"/>
      <c r="AG11" s="141"/>
      <c r="AH11" s="141"/>
      <c r="AI11" s="141"/>
      <c r="AJ11" s="141"/>
      <c r="AK11" s="142" t="n">
        <f aca="false">+SUM(F11:AJ11)</f>
        <v>0</v>
      </c>
      <c r="AL11" s="143" t="n">
        <f aca="false">IF($AK$3="４週",AK11/4,AK11/(DAY(EOMONTH($F$9,0))/7))</f>
        <v>0</v>
      </c>
      <c r="AM11" s="144"/>
      <c r="AN11" s="144"/>
    </row>
    <row r="12" customFormat="false" ht="18" hidden="false" customHeight="true" outlineLevel="0" collapsed="false">
      <c r="A12" s="127" t="n">
        <v>2</v>
      </c>
      <c r="B12" s="170" t="s">
        <v>22</v>
      </c>
      <c r="C12" s="138" t="s">
        <v>128</v>
      </c>
      <c r="D12" s="167"/>
      <c r="E12" s="168" t="s">
        <v>128</v>
      </c>
      <c r="F12" s="141"/>
      <c r="G12" s="141"/>
      <c r="H12" s="141"/>
      <c r="I12" s="141"/>
      <c r="J12" s="141"/>
      <c r="K12" s="141"/>
      <c r="L12" s="141"/>
      <c r="M12" s="141"/>
      <c r="N12" s="141"/>
      <c r="O12" s="141"/>
      <c r="P12" s="141"/>
      <c r="Q12" s="141"/>
      <c r="R12" s="141"/>
      <c r="S12" s="141"/>
      <c r="T12" s="141"/>
      <c r="U12" s="141"/>
      <c r="V12" s="141"/>
      <c r="W12" s="141"/>
      <c r="X12" s="141"/>
      <c r="Y12" s="141"/>
      <c r="Z12" s="141"/>
      <c r="AA12" s="141"/>
      <c r="AB12" s="141"/>
      <c r="AC12" s="141"/>
      <c r="AD12" s="141"/>
      <c r="AE12" s="141"/>
      <c r="AF12" s="141"/>
      <c r="AG12" s="141"/>
      <c r="AH12" s="141"/>
      <c r="AI12" s="141"/>
      <c r="AJ12" s="141"/>
      <c r="AK12" s="142" t="n">
        <f aca="false">+SUM(F12:AJ12)</f>
        <v>0</v>
      </c>
      <c r="AL12" s="143" t="n">
        <f aca="false">IF($AK$3="４週",AK12/4,AK12/(DAY(EOMONTH($F$9,0))/7))</f>
        <v>0</v>
      </c>
      <c r="AM12" s="144"/>
      <c r="AN12" s="144"/>
    </row>
    <row r="13" customFormat="false" ht="18" hidden="false" customHeight="true" outlineLevel="0" collapsed="false">
      <c r="A13" s="127" t="n">
        <v>3</v>
      </c>
      <c r="B13" s="170" t="s">
        <v>22</v>
      </c>
      <c r="C13" s="138" t="s">
        <v>130</v>
      </c>
      <c r="D13" s="167"/>
      <c r="E13" s="168" t="s">
        <v>130</v>
      </c>
      <c r="F13" s="141"/>
      <c r="G13" s="141"/>
      <c r="H13" s="141"/>
      <c r="I13" s="141"/>
      <c r="J13" s="141"/>
      <c r="K13" s="141"/>
      <c r="L13" s="141"/>
      <c r="M13" s="141"/>
      <c r="N13" s="141"/>
      <c r="O13" s="141"/>
      <c r="P13" s="141"/>
      <c r="Q13" s="141"/>
      <c r="R13" s="141"/>
      <c r="S13" s="141"/>
      <c r="T13" s="141"/>
      <c r="U13" s="141"/>
      <c r="V13" s="141"/>
      <c r="W13" s="141"/>
      <c r="X13" s="141"/>
      <c r="Y13" s="141"/>
      <c r="Z13" s="141"/>
      <c r="AA13" s="141"/>
      <c r="AB13" s="141"/>
      <c r="AC13" s="141"/>
      <c r="AD13" s="141"/>
      <c r="AE13" s="141"/>
      <c r="AF13" s="141"/>
      <c r="AG13" s="141"/>
      <c r="AH13" s="141"/>
      <c r="AI13" s="141"/>
      <c r="AJ13" s="141"/>
      <c r="AK13" s="142" t="n">
        <f aca="false">+SUM(F13:AJ13)</f>
        <v>0</v>
      </c>
      <c r="AL13" s="143" t="n">
        <f aca="false">IF($AK$3="４週",AK13/4,AK13/(DAY(EOMONTH($F$9,0))/7))</f>
        <v>0</v>
      </c>
      <c r="AM13" s="144"/>
      <c r="AN13" s="144"/>
    </row>
    <row r="14" customFormat="false" ht="18" hidden="false" customHeight="true" outlineLevel="0" collapsed="false">
      <c r="A14" s="127" t="n">
        <v>4</v>
      </c>
      <c r="B14" s="170" t="s">
        <v>22</v>
      </c>
      <c r="C14" s="138" t="s">
        <v>132</v>
      </c>
      <c r="D14" s="167"/>
      <c r="E14" s="168" t="s">
        <v>132</v>
      </c>
      <c r="F14" s="141"/>
      <c r="G14" s="141"/>
      <c r="H14" s="141"/>
      <c r="I14" s="141"/>
      <c r="J14" s="141"/>
      <c r="K14" s="141"/>
      <c r="L14" s="141"/>
      <c r="M14" s="141"/>
      <c r="N14" s="141"/>
      <c r="O14" s="141"/>
      <c r="P14" s="141"/>
      <c r="Q14" s="141"/>
      <c r="R14" s="141"/>
      <c r="S14" s="141"/>
      <c r="T14" s="141"/>
      <c r="U14" s="141"/>
      <c r="V14" s="141"/>
      <c r="W14" s="141"/>
      <c r="X14" s="141"/>
      <c r="Y14" s="141"/>
      <c r="Z14" s="141"/>
      <c r="AA14" s="141"/>
      <c r="AB14" s="141"/>
      <c r="AC14" s="141"/>
      <c r="AD14" s="141"/>
      <c r="AE14" s="141"/>
      <c r="AF14" s="141"/>
      <c r="AG14" s="141"/>
      <c r="AH14" s="141"/>
      <c r="AI14" s="141"/>
      <c r="AJ14" s="141"/>
      <c r="AK14" s="142" t="n">
        <f aca="false">+SUM(F14:AJ14)</f>
        <v>0</v>
      </c>
      <c r="AL14" s="143" t="n">
        <f aca="false">IF($AK$3="４週",AK14/4,AK14/(DAY(EOMONTH($F$9,0))/7))</f>
        <v>0</v>
      </c>
      <c r="AM14" s="144"/>
      <c r="AN14" s="144"/>
    </row>
    <row r="15" customFormat="false" ht="18" hidden="false" customHeight="true" outlineLevel="0" collapsed="false">
      <c r="A15" s="127" t="n">
        <v>5</v>
      </c>
      <c r="B15" s="170"/>
      <c r="C15" s="138"/>
      <c r="D15" s="167"/>
      <c r="E15" s="168"/>
      <c r="F15" s="141"/>
      <c r="G15" s="141"/>
      <c r="H15" s="141"/>
      <c r="I15" s="141"/>
      <c r="J15" s="141"/>
      <c r="K15" s="141"/>
      <c r="L15" s="141"/>
      <c r="M15" s="141"/>
      <c r="N15" s="141"/>
      <c r="O15" s="141"/>
      <c r="P15" s="141"/>
      <c r="Q15" s="141"/>
      <c r="R15" s="141"/>
      <c r="S15" s="141"/>
      <c r="T15" s="141"/>
      <c r="U15" s="141"/>
      <c r="V15" s="141"/>
      <c r="W15" s="141"/>
      <c r="X15" s="141"/>
      <c r="Y15" s="141"/>
      <c r="Z15" s="141"/>
      <c r="AA15" s="141"/>
      <c r="AB15" s="141"/>
      <c r="AC15" s="141"/>
      <c r="AD15" s="141"/>
      <c r="AE15" s="141"/>
      <c r="AF15" s="141"/>
      <c r="AG15" s="141"/>
      <c r="AH15" s="141"/>
      <c r="AI15" s="141"/>
      <c r="AJ15" s="141"/>
      <c r="AK15" s="142" t="n">
        <f aca="false">+SUM(F15:AJ15)</f>
        <v>0</v>
      </c>
      <c r="AL15" s="143" t="n">
        <f aca="false">IF($AK$3="４週",AK15/4,AK15/(DAY(EOMONTH($F$9,0))/7))</f>
        <v>0</v>
      </c>
      <c r="AM15" s="144"/>
      <c r="AN15" s="144"/>
    </row>
    <row r="16" customFormat="false" ht="18" hidden="false" customHeight="true" outlineLevel="0" collapsed="false">
      <c r="A16" s="127" t="n">
        <v>6</v>
      </c>
      <c r="B16" s="170"/>
      <c r="C16" s="138"/>
      <c r="D16" s="167"/>
      <c r="E16" s="168"/>
      <c r="F16" s="141"/>
      <c r="G16" s="141"/>
      <c r="H16" s="141"/>
      <c r="I16" s="141"/>
      <c r="J16" s="141"/>
      <c r="K16" s="141"/>
      <c r="L16" s="141"/>
      <c r="M16" s="141"/>
      <c r="N16" s="141"/>
      <c r="O16" s="141"/>
      <c r="P16" s="141"/>
      <c r="Q16" s="141"/>
      <c r="R16" s="141"/>
      <c r="S16" s="141"/>
      <c r="T16" s="141"/>
      <c r="U16" s="141"/>
      <c r="V16" s="141"/>
      <c r="W16" s="141"/>
      <c r="X16" s="141"/>
      <c r="Y16" s="141"/>
      <c r="Z16" s="141"/>
      <c r="AA16" s="141"/>
      <c r="AB16" s="141"/>
      <c r="AC16" s="141"/>
      <c r="AD16" s="141"/>
      <c r="AE16" s="141"/>
      <c r="AF16" s="141"/>
      <c r="AG16" s="141"/>
      <c r="AH16" s="141"/>
      <c r="AI16" s="141"/>
      <c r="AJ16" s="141"/>
      <c r="AK16" s="142" t="n">
        <f aca="false">+SUM(F16:AJ16)</f>
        <v>0</v>
      </c>
      <c r="AL16" s="143" t="n">
        <f aca="false">IF($AK$3="４週",AK16/4,AK16/(DAY(EOMONTH($F$9,0))/7))</f>
        <v>0</v>
      </c>
      <c r="AM16" s="144"/>
      <c r="AN16" s="144"/>
    </row>
    <row r="17" customFormat="false" ht="18" hidden="false" customHeight="true" outlineLevel="0" collapsed="false">
      <c r="A17" s="127" t="n">
        <v>7</v>
      </c>
      <c r="B17" s="170"/>
      <c r="C17" s="138"/>
      <c r="D17" s="167"/>
      <c r="E17" s="168"/>
      <c r="F17" s="141"/>
      <c r="G17" s="141"/>
      <c r="H17" s="141"/>
      <c r="I17" s="141"/>
      <c r="J17" s="141"/>
      <c r="K17" s="141"/>
      <c r="L17" s="141"/>
      <c r="M17" s="141"/>
      <c r="N17" s="141"/>
      <c r="O17" s="141"/>
      <c r="P17" s="141"/>
      <c r="Q17" s="141"/>
      <c r="R17" s="141"/>
      <c r="S17" s="141"/>
      <c r="T17" s="141"/>
      <c r="U17" s="141"/>
      <c r="V17" s="141"/>
      <c r="W17" s="141"/>
      <c r="X17" s="141"/>
      <c r="Y17" s="141"/>
      <c r="Z17" s="141"/>
      <c r="AA17" s="141"/>
      <c r="AB17" s="141"/>
      <c r="AC17" s="141"/>
      <c r="AD17" s="141"/>
      <c r="AE17" s="141"/>
      <c r="AF17" s="141"/>
      <c r="AG17" s="141"/>
      <c r="AH17" s="141"/>
      <c r="AI17" s="141"/>
      <c r="AJ17" s="141"/>
      <c r="AK17" s="142" t="n">
        <f aca="false">+SUM(F17:AJ17)</f>
        <v>0</v>
      </c>
      <c r="AL17" s="143" t="n">
        <f aca="false">IF($AK$3="４週",AK17/4,AK17/(DAY(EOMONTH($F$9,0))/7))</f>
        <v>0</v>
      </c>
      <c r="AM17" s="144"/>
      <c r="AN17" s="144"/>
    </row>
    <row r="18" customFormat="false" ht="18" hidden="false" customHeight="true" outlineLevel="0" collapsed="false">
      <c r="A18" s="127" t="n">
        <v>8</v>
      </c>
      <c r="B18" s="170"/>
      <c r="C18" s="138"/>
      <c r="D18" s="167"/>
      <c r="E18" s="168"/>
      <c r="F18" s="141"/>
      <c r="G18" s="141"/>
      <c r="H18" s="141"/>
      <c r="I18" s="141"/>
      <c r="J18" s="141"/>
      <c r="K18" s="141"/>
      <c r="L18" s="141"/>
      <c r="M18" s="141"/>
      <c r="N18" s="141"/>
      <c r="O18" s="141"/>
      <c r="P18" s="141"/>
      <c r="Q18" s="141"/>
      <c r="R18" s="141"/>
      <c r="S18" s="141"/>
      <c r="T18" s="141"/>
      <c r="U18" s="141"/>
      <c r="V18" s="141"/>
      <c r="W18" s="141"/>
      <c r="X18" s="141"/>
      <c r="Y18" s="141"/>
      <c r="Z18" s="141"/>
      <c r="AA18" s="141"/>
      <c r="AB18" s="141"/>
      <c r="AC18" s="141"/>
      <c r="AD18" s="141"/>
      <c r="AE18" s="141"/>
      <c r="AF18" s="141"/>
      <c r="AG18" s="141"/>
      <c r="AH18" s="141"/>
      <c r="AI18" s="141"/>
      <c r="AJ18" s="141"/>
      <c r="AK18" s="142" t="n">
        <f aca="false">+SUM(F18:AJ18)</f>
        <v>0</v>
      </c>
      <c r="AL18" s="143" t="n">
        <f aca="false">IF($AK$3="４週",AK18/4,AK18/(DAY(EOMONTH($F$9,0))/7))</f>
        <v>0</v>
      </c>
      <c r="AM18" s="144"/>
      <c r="AN18" s="144"/>
    </row>
    <row r="19" customFormat="false" ht="18" hidden="false" customHeight="true" outlineLevel="0" collapsed="false">
      <c r="A19" s="127" t="n">
        <v>9</v>
      </c>
      <c r="B19" s="170"/>
      <c r="C19" s="138"/>
      <c r="D19" s="167"/>
      <c r="E19" s="168"/>
      <c r="F19" s="141"/>
      <c r="G19" s="141"/>
      <c r="H19" s="141"/>
      <c r="I19" s="141"/>
      <c r="J19" s="141"/>
      <c r="K19" s="141"/>
      <c r="L19" s="141"/>
      <c r="M19" s="141"/>
      <c r="N19" s="141"/>
      <c r="O19" s="141"/>
      <c r="P19" s="141"/>
      <c r="Q19" s="141"/>
      <c r="R19" s="141"/>
      <c r="S19" s="141"/>
      <c r="T19" s="141"/>
      <c r="U19" s="141"/>
      <c r="V19" s="141"/>
      <c r="W19" s="141"/>
      <c r="X19" s="141"/>
      <c r="Y19" s="141"/>
      <c r="Z19" s="141"/>
      <c r="AA19" s="141"/>
      <c r="AB19" s="141"/>
      <c r="AC19" s="141"/>
      <c r="AD19" s="141"/>
      <c r="AE19" s="141"/>
      <c r="AF19" s="141"/>
      <c r="AG19" s="141"/>
      <c r="AH19" s="141"/>
      <c r="AI19" s="141"/>
      <c r="AJ19" s="141"/>
      <c r="AK19" s="142" t="n">
        <f aca="false">+SUM(F19:AJ19)</f>
        <v>0</v>
      </c>
      <c r="AL19" s="143" t="n">
        <f aca="false">IF($AK$3="４週",AK19/4,AK19/(DAY(EOMONTH($F$9,0))/7))</f>
        <v>0</v>
      </c>
      <c r="AM19" s="144"/>
      <c r="AN19" s="144"/>
    </row>
    <row r="20" customFormat="false" ht="18" hidden="false" customHeight="true" outlineLevel="0" collapsed="false">
      <c r="A20" s="127" t="n">
        <v>10</v>
      </c>
      <c r="B20" s="170"/>
      <c r="C20" s="138"/>
      <c r="D20" s="167"/>
      <c r="E20" s="168"/>
      <c r="F20" s="141"/>
      <c r="G20" s="141"/>
      <c r="H20" s="141"/>
      <c r="I20" s="141"/>
      <c r="J20" s="141"/>
      <c r="K20" s="141"/>
      <c r="L20" s="141"/>
      <c r="M20" s="141"/>
      <c r="N20" s="141"/>
      <c r="O20" s="141"/>
      <c r="P20" s="141"/>
      <c r="Q20" s="141"/>
      <c r="R20" s="141"/>
      <c r="S20" s="141"/>
      <c r="T20" s="141"/>
      <c r="U20" s="141"/>
      <c r="V20" s="141"/>
      <c r="W20" s="141"/>
      <c r="X20" s="141"/>
      <c r="Y20" s="141"/>
      <c r="Z20" s="141"/>
      <c r="AA20" s="141"/>
      <c r="AB20" s="141"/>
      <c r="AC20" s="141"/>
      <c r="AD20" s="141"/>
      <c r="AE20" s="141"/>
      <c r="AF20" s="141"/>
      <c r="AG20" s="141"/>
      <c r="AH20" s="141"/>
      <c r="AI20" s="141"/>
      <c r="AJ20" s="141"/>
      <c r="AK20" s="142" t="n">
        <f aca="false">+SUM(F20:AJ20)</f>
        <v>0</v>
      </c>
      <c r="AL20" s="143" t="n">
        <f aca="false">IF($AK$3="４週",AK20/4,AK20/(DAY(EOMONTH($F$9,0))/7))</f>
        <v>0</v>
      </c>
      <c r="AM20" s="144"/>
      <c r="AN20" s="144"/>
    </row>
    <row r="21" customFormat="false" ht="18" hidden="false" customHeight="true" outlineLevel="0" collapsed="false">
      <c r="A21" s="127" t="n">
        <v>11</v>
      </c>
      <c r="B21" s="170"/>
      <c r="C21" s="138"/>
      <c r="D21" s="167"/>
      <c r="E21" s="168"/>
      <c r="F21" s="141"/>
      <c r="G21" s="141"/>
      <c r="H21" s="141"/>
      <c r="I21" s="141"/>
      <c r="J21" s="141"/>
      <c r="K21" s="141"/>
      <c r="L21" s="141"/>
      <c r="M21" s="141"/>
      <c r="N21" s="141"/>
      <c r="O21" s="141"/>
      <c r="P21" s="141"/>
      <c r="Q21" s="141"/>
      <c r="R21" s="141"/>
      <c r="S21" s="141"/>
      <c r="T21" s="141"/>
      <c r="U21" s="141"/>
      <c r="V21" s="141"/>
      <c r="W21" s="141"/>
      <c r="X21" s="141"/>
      <c r="Y21" s="141"/>
      <c r="Z21" s="141"/>
      <c r="AA21" s="141"/>
      <c r="AB21" s="141"/>
      <c r="AC21" s="141"/>
      <c r="AD21" s="141"/>
      <c r="AE21" s="141"/>
      <c r="AF21" s="141"/>
      <c r="AG21" s="141"/>
      <c r="AH21" s="141"/>
      <c r="AI21" s="141"/>
      <c r="AJ21" s="141"/>
      <c r="AK21" s="142" t="n">
        <f aca="false">+SUM(F21:AJ21)</f>
        <v>0</v>
      </c>
      <c r="AL21" s="143" t="n">
        <f aca="false">IF($AK$3="４週",AK21/4,AK21/(DAY(EOMONTH($F$9,0))/7))</f>
        <v>0</v>
      </c>
      <c r="AM21" s="144"/>
      <c r="AN21" s="144"/>
    </row>
    <row r="22" customFormat="false" ht="18" hidden="false" customHeight="true" outlineLevel="0" collapsed="false">
      <c r="A22" s="127" t="n">
        <v>12</v>
      </c>
      <c r="B22" s="170"/>
      <c r="C22" s="138"/>
      <c r="D22" s="167"/>
      <c r="E22" s="168"/>
      <c r="F22" s="141"/>
      <c r="G22" s="141"/>
      <c r="H22" s="141"/>
      <c r="I22" s="141"/>
      <c r="J22" s="141"/>
      <c r="K22" s="141"/>
      <c r="L22" s="141"/>
      <c r="M22" s="141"/>
      <c r="N22" s="141"/>
      <c r="O22" s="141"/>
      <c r="P22" s="141"/>
      <c r="Q22" s="141"/>
      <c r="R22" s="141"/>
      <c r="S22" s="141"/>
      <c r="T22" s="141"/>
      <c r="U22" s="141"/>
      <c r="V22" s="141"/>
      <c r="W22" s="141"/>
      <c r="X22" s="141"/>
      <c r="Y22" s="141"/>
      <c r="Z22" s="141"/>
      <c r="AA22" s="141"/>
      <c r="AB22" s="141"/>
      <c r="AC22" s="141"/>
      <c r="AD22" s="141"/>
      <c r="AE22" s="141"/>
      <c r="AF22" s="141"/>
      <c r="AG22" s="141"/>
      <c r="AH22" s="141"/>
      <c r="AI22" s="141"/>
      <c r="AJ22" s="141"/>
      <c r="AK22" s="142" t="n">
        <f aca="false">+SUM(F22:AJ22)</f>
        <v>0</v>
      </c>
      <c r="AL22" s="143" t="n">
        <f aca="false">IF($AK$3="４週",AK22/4,AK22/(DAY(EOMONTH($F$9,0))/7))</f>
        <v>0</v>
      </c>
      <c r="AM22" s="144"/>
      <c r="AN22" s="144"/>
    </row>
    <row r="23" customFormat="false" ht="18" hidden="false" customHeight="true" outlineLevel="0" collapsed="false">
      <c r="A23" s="127" t="n">
        <v>13</v>
      </c>
      <c r="B23" s="170"/>
      <c r="C23" s="138"/>
      <c r="D23" s="167"/>
      <c r="E23" s="168"/>
      <c r="F23" s="141"/>
      <c r="G23" s="141"/>
      <c r="H23" s="141"/>
      <c r="I23" s="141"/>
      <c r="J23" s="141"/>
      <c r="K23" s="141"/>
      <c r="L23" s="141"/>
      <c r="M23" s="141"/>
      <c r="N23" s="141"/>
      <c r="O23" s="141"/>
      <c r="P23" s="141"/>
      <c r="Q23" s="141"/>
      <c r="R23" s="141"/>
      <c r="S23" s="141"/>
      <c r="T23" s="141"/>
      <c r="U23" s="141"/>
      <c r="V23" s="141"/>
      <c r="W23" s="141"/>
      <c r="X23" s="141"/>
      <c r="Y23" s="141"/>
      <c r="Z23" s="141"/>
      <c r="AA23" s="141"/>
      <c r="AB23" s="141"/>
      <c r="AC23" s="141"/>
      <c r="AD23" s="141"/>
      <c r="AE23" s="141"/>
      <c r="AF23" s="141"/>
      <c r="AG23" s="141"/>
      <c r="AH23" s="141"/>
      <c r="AI23" s="141"/>
      <c r="AJ23" s="141"/>
      <c r="AK23" s="142" t="n">
        <f aca="false">+SUM(F23:AJ23)</f>
        <v>0</v>
      </c>
      <c r="AL23" s="143" t="n">
        <f aca="false">IF($AK$3="４週",AK23/4,AK23/(DAY(EOMONTH($F$9,0))/7))</f>
        <v>0</v>
      </c>
      <c r="AM23" s="144"/>
      <c r="AN23" s="144"/>
    </row>
    <row r="24" customFormat="false" ht="18" hidden="false" customHeight="true" outlineLevel="0" collapsed="false">
      <c r="A24" s="127" t="n">
        <v>14</v>
      </c>
      <c r="B24" s="170"/>
      <c r="C24" s="138"/>
      <c r="D24" s="167"/>
      <c r="E24" s="168"/>
      <c r="F24" s="141"/>
      <c r="G24" s="141"/>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2" t="n">
        <f aca="false">+SUM(F24:AJ24)</f>
        <v>0</v>
      </c>
      <c r="AL24" s="143" t="n">
        <f aca="false">IF($AK$3="４週",AK24/4,AK24/(DAY(EOMONTH($F$9,0))/7))</f>
        <v>0</v>
      </c>
      <c r="AM24" s="144"/>
      <c r="AN24" s="144"/>
    </row>
    <row r="25" customFormat="false" ht="18" hidden="false" customHeight="true" outlineLevel="0" collapsed="false">
      <c r="A25" s="127" t="n">
        <v>15</v>
      </c>
      <c r="B25" s="170"/>
      <c r="C25" s="138"/>
      <c r="D25" s="167"/>
      <c r="E25" s="168"/>
      <c r="F25" s="141"/>
      <c r="G25" s="141"/>
      <c r="H25" s="141"/>
      <c r="I25" s="141"/>
      <c r="J25" s="141"/>
      <c r="K25" s="141"/>
      <c r="L25" s="141"/>
      <c r="M25" s="141"/>
      <c r="N25" s="141"/>
      <c r="O25" s="141"/>
      <c r="P25" s="141"/>
      <c r="Q25" s="141"/>
      <c r="R25" s="141"/>
      <c r="S25" s="141"/>
      <c r="T25" s="141"/>
      <c r="U25" s="141"/>
      <c r="V25" s="141"/>
      <c r="W25" s="141"/>
      <c r="X25" s="141"/>
      <c r="Y25" s="141"/>
      <c r="Z25" s="141"/>
      <c r="AA25" s="141"/>
      <c r="AB25" s="141"/>
      <c r="AC25" s="141"/>
      <c r="AD25" s="141"/>
      <c r="AE25" s="141"/>
      <c r="AF25" s="141"/>
      <c r="AG25" s="141"/>
      <c r="AH25" s="141"/>
      <c r="AI25" s="141"/>
      <c r="AJ25" s="141"/>
      <c r="AK25" s="142" t="n">
        <f aca="false">+SUM(F25:AJ25)</f>
        <v>0</v>
      </c>
      <c r="AL25" s="143" t="n">
        <f aca="false">IF($AK$3="４週",AK25/4,AK25/(DAY(EOMONTH($F$9,0))/7))</f>
        <v>0</v>
      </c>
      <c r="AM25" s="144"/>
      <c r="AN25" s="144"/>
    </row>
    <row r="26" customFormat="false" ht="18" hidden="false" customHeight="true" outlineLevel="0" collapsed="false">
      <c r="A26" s="127" t="n">
        <v>16</v>
      </c>
      <c r="B26" s="170"/>
      <c r="C26" s="138"/>
      <c r="D26" s="167"/>
      <c r="E26" s="168"/>
      <c r="F26" s="141"/>
      <c r="G26" s="141"/>
      <c r="H26" s="141"/>
      <c r="I26" s="141"/>
      <c r="J26" s="141"/>
      <c r="K26" s="141"/>
      <c r="L26" s="141"/>
      <c r="M26" s="141"/>
      <c r="N26" s="141"/>
      <c r="O26" s="141"/>
      <c r="P26" s="141"/>
      <c r="Q26" s="141"/>
      <c r="R26" s="141"/>
      <c r="S26" s="141"/>
      <c r="T26" s="141"/>
      <c r="U26" s="141"/>
      <c r="V26" s="141"/>
      <c r="W26" s="141"/>
      <c r="X26" s="141"/>
      <c r="Y26" s="141"/>
      <c r="Z26" s="141"/>
      <c r="AA26" s="141"/>
      <c r="AB26" s="141"/>
      <c r="AC26" s="141"/>
      <c r="AD26" s="141"/>
      <c r="AE26" s="141"/>
      <c r="AF26" s="141"/>
      <c r="AG26" s="141"/>
      <c r="AH26" s="141"/>
      <c r="AI26" s="141"/>
      <c r="AJ26" s="141"/>
      <c r="AK26" s="142" t="n">
        <f aca="false">+SUM(F26:AJ26)</f>
        <v>0</v>
      </c>
      <c r="AL26" s="143" t="n">
        <f aca="false">IF($AK$3="４週",AK26/4,AK26/(DAY(EOMONTH($F$9,0))/7))</f>
        <v>0</v>
      </c>
      <c r="AM26" s="144"/>
      <c r="AN26" s="144"/>
    </row>
    <row r="27" customFormat="false" ht="18" hidden="false" customHeight="true" outlineLevel="0" collapsed="false">
      <c r="A27" s="127" t="n">
        <v>17</v>
      </c>
      <c r="B27" s="170"/>
      <c r="C27" s="138"/>
      <c r="D27" s="167"/>
      <c r="E27" s="168"/>
      <c r="F27" s="141"/>
      <c r="G27" s="141"/>
      <c r="H27" s="141"/>
      <c r="I27" s="141"/>
      <c r="J27" s="141"/>
      <c r="K27" s="141"/>
      <c r="L27" s="141"/>
      <c r="M27" s="141"/>
      <c r="N27" s="141"/>
      <c r="O27" s="141"/>
      <c r="P27" s="141"/>
      <c r="Q27" s="141"/>
      <c r="R27" s="141"/>
      <c r="S27" s="141"/>
      <c r="T27" s="141"/>
      <c r="U27" s="141"/>
      <c r="V27" s="141"/>
      <c r="W27" s="141"/>
      <c r="X27" s="141"/>
      <c r="Y27" s="141"/>
      <c r="Z27" s="141"/>
      <c r="AA27" s="141"/>
      <c r="AB27" s="141"/>
      <c r="AC27" s="141"/>
      <c r="AD27" s="141"/>
      <c r="AE27" s="141"/>
      <c r="AF27" s="141"/>
      <c r="AG27" s="141"/>
      <c r="AH27" s="141"/>
      <c r="AI27" s="141"/>
      <c r="AJ27" s="141"/>
      <c r="AK27" s="142" t="n">
        <f aca="false">+SUM(F27:AJ27)</f>
        <v>0</v>
      </c>
      <c r="AL27" s="143" t="n">
        <f aca="false">IF($AK$3="４週",AK27/4,AK27/(DAY(EOMONTH($F$9,0))/7))</f>
        <v>0</v>
      </c>
      <c r="AM27" s="144"/>
      <c r="AN27" s="144"/>
    </row>
    <row r="28" customFormat="false" ht="18" hidden="false" customHeight="true" outlineLevel="0" collapsed="false">
      <c r="A28" s="127" t="n">
        <v>18</v>
      </c>
      <c r="B28" s="170"/>
      <c r="C28" s="138"/>
      <c r="D28" s="167"/>
      <c r="E28" s="168"/>
      <c r="F28" s="141"/>
      <c r="G28" s="141"/>
      <c r="H28" s="141"/>
      <c r="I28" s="141"/>
      <c r="J28" s="141"/>
      <c r="K28" s="141"/>
      <c r="L28" s="141"/>
      <c r="M28" s="141"/>
      <c r="N28" s="141"/>
      <c r="O28" s="141"/>
      <c r="P28" s="141"/>
      <c r="Q28" s="141"/>
      <c r="R28" s="141"/>
      <c r="S28" s="141"/>
      <c r="T28" s="141"/>
      <c r="U28" s="141"/>
      <c r="V28" s="141"/>
      <c r="W28" s="141"/>
      <c r="X28" s="141"/>
      <c r="Y28" s="141"/>
      <c r="Z28" s="141"/>
      <c r="AA28" s="141"/>
      <c r="AB28" s="141"/>
      <c r="AC28" s="141"/>
      <c r="AD28" s="141"/>
      <c r="AE28" s="141"/>
      <c r="AF28" s="141"/>
      <c r="AG28" s="141"/>
      <c r="AH28" s="141"/>
      <c r="AI28" s="141"/>
      <c r="AJ28" s="141"/>
      <c r="AK28" s="142" t="n">
        <f aca="false">+SUM(F28:AJ28)</f>
        <v>0</v>
      </c>
      <c r="AL28" s="143" t="n">
        <f aca="false">IF($AK$3="４週",AK28/4,AK28/(DAY(EOMONTH($F$9,0))/7))</f>
        <v>0</v>
      </c>
      <c r="AM28" s="144"/>
      <c r="AN28" s="144"/>
    </row>
    <row r="29" customFormat="false" ht="18" hidden="false" customHeight="true" outlineLevel="0" collapsed="false">
      <c r="A29" s="127" t="n">
        <v>19</v>
      </c>
      <c r="B29" s="170"/>
      <c r="C29" s="138"/>
      <c r="D29" s="167"/>
      <c r="E29" s="168"/>
      <c r="F29" s="141"/>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41"/>
      <c r="AG29" s="141"/>
      <c r="AH29" s="141"/>
      <c r="AI29" s="141"/>
      <c r="AJ29" s="141"/>
      <c r="AK29" s="142" t="n">
        <f aca="false">+SUM(F29:AJ29)</f>
        <v>0</v>
      </c>
      <c r="AL29" s="143" t="n">
        <f aca="false">IF($AK$3="４週",AK29/4,AK29/(DAY(EOMONTH($F$9,0))/7))</f>
        <v>0</v>
      </c>
      <c r="AM29" s="144"/>
      <c r="AN29" s="144"/>
    </row>
    <row r="30" customFormat="false" ht="18" hidden="false" customHeight="true" outlineLevel="0" collapsed="false">
      <c r="A30" s="127" t="n">
        <v>20</v>
      </c>
      <c r="B30" s="170"/>
      <c r="C30" s="138"/>
      <c r="D30" s="167"/>
      <c r="E30" s="168"/>
      <c r="F30" s="141"/>
      <c r="G30" s="141"/>
      <c r="H30" s="141"/>
      <c r="I30" s="141"/>
      <c r="J30" s="141"/>
      <c r="K30" s="141"/>
      <c r="L30" s="141"/>
      <c r="M30" s="141"/>
      <c r="N30" s="141"/>
      <c r="O30" s="141"/>
      <c r="P30" s="141"/>
      <c r="Q30" s="141"/>
      <c r="R30" s="141"/>
      <c r="S30" s="141"/>
      <c r="T30" s="141"/>
      <c r="U30" s="141"/>
      <c r="V30" s="141"/>
      <c r="W30" s="141"/>
      <c r="X30" s="141"/>
      <c r="Y30" s="141"/>
      <c r="Z30" s="141"/>
      <c r="AA30" s="141"/>
      <c r="AB30" s="141"/>
      <c r="AC30" s="141"/>
      <c r="AD30" s="141"/>
      <c r="AE30" s="141"/>
      <c r="AF30" s="141"/>
      <c r="AG30" s="141"/>
      <c r="AH30" s="141"/>
      <c r="AI30" s="141"/>
      <c r="AJ30" s="141"/>
      <c r="AK30" s="142" t="n">
        <f aca="false">+SUM(F30:AJ30)</f>
        <v>0</v>
      </c>
      <c r="AL30" s="143" t="n">
        <f aca="false">IF($AK$3="４週",AK30/4,AK30/(DAY(EOMONTH($F$9,0))/7))</f>
        <v>0</v>
      </c>
      <c r="AM30" s="144"/>
      <c r="AN30" s="144"/>
    </row>
    <row r="31" customFormat="false" ht="18" hidden="false" customHeight="true" outlineLevel="0" collapsed="false">
      <c r="A31" s="130" t="s">
        <v>115</v>
      </c>
      <c r="B31" s="130"/>
      <c r="C31" s="130"/>
      <c r="D31" s="130"/>
      <c r="E31" s="130"/>
      <c r="F31" s="145" t="n">
        <f aca="false">+SUM(F11:F30)</f>
        <v>0</v>
      </c>
      <c r="G31" s="145" t="n">
        <f aca="false">+SUM(G11:G30)</f>
        <v>0</v>
      </c>
      <c r="H31" s="145" t="n">
        <f aca="false">+SUM(H11:H30)</f>
        <v>0</v>
      </c>
      <c r="I31" s="145" t="n">
        <f aca="false">+SUM(I11:I30)</f>
        <v>0</v>
      </c>
      <c r="J31" s="145" t="n">
        <f aca="false">+SUM(J11:J30)</f>
        <v>0</v>
      </c>
      <c r="K31" s="145" t="n">
        <f aca="false">+SUM(K11:K30)</f>
        <v>0</v>
      </c>
      <c r="L31" s="145" t="n">
        <f aca="false">+SUM(L11:L30)</f>
        <v>0</v>
      </c>
      <c r="M31" s="145" t="n">
        <f aca="false">+SUM(M11:M30)</f>
        <v>0</v>
      </c>
      <c r="N31" s="145" t="n">
        <f aca="false">+SUM(N11:N30)</f>
        <v>0</v>
      </c>
      <c r="O31" s="145" t="n">
        <f aca="false">+SUM(O11:O30)</f>
        <v>0</v>
      </c>
      <c r="P31" s="145" t="n">
        <f aca="false">+SUM(P11:P30)</f>
        <v>0</v>
      </c>
      <c r="Q31" s="145" t="n">
        <f aca="false">+SUM(Q11:Q30)</f>
        <v>0</v>
      </c>
      <c r="R31" s="145" t="n">
        <f aca="false">+SUM(R11:R30)</f>
        <v>0</v>
      </c>
      <c r="S31" s="145" t="n">
        <f aca="false">+SUM(S11:S30)</f>
        <v>0</v>
      </c>
      <c r="T31" s="145" t="n">
        <f aca="false">+SUM(T11:T30)</f>
        <v>0</v>
      </c>
      <c r="U31" s="145" t="n">
        <f aca="false">+SUM(U11:U30)</f>
        <v>0</v>
      </c>
      <c r="V31" s="145" t="n">
        <f aca="false">+SUM(V11:V30)</f>
        <v>0</v>
      </c>
      <c r="W31" s="145" t="n">
        <f aca="false">+SUM(W11:W30)</f>
        <v>0</v>
      </c>
      <c r="X31" s="145" t="n">
        <f aca="false">+SUM(X11:X30)</f>
        <v>0</v>
      </c>
      <c r="Y31" s="145" t="n">
        <f aca="false">+SUM(Y11:Y30)</f>
        <v>0</v>
      </c>
      <c r="Z31" s="145" t="n">
        <f aca="false">+SUM(Z11:Z30)</f>
        <v>0</v>
      </c>
      <c r="AA31" s="145" t="n">
        <f aca="false">+SUM(AA11:AA30)</f>
        <v>0</v>
      </c>
      <c r="AB31" s="145" t="n">
        <f aca="false">+SUM(AB11:AB30)</f>
        <v>0</v>
      </c>
      <c r="AC31" s="145" t="n">
        <f aca="false">+SUM(AC11:AC30)</f>
        <v>0</v>
      </c>
      <c r="AD31" s="145" t="n">
        <f aca="false">+SUM(AD11:AD30)</f>
        <v>0</v>
      </c>
      <c r="AE31" s="145" t="n">
        <f aca="false">+SUM(AE11:AE30)</f>
        <v>0</v>
      </c>
      <c r="AF31" s="145" t="n">
        <f aca="false">+SUM(AF11:AF30)</f>
        <v>0</v>
      </c>
      <c r="AG31" s="145" t="n">
        <f aca="false">+SUM(AG11:AG30)</f>
        <v>0</v>
      </c>
      <c r="AH31" s="145" t="n">
        <f aca="false">+SUM(AH11:AH30)</f>
        <v>0</v>
      </c>
      <c r="AI31" s="145" t="n">
        <f aca="false">+SUM(AI11:AI30)</f>
        <v>0</v>
      </c>
      <c r="AJ31" s="145" t="n">
        <f aca="false">+SUM(AJ11:AJ30)</f>
        <v>0</v>
      </c>
      <c r="AK31" s="142" t="n">
        <f aca="false">+SUM(F31:AJ31)</f>
        <v>0</v>
      </c>
      <c r="AL31" s="143" t="n">
        <f aca="false">IF($AK$3="４週",AK31/4,AK31/(DAY(EOMONTH($F$9,0))/7))</f>
        <v>0</v>
      </c>
      <c r="AM31" s="146"/>
      <c r="AN31" s="146"/>
    </row>
    <row r="32" customFormat="false" ht="18" hidden="false" customHeight="true" outlineLevel="0" collapsed="false">
      <c r="A32" s="147" t="s">
        <v>116</v>
      </c>
      <c r="B32" s="147"/>
      <c r="C32" s="147"/>
      <c r="D32" s="147"/>
      <c r="E32" s="147"/>
      <c r="F32" s="148"/>
      <c r="G32" s="148"/>
      <c r="H32" s="148"/>
      <c r="I32" s="148"/>
      <c r="J32" s="148"/>
      <c r="K32" s="148"/>
      <c r="L32" s="148"/>
      <c r="M32" s="148"/>
      <c r="N32" s="148"/>
      <c r="O32" s="148"/>
      <c r="P32" s="148"/>
      <c r="Q32" s="148"/>
      <c r="R32" s="148"/>
      <c r="S32" s="148"/>
      <c r="T32" s="148"/>
      <c r="U32" s="148"/>
      <c r="V32" s="148"/>
      <c r="W32" s="148"/>
      <c r="X32" s="148"/>
      <c r="Y32" s="148"/>
      <c r="Z32" s="148"/>
      <c r="AA32" s="148"/>
      <c r="AB32" s="148"/>
      <c r="AC32" s="148"/>
      <c r="AD32" s="148"/>
      <c r="AE32" s="148"/>
      <c r="AF32" s="148"/>
      <c r="AG32" s="148"/>
      <c r="AH32" s="148"/>
      <c r="AI32" s="148"/>
      <c r="AJ32" s="148"/>
      <c r="AK32" s="145"/>
      <c r="AL32" s="149"/>
      <c r="AM32" s="146"/>
      <c r="AN32" s="146"/>
    </row>
    <row r="33" s="153" customFormat="true" ht="15" hidden="false" customHeight="true" outlineLevel="0" collapsed="false">
      <c r="A33" s="150"/>
      <c r="B33" s="150"/>
      <c r="C33" s="150"/>
      <c r="D33" s="150"/>
      <c r="E33" s="150"/>
      <c r="F33" s="151"/>
      <c r="G33" s="151"/>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0"/>
      <c r="AL33" s="150"/>
      <c r="AM33" s="152"/>
    </row>
    <row r="34" s="153" customFormat="true" ht="15" hidden="false" customHeight="true" outlineLevel="0" collapsed="false">
      <c r="A34" s="150"/>
      <c r="B34" s="150"/>
      <c r="C34" s="150"/>
      <c r="D34" s="150"/>
      <c r="E34" s="150"/>
      <c r="F34" s="151"/>
      <c r="G34" s="151"/>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0"/>
      <c r="AL34" s="150"/>
      <c r="AM34" s="152"/>
    </row>
    <row r="35" s="153" customFormat="true" ht="15" hidden="false" customHeight="true" outlineLevel="0" collapsed="false">
      <c r="A35" s="150"/>
      <c r="B35" s="150"/>
      <c r="C35" s="150"/>
      <c r="D35" s="150"/>
      <c r="E35" s="150"/>
      <c r="F35" s="151"/>
      <c r="G35" s="151"/>
      <c r="H35" s="151"/>
      <c r="I35" s="151"/>
      <c r="J35" s="151"/>
      <c r="K35" s="151"/>
      <c r="L35" s="151"/>
      <c r="M35" s="151"/>
      <c r="N35" s="151"/>
      <c r="O35" s="151"/>
      <c r="P35" s="151"/>
      <c r="Q35" s="151"/>
      <c r="R35" s="151"/>
      <c r="S35" s="151"/>
      <c r="T35" s="151"/>
      <c r="U35" s="151"/>
      <c r="V35" s="151"/>
      <c r="W35" s="151"/>
      <c r="X35" s="151"/>
      <c r="Y35" s="151"/>
      <c r="Z35" s="151"/>
      <c r="AA35" s="151"/>
      <c r="AB35" s="151"/>
      <c r="AC35" s="151"/>
      <c r="AD35" s="151"/>
      <c r="AE35" s="151"/>
      <c r="AF35" s="151"/>
      <c r="AG35" s="151"/>
      <c r="AH35" s="151"/>
      <c r="AI35" s="151"/>
      <c r="AJ35" s="151"/>
      <c r="AK35" s="150"/>
      <c r="AL35" s="150"/>
      <c r="AM35" s="152"/>
    </row>
    <row r="36" s="153" customFormat="true" ht="21" hidden="false" customHeight="true" outlineLevel="0" collapsed="false">
      <c r="A36" s="173" t="s">
        <v>196</v>
      </c>
      <c r="B36" s="150"/>
      <c r="C36" s="150"/>
      <c r="D36" s="150"/>
      <c r="E36" s="150"/>
      <c r="F36" s="150"/>
      <c r="G36" s="151"/>
      <c r="H36" s="151"/>
      <c r="I36" s="151"/>
      <c r="J36" s="151"/>
      <c r="K36" s="151"/>
      <c r="L36" s="151"/>
      <c r="M36" s="151"/>
      <c r="N36" s="151"/>
      <c r="O36" s="151"/>
      <c r="AM36" s="150"/>
      <c r="AN36" s="152"/>
    </row>
    <row r="37" s="153" customFormat="true" ht="24.75" hidden="false" customHeight="true" outlineLevel="0" collapsed="false">
      <c r="A37" s="178"/>
      <c r="B37" s="178"/>
      <c r="C37" s="178"/>
      <c r="D37" s="210" t="n">
        <v>4</v>
      </c>
      <c r="E37" s="210" t="n">
        <v>5</v>
      </c>
      <c r="F37" s="210" t="n">
        <v>6</v>
      </c>
      <c r="G37" s="210"/>
      <c r="H37" s="210"/>
      <c r="I37" s="210" t="n">
        <v>7</v>
      </c>
      <c r="J37" s="210"/>
      <c r="K37" s="210"/>
      <c r="L37" s="210" t="n">
        <v>8</v>
      </c>
      <c r="M37" s="210"/>
      <c r="N37" s="210"/>
      <c r="O37" s="210" t="n">
        <v>9</v>
      </c>
      <c r="P37" s="210"/>
      <c r="Q37" s="210"/>
      <c r="R37" s="210" t="n">
        <v>10</v>
      </c>
      <c r="S37" s="210"/>
      <c r="T37" s="210"/>
      <c r="U37" s="210" t="n">
        <v>11</v>
      </c>
      <c r="V37" s="210"/>
      <c r="W37" s="210"/>
      <c r="X37" s="210" t="n">
        <v>12</v>
      </c>
      <c r="Y37" s="210"/>
      <c r="Z37" s="210"/>
      <c r="AA37" s="210" t="n">
        <v>1</v>
      </c>
      <c r="AB37" s="210"/>
      <c r="AC37" s="210"/>
      <c r="AD37" s="210" t="n">
        <v>2</v>
      </c>
      <c r="AE37" s="210"/>
      <c r="AF37" s="210"/>
      <c r="AG37" s="210" t="n">
        <v>3</v>
      </c>
      <c r="AH37" s="210"/>
      <c r="AI37" s="210"/>
      <c r="AJ37" s="178" t="s">
        <v>197</v>
      </c>
      <c r="AK37" s="178"/>
      <c r="AL37" s="181" t="s">
        <v>198</v>
      </c>
    </row>
    <row r="38" s="153" customFormat="true" ht="18" hidden="false" customHeight="true" outlineLevel="0" collapsed="false">
      <c r="A38" s="186" t="s">
        <v>199</v>
      </c>
      <c r="B38" s="186"/>
      <c r="C38" s="186"/>
      <c r="D38" s="141" t="n">
        <v>1400</v>
      </c>
      <c r="E38" s="141" t="n">
        <v>1310</v>
      </c>
      <c r="F38" s="141" t="n">
        <v>1400</v>
      </c>
      <c r="G38" s="141"/>
      <c r="H38" s="141"/>
      <c r="I38" s="141" t="n">
        <v>1200</v>
      </c>
      <c r="J38" s="141"/>
      <c r="K38" s="141"/>
      <c r="L38" s="141" t="n">
        <v>1200</v>
      </c>
      <c r="M38" s="141"/>
      <c r="N38" s="141"/>
      <c r="O38" s="141" t="n">
        <v>3000</v>
      </c>
      <c r="P38" s="141"/>
      <c r="Q38" s="141"/>
      <c r="R38" s="141" t="n">
        <v>3000</v>
      </c>
      <c r="S38" s="141"/>
      <c r="T38" s="141"/>
      <c r="U38" s="141" t="n">
        <v>3000</v>
      </c>
      <c r="V38" s="141"/>
      <c r="W38" s="141"/>
      <c r="X38" s="141" t="n">
        <v>3000</v>
      </c>
      <c r="Y38" s="141"/>
      <c r="Z38" s="141"/>
      <c r="AA38" s="141" t="n">
        <v>3000</v>
      </c>
      <c r="AB38" s="141"/>
      <c r="AC38" s="141"/>
      <c r="AD38" s="141" t="n">
        <v>3000</v>
      </c>
      <c r="AE38" s="141"/>
      <c r="AF38" s="141"/>
      <c r="AG38" s="141" t="n">
        <v>3000</v>
      </c>
      <c r="AH38" s="141"/>
      <c r="AI38" s="141"/>
      <c r="AJ38" s="211" t="n">
        <f aca="false">SUM(D38:AI38)</f>
        <v>27510</v>
      </c>
      <c r="AK38" s="211"/>
      <c r="AL38" s="212" t="n">
        <f aca="false">ROUNDUP(AJ38/AJ39,1)</f>
        <v>116.1</v>
      </c>
    </row>
    <row r="39" s="153" customFormat="true" ht="18" hidden="false" customHeight="true" outlineLevel="0" collapsed="false">
      <c r="A39" s="186" t="s">
        <v>200</v>
      </c>
      <c r="B39" s="186"/>
      <c r="C39" s="186"/>
      <c r="D39" s="141" t="n">
        <v>20</v>
      </c>
      <c r="E39" s="141" t="n">
        <v>19</v>
      </c>
      <c r="F39" s="141" t="n">
        <v>20</v>
      </c>
      <c r="G39" s="141"/>
      <c r="H39" s="141"/>
      <c r="I39" s="141" t="n">
        <v>21</v>
      </c>
      <c r="J39" s="141"/>
      <c r="K39" s="141"/>
      <c r="L39" s="141" t="n">
        <v>21</v>
      </c>
      <c r="M39" s="141"/>
      <c r="N39" s="141"/>
      <c r="O39" s="141" t="n">
        <v>19</v>
      </c>
      <c r="P39" s="141"/>
      <c r="Q39" s="141"/>
      <c r="R39" s="141" t="n">
        <v>20</v>
      </c>
      <c r="S39" s="141"/>
      <c r="T39" s="141"/>
      <c r="U39" s="141" t="n">
        <v>20</v>
      </c>
      <c r="V39" s="141"/>
      <c r="W39" s="141"/>
      <c r="X39" s="141" t="n">
        <v>19</v>
      </c>
      <c r="Y39" s="141"/>
      <c r="Z39" s="141"/>
      <c r="AA39" s="141" t="n">
        <v>19</v>
      </c>
      <c r="AB39" s="141"/>
      <c r="AC39" s="141"/>
      <c r="AD39" s="141" t="n">
        <v>19</v>
      </c>
      <c r="AE39" s="141"/>
      <c r="AF39" s="141"/>
      <c r="AG39" s="141" t="n">
        <v>20</v>
      </c>
      <c r="AH39" s="141"/>
      <c r="AI39" s="141"/>
      <c r="AJ39" s="211" t="n">
        <f aca="false">+SUM(D39:AI39)</f>
        <v>237</v>
      </c>
      <c r="AK39" s="211"/>
      <c r="AL39" s="212"/>
    </row>
    <row r="40" s="153" customFormat="true" ht="4.5" hidden="false" customHeight="true" outlineLevel="0" collapsed="false">
      <c r="A40" s="171"/>
      <c r="B40" s="171"/>
      <c r="C40" s="171"/>
      <c r="I40" s="151"/>
      <c r="J40" s="151"/>
      <c r="K40" s="151"/>
      <c r="L40" s="151"/>
      <c r="M40" s="151"/>
      <c r="N40" s="151"/>
      <c r="O40" s="151"/>
      <c r="P40" s="151"/>
      <c r="Q40" s="151"/>
      <c r="R40" s="151"/>
      <c r="S40" s="151"/>
      <c r="T40" s="151"/>
      <c r="U40" s="151"/>
      <c r="V40" s="151"/>
      <c r="W40" s="151"/>
      <c r="X40" s="151"/>
      <c r="Y40" s="151"/>
      <c r="Z40" s="151"/>
      <c r="AA40" s="151"/>
      <c r="AB40" s="151"/>
      <c r="AC40" s="151"/>
      <c r="AD40" s="151"/>
      <c r="AE40" s="151"/>
      <c r="AF40" s="151"/>
      <c r="AG40" s="151"/>
      <c r="AH40" s="151"/>
      <c r="AI40" s="151"/>
      <c r="AJ40" s="172"/>
      <c r="AK40" s="151"/>
      <c r="AL40" s="150"/>
      <c r="AM40" s="150"/>
      <c r="AN40" s="152"/>
    </row>
    <row r="41" s="153" customFormat="true" ht="18" hidden="false" customHeight="true" outlineLevel="0" collapsed="false">
      <c r="A41" s="173" t="s">
        <v>161</v>
      </c>
      <c r="B41" s="151"/>
      <c r="D41" s="151"/>
      <c r="E41" s="151"/>
      <c r="F41" s="151"/>
      <c r="G41" s="151"/>
      <c r="H41" s="151"/>
      <c r="O41" s="151"/>
      <c r="P41" s="151"/>
      <c r="Q41" s="151"/>
      <c r="R41" s="151"/>
      <c r="S41" s="151"/>
      <c r="T41" s="151"/>
      <c r="U41" s="151"/>
      <c r="V41" s="151"/>
      <c r="W41" s="150"/>
      <c r="X41" s="151"/>
      <c r="Y41" s="151"/>
      <c r="Z41" s="151"/>
      <c r="AA41" s="151"/>
      <c r="AB41" s="151"/>
      <c r="AC41" s="151"/>
      <c r="AD41" s="151"/>
      <c r="AE41" s="151"/>
      <c r="AF41" s="151"/>
      <c r="AG41" s="151"/>
      <c r="AH41" s="151"/>
      <c r="AI41" s="151"/>
      <c r="AJ41" s="172"/>
      <c r="AK41" s="151"/>
      <c r="AL41" s="150"/>
      <c r="AM41" s="150"/>
      <c r="AN41" s="152"/>
    </row>
    <row r="42" s="153" customFormat="true" ht="24.75" hidden="false" customHeight="true" outlineLevel="0" collapsed="false">
      <c r="A42" s="178" t="s">
        <v>125</v>
      </c>
      <c r="B42" s="178"/>
      <c r="C42" s="181" t="s">
        <v>227</v>
      </c>
      <c r="D42" s="181"/>
      <c r="E42" s="181" t="s">
        <v>228</v>
      </c>
      <c r="F42" s="181"/>
      <c r="G42" s="181"/>
      <c r="H42" s="181"/>
      <c r="I42" s="181" t="s">
        <v>229</v>
      </c>
      <c r="J42" s="181"/>
      <c r="K42" s="181"/>
      <c r="L42" s="181"/>
      <c r="M42" s="181"/>
      <c r="N42" s="181"/>
      <c r="W42" s="150"/>
      <c r="X42" s="151"/>
      <c r="Y42" s="151"/>
      <c r="Z42" s="151"/>
      <c r="AA42" s="151"/>
      <c r="AB42" s="151"/>
      <c r="AC42" s="151"/>
      <c r="AD42" s="151"/>
      <c r="AE42" s="151"/>
      <c r="AF42" s="151"/>
      <c r="AG42" s="151"/>
      <c r="AH42" s="151"/>
      <c r="AI42" s="151"/>
      <c r="AJ42" s="172"/>
      <c r="AK42" s="151"/>
      <c r="AL42" s="150"/>
      <c r="AM42" s="150"/>
      <c r="AN42" s="152"/>
    </row>
    <row r="43" s="153" customFormat="true" ht="18" hidden="false" customHeight="true" outlineLevel="0" collapsed="false">
      <c r="A43" s="181" t="s">
        <v>165</v>
      </c>
      <c r="B43" s="181"/>
      <c r="C43" s="213" t="n">
        <f aca="false">ROUNDDOWN(IF(AL38&lt;=60,1,1+ROUNDUP((AL38-60)/60,0)),1)</f>
        <v>2</v>
      </c>
      <c r="D43" s="213"/>
      <c r="E43" s="213" t="n">
        <f aca="false">ROUNDDOWN(IF(AL38&lt;=30,1,1+ROUNDUP((AL38-30)/30,0)),1)</f>
        <v>4</v>
      </c>
      <c r="F43" s="213"/>
      <c r="G43" s="213"/>
      <c r="H43" s="213"/>
      <c r="I43" s="213" t="n">
        <f aca="false">ROUNDDOWN(AL38/25,1)</f>
        <v>4.6</v>
      </c>
      <c r="J43" s="213"/>
      <c r="K43" s="213"/>
      <c r="L43" s="213"/>
      <c r="M43" s="213"/>
      <c r="N43" s="213"/>
      <c r="W43" s="150"/>
      <c r="X43" s="151"/>
      <c r="Y43" s="151"/>
      <c r="Z43" s="151"/>
      <c r="AA43" s="151"/>
      <c r="AB43" s="151"/>
      <c r="AC43" s="151"/>
      <c r="AD43" s="151"/>
      <c r="AE43" s="151"/>
      <c r="AF43" s="151"/>
      <c r="AG43" s="151"/>
      <c r="AH43" s="151"/>
      <c r="AI43" s="151"/>
      <c r="AJ43" s="172"/>
      <c r="AK43" s="151"/>
      <c r="AL43" s="150"/>
      <c r="AM43" s="150"/>
      <c r="AN43" s="152"/>
    </row>
    <row r="44" s="153" customFormat="true" ht="4.5" hidden="false" customHeight="true" outlineLevel="0" collapsed="false">
      <c r="A44" s="171"/>
      <c r="B44" s="171"/>
      <c r="C44" s="171"/>
      <c r="D44" s="171"/>
      <c r="E44" s="171"/>
      <c r="F44" s="171"/>
      <c r="G44" s="171"/>
      <c r="H44" s="171"/>
      <c r="I44" s="171"/>
      <c r="J44" s="151"/>
      <c r="K44" s="151"/>
      <c r="L44" s="151"/>
      <c r="M44" s="172"/>
      <c r="N44" s="151"/>
      <c r="O44" s="151"/>
      <c r="P44" s="151"/>
      <c r="W44" s="150"/>
      <c r="X44" s="151"/>
      <c r="Y44" s="151"/>
      <c r="Z44" s="151"/>
      <c r="AA44" s="151"/>
      <c r="AB44" s="151"/>
      <c r="AC44" s="151"/>
      <c r="AD44" s="151"/>
      <c r="AE44" s="151"/>
      <c r="AF44" s="151"/>
      <c r="AG44" s="151"/>
      <c r="AH44" s="151"/>
      <c r="AI44" s="151"/>
      <c r="AJ44" s="172"/>
      <c r="AK44" s="151"/>
      <c r="AL44" s="150"/>
      <c r="AM44" s="150"/>
      <c r="AN44" s="152"/>
    </row>
    <row r="45" s="105" customFormat="true" ht="21" hidden="false" customHeight="true" outlineLevel="0" collapsed="false">
      <c r="A45" s="197" t="s">
        <v>182</v>
      </c>
      <c r="C45" s="126"/>
      <c r="D45" s="126"/>
      <c r="E45" s="126"/>
      <c r="F45" s="126"/>
      <c r="G45" s="198"/>
      <c r="H45" s="198"/>
      <c r="I45" s="198"/>
      <c r="J45" s="198"/>
      <c r="K45" s="198"/>
      <c r="L45" s="198"/>
      <c r="M45" s="198"/>
      <c r="N45" s="198"/>
      <c r="O45" s="198"/>
      <c r="P45" s="198"/>
      <c r="Q45" s="198"/>
      <c r="R45" s="198"/>
      <c r="S45" s="198"/>
      <c r="T45" s="198"/>
      <c r="U45" s="198"/>
      <c r="V45" s="198"/>
      <c r="W45" s="198"/>
      <c r="X45" s="198"/>
      <c r="Y45" s="198"/>
      <c r="Z45" s="198"/>
      <c r="AA45" s="198"/>
      <c r="AB45" s="198"/>
      <c r="AC45" s="198"/>
      <c r="AD45" s="198"/>
      <c r="AE45" s="198"/>
      <c r="AF45" s="198"/>
      <c r="AG45" s="198"/>
      <c r="AH45" s="198"/>
      <c r="AI45" s="198"/>
      <c r="AJ45" s="198"/>
      <c r="AK45" s="198"/>
      <c r="AL45" s="126"/>
      <c r="AM45" s="126"/>
      <c r="AN45" s="110"/>
    </row>
    <row r="46" customFormat="false" ht="24.75" hidden="false" customHeight="true" outlineLevel="0" collapsed="false">
      <c r="A46" s="110"/>
      <c r="B46" s="125"/>
      <c r="C46" s="199" t="str">
        <f aca="false">IF(VLOOKUP($AK$1,選択肢!$A$1:$J$31,C51,FALSE())=0,"-",VLOOKUP($AK$1,選択肢!$A$1:$J$31,C51,FALSE()))</f>
        <v>管理者</v>
      </c>
      <c r="D46" s="199"/>
      <c r="E46" s="200" t="str">
        <f aca="false">IF(VLOOKUP($AK$1,選択肢!$A$1:$J$31,E51,FALSE())=0,"-",VLOOKUP($AK$1,選択肢!$A$1:$J$31,E51,FALSE()))</f>
        <v>サービス管理責任者</v>
      </c>
      <c r="F46" s="200"/>
      <c r="G46" s="200"/>
      <c r="H46" s="200"/>
      <c r="I46" s="200" t="str">
        <f aca="false">IF(VLOOKUP($AK$1,選択肢!$A$1:$J$31,I51,FALSE())=0,"-",VLOOKUP($AK$1,選択肢!$A$1:$J$31,I51,FALSE()))</f>
        <v>地域生活支援員</v>
      </c>
      <c r="J46" s="200"/>
      <c r="K46" s="200"/>
      <c r="L46" s="200"/>
      <c r="M46" s="200"/>
      <c r="N46" s="200"/>
      <c r="O46" s="200" t="str">
        <f aca="false">IF(VLOOKUP($AK$1,選択肢!$A$1:$J$31,O51,FALSE())=0,"-",VLOOKUP($AK$1,選択肢!$A$1:$J$31,O51,FALSE()))</f>
        <v>-</v>
      </c>
      <c r="P46" s="200"/>
      <c r="Q46" s="200"/>
      <c r="R46" s="200"/>
      <c r="S46" s="200"/>
      <c r="T46" s="200"/>
      <c r="U46" s="200" t="str">
        <f aca="false">IF(VLOOKUP($AK$1,選択肢!$A$1:$J$31,U51,FALSE())=0,"-",VLOOKUP($AK$1,選択肢!$A$1:$J$31,U51,FALSE()))</f>
        <v>-</v>
      </c>
      <c r="V46" s="200"/>
      <c r="W46" s="200"/>
      <c r="X46" s="200"/>
      <c r="Y46" s="200"/>
      <c r="Z46" s="200"/>
      <c r="AA46" s="200" t="str">
        <f aca="false">IF(VLOOKUP($AK$1,選択肢!$A$1:$J$31,AA51,FALSE())=0,"-",VLOOKUP($AK$1,選択肢!$A$1:$J$31,AA51,FALSE()))</f>
        <v>-</v>
      </c>
      <c r="AB46" s="200"/>
      <c r="AC46" s="200"/>
      <c r="AD46" s="200"/>
      <c r="AE46" s="200"/>
      <c r="AF46" s="200"/>
      <c r="AG46" s="200" t="str">
        <f aca="false">IF(VLOOKUP($AK$1,選択肢!$A$1:$J$31,AG51,FALSE())=0,"-",VLOOKUP($AK$1,選択肢!$A$1:$J$31,AG51,FALSE()))</f>
        <v>-</v>
      </c>
      <c r="AH46" s="200"/>
      <c r="AI46" s="200"/>
      <c r="AJ46" s="200"/>
      <c r="AK46" s="200"/>
      <c r="AL46" s="200" t="str">
        <f aca="false">IF(VLOOKUP($AK$1,選択肢!$A$1:$J$31,AL51,FALSE())=0,"-",VLOOKUP($AK$1,選択肢!$A$1:$J$31,AL51,FALSE()))</f>
        <v>-</v>
      </c>
      <c r="AM46" s="200"/>
      <c r="AN46" s="110"/>
    </row>
    <row r="47" customFormat="false" ht="18" hidden="false" customHeight="true" outlineLevel="0" collapsed="false">
      <c r="A47" s="110"/>
      <c r="B47" s="125"/>
      <c r="C47" s="202" t="s">
        <v>26</v>
      </c>
      <c r="D47" s="202" t="s">
        <v>183</v>
      </c>
      <c r="E47" s="203" t="s">
        <v>26</v>
      </c>
      <c r="F47" s="203" t="s">
        <v>183</v>
      </c>
      <c r="G47" s="203"/>
      <c r="H47" s="203"/>
      <c r="I47" s="203" t="s">
        <v>26</v>
      </c>
      <c r="J47" s="203"/>
      <c r="K47" s="203"/>
      <c r="L47" s="203" t="s">
        <v>183</v>
      </c>
      <c r="M47" s="203"/>
      <c r="N47" s="203"/>
      <c r="O47" s="203" t="s">
        <v>26</v>
      </c>
      <c r="P47" s="203"/>
      <c r="Q47" s="203"/>
      <c r="R47" s="203" t="s">
        <v>183</v>
      </c>
      <c r="S47" s="203"/>
      <c r="T47" s="203"/>
      <c r="U47" s="203" t="s">
        <v>26</v>
      </c>
      <c r="V47" s="203"/>
      <c r="W47" s="203"/>
      <c r="X47" s="203" t="s">
        <v>183</v>
      </c>
      <c r="Y47" s="203"/>
      <c r="Z47" s="203"/>
      <c r="AA47" s="203" t="s">
        <v>26</v>
      </c>
      <c r="AB47" s="203"/>
      <c r="AC47" s="203"/>
      <c r="AD47" s="203" t="s">
        <v>183</v>
      </c>
      <c r="AE47" s="203"/>
      <c r="AF47" s="203"/>
      <c r="AG47" s="203" t="s">
        <v>26</v>
      </c>
      <c r="AH47" s="203"/>
      <c r="AI47" s="203"/>
      <c r="AJ47" s="203" t="s">
        <v>183</v>
      </c>
      <c r="AK47" s="203"/>
      <c r="AL47" s="203" t="s">
        <v>26</v>
      </c>
      <c r="AM47" s="203" t="s">
        <v>183</v>
      </c>
      <c r="AN47" s="110"/>
    </row>
    <row r="48" customFormat="false" ht="18" hidden="false" customHeight="true" outlineLevel="0" collapsed="false">
      <c r="A48" s="110"/>
      <c r="B48" s="128" t="s">
        <v>184</v>
      </c>
      <c r="C48" s="203" t="n">
        <f aca="false">COUNTIFS($B$11:$B$30,C$46,$C$11:$C$30,"A",$E$11:$E$30,"*")</f>
        <v>0</v>
      </c>
      <c r="D48" s="203" t="n">
        <f aca="false">COUNTIFS($B$11:$B$30,C$46,$C$11:$C$30,"B",$E$11:$E$30,"*")</f>
        <v>0</v>
      </c>
      <c r="E48" s="203" t="n">
        <f aca="false">COUNTIFS($B$11:$B$30,E$46,$C$11:$C$30,"A",$E$11:$E$30,"*")</f>
        <v>1</v>
      </c>
      <c r="F48" s="203" t="n">
        <f aca="false">COUNTIFS($B$11:$B$30,E$46,$C$11:$C$30,"B",$E$11:$E$30,"*")</f>
        <v>1</v>
      </c>
      <c r="G48" s="203"/>
      <c r="H48" s="203"/>
      <c r="I48" s="203" t="n">
        <f aca="false">COUNTIFS($B$11:$B$30,I$46,$C$11:$C$30,"A",$E$11:$E$30,"*")</f>
        <v>0</v>
      </c>
      <c r="J48" s="203"/>
      <c r="K48" s="203"/>
      <c r="L48" s="203" t="n">
        <f aca="false">COUNTIFS($B$11:$B$30,I$46,$C$11:$C$30,"B",$E$11:$E$30,"*")</f>
        <v>0</v>
      </c>
      <c r="M48" s="203"/>
      <c r="N48" s="203"/>
      <c r="O48" s="203" t="n">
        <f aca="false">COUNTIFS($B$11:$B$30,O$46,$C$11:$C$30,"A",$E$11:$E$30,"*")</f>
        <v>0</v>
      </c>
      <c r="P48" s="203"/>
      <c r="Q48" s="203"/>
      <c r="R48" s="203" t="n">
        <f aca="false">COUNTIFS($B$11:$B$30,O$46,$C$11:$C$30,"B",$E$11:$E$30,"*")</f>
        <v>0</v>
      </c>
      <c r="S48" s="203"/>
      <c r="T48" s="203"/>
      <c r="U48" s="203" t="n">
        <f aca="false">COUNTIFS($B$11:$B$30,U$46,$C$11:$C$30,"A",$E$11:$E$30,"*")</f>
        <v>0</v>
      </c>
      <c r="V48" s="203"/>
      <c r="W48" s="203"/>
      <c r="X48" s="203" t="n">
        <f aca="false">COUNTIFS($B$11:$B$30,U$46,$C$11:$C$30,"B",$E$11:$E$30,"*")</f>
        <v>0</v>
      </c>
      <c r="Y48" s="203"/>
      <c r="Z48" s="203"/>
      <c r="AA48" s="203" t="n">
        <f aca="false">COUNTIFS($B$11:$B$30,AA$46,$C$11:$C$30,"A",$E$11:$E$30,"*")</f>
        <v>0</v>
      </c>
      <c r="AB48" s="203"/>
      <c r="AC48" s="203"/>
      <c r="AD48" s="203" t="n">
        <f aca="false">COUNTIFS($B$11:$B$30,AA$46,$C$11:$C$30,"B",$E$11:$E$30,"*")</f>
        <v>0</v>
      </c>
      <c r="AE48" s="203"/>
      <c r="AF48" s="203"/>
      <c r="AG48" s="203" t="n">
        <f aca="false">COUNTIFS($B$11:$B$30,AG$46,$C$11:$C$30,"A",$E$11:$E$30,"*")</f>
        <v>0</v>
      </c>
      <c r="AH48" s="203"/>
      <c r="AI48" s="203"/>
      <c r="AJ48" s="203" t="n">
        <f aca="false">COUNTIFS($B$11:$B$30,AG$46,$C$11:$C$30,"B",$E$11:$E$30,"*")</f>
        <v>0</v>
      </c>
      <c r="AK48" s="203"/>
      <c r="AL48" s="203" t="n">
        <f aca="false">COUNTIFS($B$11:$B$30,AL$46,$C$11:$C$30,"A",$E$11:$E$30,"*")</f>
        <v>0</v>
      </c>
      <c r="AM48" s="203" t="n">
        <f aca="false">COUNTIFS($B$11:$B$30,AL$46,$C$11:$C$30,"B",$E$11:$E$30,"*")</f>
        <v>0</v>
      </c>
      <c r="AN48" s="110"/>
    </row>
    <row r="49" customFormat="false" ht="18" hidden="false" customHeight="true" outlineLevel="0" collapsed="false">
      <c r="A49" s="110"/>
      <c r="B49" s="133" t="s">
        <v>185</v>
      </c>
      <c r="C49" s="203" t="n">
        <f aca="false">COUNTIFS($B$11:$B$30,C$46,$C$11:$C$30,"C",$E$11:$E$30,"*")</f>
        <v>0</v>
      </c>
      <c r="D49" s="203" t="n">
        <f aca="false">COUNTIFS($B$11:$B$30,C$46,$C$11:$C$30,"D",$E$11:$E$30,"*")</f>
        <v>0</v>
      </c>
      <c r="E49" s="203" t="n">
        <f aca="false">COUNTIFS($B$11:$B$30,E$46,$C$11:$C$30,"C",$E$11:$E$30,"*")</f>
        <v>1</v>
      </c>
      <c r="F49" s="203" t="n">
        <f aca="false">COUNTIFS($B$11:$B$30,E$46,$C$11:$C$30,"D",$E$11:$E$30,"*")</f>
        <v>1</v>
      </c>
      <c r="G49" s="203"/>
      <c r="H49" s="203"/>
      <c r="I49" s="203" t="n">
        <f aca="false">COUNTIFS($B$11:$B$30,I$46,$C$11:$C$30,"C",$E$11:$E$30,"*")</f>
        <v>0</v>
      </c>
      <c r="J49" s="203"/>
      <c r="K49" s="203"/>
      <c r="L49" s="203" t="n">
        <f aca="false">COUNTIFS($B$11:$B$30,I$46,$C$11:$C$30,"D",$E$11:$E$30,"*")</f>
        <v>0</v>
      </c>
      <c r="M49" s="203"/>
      <c r="N49" s="203"/>
      <c r="O49" s="203" t="n">
        <f aca="false">COUNTIFS($B$11:$B$30,O$46,$C$11:$C$30,"C",$E$11:$E$30,"*")</f>
        <v>0</v>
      </c>
      <c r="P49" s="203"/>
      <c r="Q49" s="203"/>
      <c r="R49" s="203" t="n">
        <f aca="false">COUNTIFS($B$11:$B$30,O$46,$C$11:$C$30,"D",$E$11:$E$30,"*")</f>
        <v>0</v>
      </c>
      <c r="S49" s="203"/>
      <c r="T49" s="203"/>
      <c r="U49" s="203" t="n">
        <f aca="false">COUNTIFS($B$11:$B$30,U$46,$C$11:$C$30,"C",$E$11:$E$30,"*")</f>
        <v>0</v>
      </c>
      <c r="V49" s="203"/>
      <c r="W49" s="203"/>
      <c r="X49" s="203" t="n">
        <f aca="false">COUNTIFS($B$11:$B$30,U$46,$C$11:$C$30,"D",$E$11:$E$30,"*")</f>
        <v>0</v>
      </c>
      <c r="Y49" s="203"/>
      <c r="Z49" s="203"/>
      <c r="AA49" s="203" t="n">
        <f aca="false">COUNTIFS($B$11:$B$30,AA$46,$C$11:$C$30,"C",$E$11:$E$30,"*")</f>
        <v>0</v>
      </c>
      <c r="AB49" s="203"/>
      <c r="AC49" s="203"/>
      <c r="AD49" s="203" t="n">
        <f aca="false">COUNTIFS($B$11:$B$30,AA$46,$C$11:$C$30,"D",$E$11:$E$30,"*")</f>
        <v>0</v>
      </c>
      <c r="AE49" s="203"/>
      <c r="AF49" s="203"/>
      <c r="AG49" s="203" t="n">
        <f aca="false">COUNTIFS($B$11:$B$30,AG$46,$C$11:$C$30,"C",$E$11:$E$30,"*")</f>
        <v>0</v>
      </c>
      <c r="AH49" s="203"/>
      <c r="AI49" s="203"/>
      <c r="AJ49" s="203" t="n">
        <f aca="false">COUNTIFS($B$11:$B$30,AG$46,$C$11:$C$30,"D",$E$11:$E$30,"*")</f>
        <v>0</v>
      </c>
      <c r="AK49" s="203"/>
      <c r="AL49" s="203" t="n">
        <f aca="false">COUNTIFS($B$11:$B$30,AL$46,$C$11:$C$30,"C",$E$11:$E$30,"*")</f>
        <v>0</v>
      </c>
      <c r="AM49" s="203" t="n">
        <f aca="false">COUNTIFS($B$11:$B$30,AL$46,$C$11:$C$30,"D",$E$11:$E$30,"*")</f>
        <v>0</v>
      </c>
      <c r="AN49" s="110"/>
    </row>
    <row r="50" customFormat="false" ht="24.75" hidden="false" customHeight="true" outlineLevel="0" collapsed="false">
      <c r="A50" s="110"/>
      <c r="B50" s="133" t="s">
        <v>186</v>
      </c>
      <c r="C50" s="200" t="str">
        <f aca="false">IF($AK$3="４週",SUMIFS($AK$11:$AK$30,$B$11:$B$30,C46)/4/$AH$5,IF($AK$3="歴月",SUMIFS($AK$11:$AK$30,$B$11:$B$30,C46)/$AL$5,"記載する期間を選択してください"))</f>
        <v>記載する期間を選択してください</v>
      </c>
      <c r="D50" s="200"/>
      <c r="E50" s="200" t="str">
        <f aca="false">IF($AK$3="４週",SUMIFS($AK$11:$AK$30,$B$11:$B$30,E46)/4/$AH$5,IF($AK$3="歴月",SUMIFS($AK$11:$AK$30,$B$11:$B$30,E46)/$AL$5,"記載する期間を選択してください"))</f>
        <v>記載する期間を選択してください</v>
      </c>
      <c r="F50" s="200"/>
      <c r="G50" s="200"/>
      <c r="H50" s="200"/>
      <c r="I50" s="200" t="str">
        <f aca="false">IF($AK$3="４週",SUMIFS($AK$11:$AK$30,$B$11:$B$30,I46)/4/$AH$5,IF($AK$3="歴月",SUMIFS($AK$11:$AK$30,$B$11:$B$30,I46)/$AL$5,"記載する期間を選択してください"))</f>
        <v>記載する期間を選択してください</v>
      </c>
      <c r="J50" s="200"/>
      <c r="K50" s="200"/>
      <c r="L50" s="200"/>
      <c r="M50" s="200"/>
      <c r="N50" s="200"/>
      <c r="O50" s="200" t="str">
        <f aca="false">IF($AK$3="４週",SUMIFS($AK$11:$AK$30,$B$11:$B$30,O46)/4/$AH$5,IF($AK$3="歴月",SUMIFS($AK$11:$AK$30,$B$11:$B$30,O46)/$AL$5,"記載する期間を選択してください"))</f>
        <v>記載する期間を選択してください</v>
      </c>
      <c r="P50" s="200"/>
      <c r="Q50" s="200"/>
      <c r="R50" s="200"/>
      <c r="S50" s="200"/>
      <c r="T50" s="200"/>
      <c r="U50" s="200" t="str">
        <f aca="false">IF($AK$3="４週",SUMIFS($AK$11:$AK$30,$B$11:$B$30,U46)/4/$AH$5,IF($AK$3="歴月",SUMIFS($AK$11:$AK$30,$B$11:$B$30,U46)/$AL$5,"記載する期間を選択してください"))</f>
        <v>記載する期間を選択してください</v>
      </c>
      <c r="V50" s="200"/>
      <c r="W50" s="200"/>
      <c r="X50" s="200"/>
      <c r="Y50" s="200"/>
      <c r="Z50" s="200"/>
      <c r="AA50" s="200" t="str">
        <f aca="false">IF($AK$3="４週",SUMIFS($AK$11:$AK$30,$B$11:$B$30,AA46)/4/$AH$5,IF($AK$3="歴月",SUMIFS($AK$11:$AK$30,$B$11:$B$30,AA46)/$AL$5,"記載する期間を選択してください"))</f>
        <v>記載する期間を選択してください</v>
      </c>
      <c r="AB50" s="200"/>
      <c r="AC50" s="200"/>
      <c r="AD50" s="200"/>
      <c r="AE50" s="200"/>
      <c r="AF50" s="200"/>
      <c r="AG50" s="200" t="str">
        <f aca="false">IF($AK$3="４週",SUMIFS($AK$11:$AK$30,$B$11:$B$30,AG46)/4/$AH$5,IF($AK$3="歴月",SUMIFS($AK$11:$AK$30,$B$11:$B$30,AG46)/$AL$5,"記載する期間を選択してください"))</f>
        <v>記載する期間を選択してください</v>
      </c>
      <c r="AH50" s="200"/>
      <c r="AI50" s="200"/>
      <c r="AJ50" s="200"/>
      <c r="AK50" s="200"/>
      <c r="AL50" s="200" t="str">
        <f aca="false">IF($AK$3="４週",SUMIFS($AK$11:$AK$30,$B$11:$B$30,AL46)/4/$AH$5,IF($AK$3="歴月",SUMIFS($AK$11:$AK$30,$B$11:$B$30,AL46)/$AL$5,"記載する期間を選択してください"))</f>
        <v>記載する期間を選択してください</v>
      </c>
      <c r="AM50" s="200"/>
      <c r="AN50" s="110"/>
    </row>
    <row r="51" s="105" customFormat="true" ht="4.5" hidden="false" customHeight="true" outlineLevel="0" collapsed="false">
      <c r="A51" s="110"/>
      <c r="C51" s="158" t="n">
        <v>2</v>
      </c>
      <c r="D51" s="158"/>
      <c r="E51" s="158" t="n">
        <v>3</v>
      </c>
      <c r="F51" s="158"/>
      <c r="G51" s="158"/>
      <c r="H51" s="158"/>
      <c r="I51" s="158" t="n">
        <v>4</v>
      </c>
      <c r="J51" s="158"/>
      <c r="K51" s="158"/>
      <c r="L51" s="158"/>
      <c r="M51" s="158"/>
      <c r="N51" s="158"/>
      <c r="O51" s="158" t="n">
        <v>5</v>
      </c>
      <c r="P51" s="158"/>
      <c r="Q51" s="158"/>
      <c r="R51" s="158"/>
      <c r="S51" s="158"/>
      <c r="T51" s="158"/>
      <c r="U51" s="158" t="n">
        <v>6</v>
      </c>
      <c r="V51" s="158"/>
      <c r="W51" s="158"/>
      <c r="X51" s="158"/>
      <c r="Y51" s="158"/>
      <c r="Z51" s="158"/>
      <c r="AA51" s="158" t="n">
        <v>7</v>
      </c>
      <c r="AB51" s="158"/>
      <c r="AC51" s="158"/>
      <c r="AD51" s="158"/>
      <c r="AE51" s="158"/>
      <c r="AF51" s="158"/>
      <c r="AG51" s="158" t="n">
        <v>8</v>
      </c>
      <c r="AH51" s="158"/>
      <c r="AI51" s="158"/>
      <c r="AJ51" s="158"/>
      <c r="AK51" s="158"/>
      <c r="AL51" s="158" t="n">
        <v>9</v>
      </c>
      <c r="AM51" s="206"/>
      <c r="AN51" s="110"/>
    </row>
    <row r="52" customFormat="false" ht="15" hidden="false" customHeight="true" outlineLevel="0" collapsed="false">
      <c r="A52" s="154" t="s">
        <v>117</v>
      </c>
      <c r="B52" s="155"/>
      <c r="C52" s="156"/>
      <c r="D52" s="156"/>
      <c r="E52" s="156"/>
      <c r="F52" s="157"/>
      <c r="G52" s="156"/>
      <c r="H52" s="158"/>
      <c r="I52" s="158"/>
      <c r="J52" s="158"/>
      <c r="K52" s="158"/>
      <c r="L52" s="158"/>
      <c r="M52" s="158"/>
      <c r="N52" s="158"/>
      <c r="O52" s="158"/>
      <c r="P52" s="158"/>
      <c r="Q52" s="158"/>
      <c r="R52" s="158" t="n">
        <v>6</v>
      </c>
      <c r="S52" s="158"/>
      <c r="T52" s="158"/>
      <c r="U52" s="158"/>
      <c r="V52" s="158"/>
      <c r="W52" s="158"/>
      <c r="X52" s="158" t="n">
        <v>7</v>
      </c>
      <c r="Y52" s="158"/>
      <c r="Z52" s="158"/>
      <c r="AA52" s="158"/>
      <c r="AB52" s="158"/>
      <c r="AC52" s="158"/>
      <c r="AD52" s="158" t="n">
        <v>8</v>
      </c>
      <c r="AE52" s="158"/>
      <c r="AF52" s="158"/>
      <c r="AG52" s="159"/>
      <c r="AH52" s="159"/>
      <c r="AI52" s="159"/>
      <c r="AJ52" s="159" t="n">
        <v>9</v>
      </c>
      <c r="AK52" s="160"/>
      <c r="AL52" s="160"/>
      <c r="AM52" s="110"/>
    </row>
    <row r="53" s="154" customFormat="true" ht="15" hidden="false" customHeight="true" outlineLevel="0" collapsed="false">
      <c r="A53" s="154" t="s">
        <v>118</v>
      </c>
      <c r="B53" s="161"/>
      <c r="C53" s="161"/>
      <c r="D53" s="161"/>
      <c r="E53" s="161"/>
      <c r="F53" s="161"/>
      <c r="G53" s="161"/>
      <c r="H53" s="109"/>
      <c r="I53" s="109"/>
      <c r="J53" s="109"/>
      <c r="K53" s="109"/>
      <c r="L53" s="109"/>
      <c r="M53" s="109"/>
      <c r="N53" s="109"/>
      <c r="O53" s="109"/>
      <c r="P53" s="109"/>
      <c r="Q53" s="109"/>
      <c r="R53" s="109"/>
      <c r="S53" s="109"/>
      <c r="T53" s="109"/>
      <c r="U53" s="109"/>
      <c r="V53" s="109"/>
      <c r="W53" s="109"/>
      <c r="X53" s="109"/>
      <c r="Y53" s="109"/>
      <c r="Z53" s="109"/>
      <c r="AA53" s="109"/>
      <c r="AB53" s="109"/>
      <c r="AC53" s="109"/>
      <c r="AD53" s="109"/>
      <c r="AE53" s="109"/>
      <c r="AF53" s="109"/>
      <c r="AG53" s="109"/>
      <c r="AH53" s="109"/>
      <c r="AI53" s="109"/>
      <c r="AJ53" s="109"/>
      <c r="AK53" s="109"/>
      <c r="AL53" s="109"/>
      <c r="AM53" s="109"/>
    </row>
    <row r="54" s="154" customFormat="true" ht="15" hidden="false" customHeight="true" outlineLevel="0" collapsed="false">
      <c r="A54" s="154" t="s">
        <v>119</v>
      </c>
      <c r="B54" s="161"/>
      <c r="C54" s="161"/>
      <c r="D54" s="161"/>
      <c r="E54" s="161"/>
      <c r="F54" s="161"/>
      <c r="G54" s="161"/>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09"/>
      <c r="AL54" s="109"/>
      <c r="AM54" s="109"/>
    </row>
    <row r="55" s="154" customFormat="true" ht="15" hidden="false" customHeight="true" outlineLevel="0" collapsed="false">
      <c r="A55" s="154" t="s">
        <v>120</v>
      </c>
      <c r="B55" s="161"/>
      <c r="C55" s="161"/>
      <c r="D55" s="161"/>
      <c r="E55" s="161"/>
      <c r="F55" s="161"/>
      <c r="G55" s="161"/>
      <c r="H55" s="109"/>
      <c r="I55" s="109"/>
      <c r="J55" s="109"/>
      <c r="K55" s="109"/>
      <c r="L55" s="109"/>
      <c r="M55" s="109"/>
      <c r="N55" s="109"/>
      <c r="O55" s="109"/>
      <c r="P55" s="109"/>
      <c r="Q55" s="109"/>
      <c r="R55" s="109"/>
      <c r="S55" s="109"/>
      <c r="T55" s="109"/>
      <c r="U55" s="109"/>
      <c r="V55" s="109"/>
      <c r="W55" s="109"/>
      <c r="X55" s="109"/>
      <c r="Y55" s="109"/>
      <c r="Z55" s="109"/>
      <c r="AA55" s="109"/>
      <c r="AB55" s="109"/>
      <c r="AC55" s="109"/>
      <c r="AD55" s="109"/>
      <c r="AE55" s="109"/>
      <c r="AF55" s="109"/>
      <c r="AG55" s="109"/>
      <c r="AH55" s="109"/>
      <c r="AI55" s="109"/>
      <c r="AJ55" s="109"/>
      <c r="AK55" s="109"/>
      <c r="AL55" s="109"/>
      <c r="AM55" s="109"/>
    </row>
    <row r="56" s="154" customFormat="true" ht="15" hidden="false" customHeight="true" outlineLevel="0" collapsed="false">
      <c r="A56" s="154" t="s">
        <v>121</v>
      </c>
      <c r="B56" s="161"/>
      <c r="C56" s="161"/>
      <c r="D56" s="161"/>
      <c r="E56" s="161"/>
      <c r="F56" s="161"/>
      <c r="G56" s="161"/>
      <c r="H56" s="109"/>
      <c r="I56" s="109"/>
      <c r="J56" s="109"/>
      <c r="K56" s="109"/>
      <c r="L56" s="109"/>
      <c r="M56" s="109"/>
      <c r="N56" s="109"/>
      <c r="O56" s="109"/>
      <c r="P56" s="109"/>
      <c r="Q56" s="109"/>
      <c r="R56" s="109"/>
      <c r="S56" s="109"/>
      <c r="T56" s="109"/>
      <c r="U56" s="109"/>
      <c r="V56" s="109"/>
      <c r="W56" s="109"/>
      <c r="X56" s="109"/>
      <c r="Y56" s="109"/>
      <c r="Z56" s="109"/>
      <c r="AA56" s="109"/>
      <c r="AB56" s="109"/>
      <c r="AC56" s="109"/>
      <c r="AD56" s="109"/>
      <c r="AE56" s="109"/>
      <c r="AF56" s="109"/>
      <c r="AG56" s="109"/>
      <c r="AH56" s="109"/>
      <c r="AI56" s="109"/>
      <c r="AJ56" s="109"/>
      <c r="AK56" s="109"/>
      <c r="AL56" s="109"/>
      <c r="AM56" s="109"/>
    </row>
    <row r="57" customFormat="false" ht="15" hidden="false" customHeight="true" outlineLevel="0" collapsed="false">
      <c r="A57" s="154" t="s">
        <v>122</v>
      </c>
      <c r="B57" s="162"/>
      <c r="C57" s="154"/>
      <c r="D57" s="154"/>
      <c r="E57" s="154"/>
      <c r="F57" s="154"/>
      <c r="G57" s="154"/>
    </row>
    <row r="58" customFormat="false" ht="15" hidden="false" customHeight="true" outlineLevel="0" collapsed="false">
      <c r="A58" s="154" t="s">
        <v>123</v>
      </c>
      <c r="B58" s="162"/>
      <c r="C58" s="154"/>
      <c r="D58" s="154"/>
      <c r="E58" s="154"/>
      <c r="F58" s="154"/>
      <c r="G58" s="154"/>
    </row>
    <row r="59" customFormat="false" ht="15" hidden="false" customHeight="true" outlineLevel="0" collapsed="false">
      <c r="A59" s="154"/>
      <c r="B59" s="128" t="s">
        <v>124</v>
      </c>
      <c r="C59" s="128" t="s">
        <v>125</v>
      </c>
      <c r="D59" s="128"/>
      <c r="E59" s="128"/>
      <c r="F59" s="154"/>
      <c r="G59" s="154"/>
    </row>
    <row r="60" customFormat="false" ht="15" hidden="false" customHeight="true" outlineLevel="0" collapsed="false">
      <c r="A60" s="154"/>
      <c r="B60" s="163" t="s">
        <v>126</v>
      </c>
      <c r="C60" s="164" t="s">
        <v>127</v>
      </c>
      <c r="D60" s="164"/>
      <c r="E60" s="164"/>
      <c r="F60" s="154"/>
      <c r="G60" s="154"/>
    </row>
    <row r="61" customFormat="false" ht="15" hidden="false" customHeight="true" outlineLevel="0" collapsed="false">
      <c r="A61" s="154"/>
      <c r="B61" s="163" t="s">
        <v>128</v>
      </c>
      <c r="C61" s="164" t="s">
        <v>129</v>
      </c>
      <c r="D61" s="164"/>
      <c r="E61" s="164"/>
      <c r="F61" s="154"/>
      <c r="G61" s="154"/>
    </row>
    <row r="62" customFormat="false" ht="15" hidden="false" customHeight="true" outlineLevel="0" collapsed="false">
      <c r="A62" s="154"/>
      <c r="B62" s="163" t="s">
        <v>130</v>
      </c>
      <c r="C62" s="164" t="s">
        <v>131</v>
      </c>
      <c r="D62" s="164"/>
      <c r="E62" s="164"/>
      <c r="F62" s="154"/>
      <c r="G62" s="154"/>
    </row>
    <row r="63" customFormat="false" ht="15" hidden="false" customHeight="true" outlineLevel="0" collapsed="false">
      <c r="A63" s="154"/>
      <c r="B63" s="163" t="s">
        <v>132</v>
      </c>
      <c r="C63" s="164" t="s">
        <v>133</v>
      </c>
      <c r="D63" s="164"/>
      <c r="E63" s="164"/>
      <c r="F63" s="154"/>
      <c r="G63" s="154"/>
    </row>
    <row r="64" customFormat="false" ht="15" hidden="false" customHeight="true" outlineLevel="0" collapsed="false">
      <c r="A64" s="154"/>
      <c r="B64" s="154" t="s">
        <v>134</v>
      </c>
      <c r="C64" s="154"/>
      <c r="D64" s="154"/>
      <c r="E64" s="154"/>
      <c r="F64" s="154"/>
      <c r="G64" s="154"/>
    </row>
    <row r="65" customFormat="false" ht="15" hidden="false" customHeight="true" outlineLevel="0" collapsed="false">
      <c r="A65" s="154"/>
      <c r="B65" s="154" t="s">
        <v>135</v>
      </c>
      <c r="C65" s="154"/>
      <c r="D65" s="154"/>
      <c r="E65" s="154"/>
      <c r="F65" s="154"/>
      <c r="G65" s="154"/>
    </row>
    <row r="66" customFormat="false" ht="15" hidden="false" customHeight="true" outlineLevel="0" collapsed="false">
      <c r="A66" s="154"/>
      <c r="B66" s="154" t="s">
        <v>136</v>
      </c>
      <c r="C66" s="154"/>
      <c r="D66" s="154"/>
      <c r="E66" s="154"/>
      <c r="F66" s="154"/>
      <c r="G66" s="154"/>
    </row>
    <row r="67" customFormat="false" ht="15" hidden="false" customHeight="true" outlineLevel="0" collapsed="false">
      <c r="A67" s="154" t="s">
        <v>137</v>
      </c>
      <c r="B67" s="162"/>
      <c r="C67" s="154"/>
      <c r="D67" s="154"/>
      <c r="E67" s="154"/>
      <c r="F67" s="154"/>
      <c r="G67" s="154"/>
    </row>
    <row r="68" customFormat="false" ht="15" hidden="false" customHeight="true" outlineLevel="0" collapsed="false">
      <c r="A68" s="154" t="s">
        <v>138</v>
      </c>
      <c r="B68" s="162"/>
      <c r="C68" s="154"/>
      <c r="D68" s="154"/>
      <c r="E68" s="154"/>
      <c r="F68" s="154"/>
      <c r="G68" s="154"/>
    </row>
    <row r="69" customFormat="false" ht="15" hidden="false" customHeight="true" outlineLevel="0" collapsed="false">
      <c r="A69" s="154" t="s">
        <v>139</v>
      </c>
      <c r="B69" s="162"/>
      <c r="C69" s="154"/>
      <c r="D69" s="154"/>
      <c r="E69" s="154"/>
      <c r="F69" s="154"/>
      <c r="G69" s="154"/>
    </row>
    <row r="70" customFormat="false" ht="15" hidden="false" customHeight="true" outlineLevel="0" collapsed="false">
      <c r="A70" s="154" t="s">
        <v>140</v>
      </c>
      <c r="B70" s="162"/>
      <c r="C70" s="154"/>
      <c r="D70" s="154"/>
      <c r="E70" s="154"/>
      <c r="F70" s="154"/>
      <c r="G70" s="154"/>
    </row>
    <row r="71" customFormat="false" ht="15" hidden="false" customHeight="true" outlineLevel="0" collapsed="false">
      <c r="A71" s="154" t="s">
        <v>141</v>
      </c>
      <c r="B71" s="162"/>
      <c r="C71" s="154"/>
      <c r="D71" s="154"/>
      <c r="E71" s="154"/>
      <c r="F71" s="154"/>
      <c r="G71" s="154"/>
    </row>
    <row r="72" customFormat="false" ht="15" hidden="false" customHeight="true" outlineLevel="0" collapsed="false">
      <c r="A72" s="154" t="s">
        <v>142</v>
      </c>
      <c r="B72" s="162"/>
      <c r="C72" s="154"/>
      <c r="D72" s="154"/>
      <c r="E72" s="154"/>
      <c r="F72" s="154"/>
      <c r="G72" s="154"/>
    </row>
    <row r="73" customFormat="false" ht="15" hidden="false" customHeight="true" outlineLevel="0" collapsed="false">
      <c r="A73" s="154" t="s">
        <v>143</v>
      </c>
      <c r="B73" s="162"/>
      <c r="C73" s="154"/>
      <c r="D73" s="154"/>
      <c r="E73" s="154"/>
      <c r="F73" s="154"/>
      <c r="G73" s="154"/>
    </row>
    <row r="74" customFormat="false" ht="15" hidden="false" customHeight="true" outlineLevel="0" collapsed="false">
      <c r="A74" s="154" t="s">
        <v>144</v>
      </c>
      <c r="B74" s="162"/>
      <c r="C74" s="154"/>
      <c r="D74" s="154"/>
      <c r="E74" s="154"/>
      <c r="F74" s="154"/>
      <c r="G74" s="154"/>
    </row>
    <row r="75" customFormat="false" ht="15" hidden="false" customHeight="true" outlineLevel="0" collapsed="false">
      <c r="A75" s="154" t="s">
        <v>145</v>
      </c>
      <c r="B75" s="162"/>
      <c r="C75" s="154"/>
      <c r="D75" s="154"/>
      <c r="E75" s="154"/>
      <c r="F75" s="154"/>
      <c r="G75" s="154"/>
    </row>
    <row r="76" customFormat="false" ht="15" hidden="false" customHeight="true" outlineLevel="0" collapsed="false">
      <c r="A76" s="154" t="s">
        <v>146</v>
      </c>
      <c r="B76" s="162"/>
      <c r="C76" s="154"/>
      <c r="D76" s="154"/>
      <c r="E76" s="154"/>
      <c r="F76" s="154"/>
      <c r="G76" s="154"/>
    </row>
    <row r="77" customFormat="false" ht="15" hidden="false" customHeight="true" outlineLevel="0" collapsed="false">
      <c r="A77" s="154" t="s">
        <v>147</v>
      </c>
      <c r="B77" s="162"/>
      <c r="C77" s="154"/>
      <c r="D77" s="154"/>
      <c r="E77" s="154"/>
      <c r="F77" s="154"/>
      <c r="G77" s="154"/>
    </row>
    <row r="78" customFormat="false" ht="15" hidden="false" customHeight="true" outlineLevel="0" collapsed="false">
      <c r="A78" s="154" t="s">
        <v>148</v>
      </c>
      <c r="B78" s="162"/>
      <c r="C78" s="154"/>
      <c r="D78" s="154"/>
      <c r="E78" s="154"/>
      <c r="F78" s="154"/>
      <c r="G78" s="154"/>
    </row>
    <row r="79" customFormat="false" ht="15" hidden="false" customHeight="true" outlineLevel="0" collapsed="false">
      <c r="A79" s="154" t="s">
        <v>149</v>
      </c>
      <c r="B79" s="162"/>
      <c r="C79" s="154"/>
      <c r="D79" s="154"/>
      <c r="E79" s="154"/>
      <c r="F79" s="154"/>
      <c r="G79" s="154"/>
    </row>
  </sheetData>
  <mergeCells count="145">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L38:AL39"/>
    <mergeCell ref="A39:C39"/>
    <mergeCell ref="F39:H39"/>
    <mergeCell ref="I39:K39"/>
    <mergeCell ref="L39:N39"/>
    <mergeCell ref="O39:Q39"/>
    <mergeCell ref="R39:T39"/>
    <mergeCell ref="U39:W39"/>
    <mergeCell ref="X39:Z39"/>
    <mergeCell ref="AA39:AC39"/>
    <mergeCell ref="AD39:AF39"/>
    <mergeCell ref="AG39:AI39"/>
    <mergeCell ref="AJ39:AK39"/>
    <mergeCell ref="A42:B42"/>
    <mergeCell ref="C42:D42"/>
    <mergeCell ref="E42:H42"/>
    <mergeCell ref="I42:N42"/>
    <mergeCell ref="A43:B43"/>
    <mergeCell ref="C43:D43"/>
    <mergeCell ref="E43:H43"/>
    <mergeCell ref="I43:N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s>
  <dataValidations count="6">
    <dataValidation allowBlank="true" errorStyle="stop" operator="greaterThanOrEqual" showDropDown="false" showErrorMessage="true" showInputMessage="true" sqref="AJ38:AJ39 AL38 I40 L40 I44 L44" type="none">
      <formula1>0</formula1>
      <formula2>0</formula2>
    </dataValidation>
    <dataValidation allowBlank="true" errorStyle="stop" operator="greaterThanOrEqual" showDropDown="false" showErrorMessage="true" showInputMessage="true" sqref="D38:F39 I38:I39 L38:L39 O38:O39 R38:R39 U38:U39 X38:X39 AA38:AA39 AD38:AD39 AG38:AG39" type="whole">
      <formula1>0</formula1>
      <formula2>0</formula2>
    </dataValidation>
    <dataValidation allowBlank="true" errorStyle="stop" operator="between" showDropDown="false" showErrorMessage="true" showInputMessage="true" sqref="C11:C30" type="list">
      <formula1>"A,B,C,D"</formula1>
      <formula2>0</formula2>
    </dataValidation>
    <dataValidation allowBlank="true" errorStyle="stop" operator="between" showDropDown="false" showErrorMessage="true" showInputMessage="true" sqref="AK4:AN4" type="list">
      <formula1>"予定,実績"</formula1>
      <formula2>0</formula2>
    </dataValidation>
    <dataValidation allowBlank="true" errorStyle="stop" operator="between" showDropDown="false" showErrorMessage="true" showInputMessage="true" sqref="AK3:AN3" type="list">
      <formula1>"４週,歴月"</formula1>
      <formula2>0</formula2>
    </dataValidation>
    <dataValidation allowBlank="true" errorStyle="stop" operator="between" showDropDown="false" showErrorMessage="true" showInputMessage="true" sqref="B11:B30" type="list">
      <formula1>INDIRECT($AK$1)</formula1>
      <formula2>0</formula2>
    </dataValidation>
  </dataValidations>
  <printOptions headings="false" gridLines="false" gridLinesSet="true" horizontalCentered="true" verticalCentered="true"/>
  <pageMargins left="0.196527777777778" right="0.196527777777778" top="0.393055555555556" bottom="0.196527777777778" header="0.196527777777778" footer="0.511811023622047"/>
  <pageSetup paperSize="9" scale="80" fitToWidth="1" fitToHeight="1" pageOrder="downThenOver" orientation="landscape" blackAndWhite="false" draft="false" cellComments="none" horizontalDpi="300" verticalDpi="300" copies="1"/>
  <headerFooter differentFirst="false" differentOddEven="false">
    <oddHeader>&amp;L&amp;"ＭＳ ゴシック,標準"&amp;10（参考様式）</oddHeader>
    <oddFooter/>
  </headerFooter>
  <rowBreaks count="1" manualBreakCount="1">
    <brk id="35" man="true" max="16383" min="0"/>
  </rowBreak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Q87"/>
  <sheetViews>
    <sheetView showFormulas="false" showGridLines="false" showRowColHeaders="true" showZeros="true" rightToLeft="false" tabSelected="false" showOutlineSymbols="true" defaultGridColor="true" view="pageBreakPreview" topLeftCell="A1" colorId="64" zoomScale="100" zoomScaleNormal="100" zoomScalePageLayoutView="100" workbookViewId="0">
      <selection pane="topLeft" activeCell="B30" activeCellId="0" sqref="B30"/>
    </sheetView>
  </sheetViews>
  <sheetFormatPr defaultColWidth="8.2578125" defaultRowHeight="21" customHeight="true" zeroHeight="false" outlineLevelRow="0" outlineLevelCol="0"/>
  <cols>
    <col collapsed="false" customWidth="true" hidden="false" outlineLevel="0" max="1" min="1" style="105" width="2.62"/>
    <col collapsed="false" customWidth="true" hidden="false" outlineLevel="0" max="2" min="2" style="106" width="14.25"/>
    <col collapsed="false" customWidth="true" hidden="false" outlineLevel="0" max="3" min="3" style="105" width="6.62"/>
    <col collapsed="false" customWidth="true" hidden="false" outlineLevel="0" max="5" min="4" style="105" width="7.62"/>
    <col collapsed="false" customWidth="true" hidden="false" outlineLevel="0" max="36" min="6" style="105" width="2.62"/>
    <col collapsed="false" customWidth="true" hidden="false" outlineLevel="0" max="37" min="37" style="105" width="6.62"/>
    <col collapsed="false" customWidth="true" hidden="false" outlineLevel="0" max="39" min="38" style="105" width="7.62"/>
    <col collapsed="false" customWidth="true" hidden="false" outlineLevel="0" max="40" min="40" style="105" width="5.62"/>
    <col collapsed="false" customWidth="false" hidden="false" outlineLevel="0" max="16384" min="41" style="105" width="8.25"/>
  </cols>
  <sheetData>
    <row r="1" customFormat="false" ht="24.75" hidden="false" customHeight="true" outlineLevel="0" collapsed="false">
      <c r="A1" s="107" t="s">
        <v>90</v>
      </c>
      <c r="C1" s="108"/>
      <c r="D1" s="108"/>
      <c r="E1" s="108"/>
      <c r="F1" s="108"/>
      <c r="G1" s="108"/>
      <c r="H1" s="108"/>
      <c r="I1" s="108"/>
      <c r="J1" s="108"/>
      <c r="K1" s="108"/>
      <c r="L1" s="108"/>
      <c r="M1" s="108"/>
      <c r="N1" s="108"/>
      <c r="O1" s="108"/>
      <c r="P1" s="108"/>
      <c r="Q1" s="108"/>
      <c r="R1" s="108"/>
      <c r="S1" s="108"/>
      <c r="T1" s="108"/>
      <c r="U1" s="108"/>
      <c r="V1" s="108"/>
      <c r="W1" s="108"/>
      <c r="X1" s="109"/>
      <c r="Y1" s="109"/>
      <c r="Z1" s="110"/>
      <c r="AA1" s="110"/>
      <c r="AB1" s="110"/>
      <c r="AC1" s="110"/>
      <c r="AD1" s="111"/>
      <c r="AE1" s="111"/>
      <c r="AF1" s="111"/>
      <c r="AG1" s="111"/>
      <c r="AH1" s="111"/>
      <c r="AI1" s="112" t="s">
        <v>91</v>
      </c>
      <c r="AJ1" s="112"/>
      <c r="AK1" s="113" t="s">
        <v>230</v>
      </c>
      <c r="AL1" s="113"/>
      <c r="AM1" s="113"/>
      <c r="AN1" s="113"/>
    </row>
    <row r="2" customFormat="false" ht="18" hidden="false" customHeight="true" outlineLevel="0" collapsed="false">
      <c r="A2" s="110"/>
      <c r="B2" s="114"/>
      <c r="C2" s="114"/>
      <c r="D2" s="114"/>
      <c r="E2" s="114"/>
      <c r="F2" s="114"/>
      <c r="G2" s="114"/>
      <c r="H2" s="114"/>
      <c r="I2" s="114"/>
      <c r="J2" s="114"/>
      <c r="K2" s="115"/>
      <c r="L2" s="115"/>
      <c r="M2" s="116" t="n">
        <v>2024</v>
      </c>
      <c r="N2" s="116"/>
      <c r="O2" s="116"/>
      <c r="P2" s="116"/>
      <c r="Q2" s="117" t="s">
        <v>93</v>
      </c>
      <c r="R2" s="117"/>
      <c r="S2" s="116" t="n">
        <v>5</v>
      </c>
      <c r="T2" s="116"/>
      <c r="U2" s="117" t="s">
        <v>94</v>
      </c>
      <c r="V2" s="117"/>
      <c r="W2" s="114"/>
      <c r="X2" s="114"/>
      <c r="Y2" s="114"/>
      <c r="Z2" s="110"/>
      <c r="AA2" s="110"/>
      <c r="AC2" s="112"/>
      <c r="AD2" s="114"/>
      <c r="AE2" s="114"/>
      <c r="AF2" s="114"/>
      <c r="AG2" s="114"/>
      <c r="AH2" s="114"/>
      <c r="AI2" s="112" t="s">
        <v>95</v>
      </c>
      <c r="AJ2" s="112"/>
      <c r="AK2" s="118"/>
      <c r="AL2" s="118"/>
      <c r="AM2" s="118"/>
      <c r="AN2" s="118"/>
    </row>
    <row r="3" customFormat="false" ht="18" hidden="false" customHeight="true" outlineLevel="0" collapsed="false">
      <c r="A3" s="119"/>
      <c r="B3" s="119"/>
      <c r="C3" s="119"/>
      <c r="D3" s="119"/>
      <c r="E3" s="119"/>
      <c r="F3" s="119"/>
      <c r="G3" s="119"/>
      <c r="H3" s="119"/>
      <c r="I3" s="119"/>
      <c r="J3" s="119"/>
      <c r="K3" s="119"/>
      <c r="L3" s="119"/>
      <c r="M3" s="119"/>
      <c r="N3" s="119"/>
      <c r="O3" s="119"/>
      <c r="P3" s="119"/>
      <c r="Q3" s="119"/>
      <c r="R3" s="119"/>
      <c r="S3" s="119"/>
      <c r="T3" s="119"/>
      <c r="U3" s="119"/>
      <c r="V3" s="119"/>
      <c r="W3" s="119"/>
      <c r="Y3" s="120"/>
      <c r="Z3" s="120"/>
      <c r="AA3" s="120"/>
      <c r="AB3" s="110"/>
      <c r="AC3" s="120"/>
      <c r="AD3" s="120"/>
      <c r="AE3" s="120"/>
      <c r="AF3" s="120"/>
      <c r="AG3" s="120"/>
      <c r="AH3" s="120"/>
      <c r="AI3" s="121" t="s">
        <v>96</v>
      </c>
      <c r="AJ3" s="112"/>
      <c r="AK3" s="122"/>
      <c r="AL3" s="122"/>
      <c r="AM3" s="122"/>
      <c r="AN3" s="122"/>
    </row>
    <row r="4" customFormat="false" ht="18" hidden="false" customHeight="true" outlineLevel="0" collapsed="false">
      <c r="A4" s="119"/>
      <c r="B4" s="119"/>
      <c r="C4" s="119"/>
      <c r="D4" s="119"/>
      <c r="E4" s="119"/>
      <c r="F4" s="119"/>
      <c r="G4" s="119"/>
      <c r="H4" s="119"/>
      <c r="I4" s="119"/>
      <c r="J4" s="119"/>
      <c r="K4" s="119"/>
      <c r="L4" s="119"/>
      <c r="M4" s="119"/>
      <c r="N4" s="119"/>
      <c r="O4" s="119"/>
      <c r="P4" s="119"/>
      <c r="Q4" s="119"/>
      <c r="R4" s="119"/>
      <c r="S4" s="119"/>
      <c r="T4" s="119"/>
      <c r="U4" s="119"/>
      <c r="V4" s="119"/>
      <c r="W4" s="119"/>
      <c r="Y4" s="120"/>
      <c r="Z4" s="120"/>
      <c r="AA4" s="120"/>
      <c r="AB4" s="110"/>
      <c r="AC4" s="120"/>
      <c r="AD4" s="120"/>
      <c r="AE4" s="120"/>
      <c r="AF4" s="120"/>
      <c r="AG4" s="120"/>
      <c r="AH4" s="120"/>
      <c r="AI4" s="121" t="s">
        <v>97</v>
      </c>
      <c r="AJ4" s="112"/>
      <c r="AK4" s="122"/>
      <c r="AL4" s="122"/>
      <c r="AM4" s="122"/>
      <c r="AN4" s="122"/>
    </row>
    <row r="5" customFormat="false" ht="18" hidden="false" customHeight="true" outlineLevel="0" collapsed="false">
      <c r="A5" s="119"/>
      <c r="B5" s="119"/>
      <c r="C5" s="119"/>
      <c r="D5" s="119"/>
      <c r="E5" s="119"/>
      <c r="F5" s="119"/>
      <c r="G5" s="119"/>
      <c r="H5" s="119"/>
      <c r="I5" s="119"/>
      <c r="J5" s="119"/>
      <c r="K5" s="119"/>
      <c r="L5" s="119"/>
      <c r="M5" s="119"/>
      <c r="N5" s="119"/>
      <c r="O5" s="119"/>
      <c r="P5" s="119"/>
      <c r="Q5" s="119"/>
      <c r="R5" s="119"/>
      <c r="S5" s="119"/>
      <c r="U5" s="119"/>
      <c r="V5" s="119"/>
      <c r="W5" s="119"/>
      <c r="Y5" s="120"/>
      <c r="Z5" s="120"/>
      <c r="AA5" s="120"/>
      <c r="AB5" s="110"/>
      <c r="AC5" s="120"/>
      <c r="AD5" s="120"/>
      <c r="AE5" s="120"/>
      <c r="AF5" s="120"/>
      <c r="AG5" s="121" t="s">
        <v>98</v>
      </c>
      <c r="AH5" s="165"/>
      <c r="AI5" s="165"/>
      <c r="AJ5" s="165"/>
      <c r="AK5" s="120" t="s">
        <v>99</v>
      </c>
      <c r="AL5" s="165"/>
      <c r="AM5" s="120" t="s">
        <v>100</v>
      </c>
      <c r="AN5" s="110"/>
    </row>
    <row r="6" customFormat="false" ht="9.75" hidden="false" customHeight="true" outlineLevel="0" collapsed="false">
      <c r="A6" s="110"/>
      <c r="B6" s="125"/>
      <c r="C6" s="125"/>
      <c r="D6" s="125"/>
      <c r="E6" s="125"/>
      <c r="F6" s="125"/>
      <c r="G6" s="125"/>
      <c r="H6" s="125"/>
      <c r="I6" s="125"/>
      <c r="J6" s="125"/>
      <c r="K6" s="125"/>
      <c r="L6" s="125"/>
      <c r="M6" s="125"/>
      <c r="N6" s="125"/>
      <c r="O6" s="125"/>
      <c r="P6" s="125"/>
      <c r="Q6" s="125"/>
      <c r="R6" s="125"/>
      <c r="S6" s="125"/>
      <c r="T6" s="125"/>
      <c r="U6" s="125"/>
      <c r="V6" s="125"/>
      <c r="W6" s="125"/>
      <c r="X6" s="126"/>
      <c r="Y6" s="126"/>
      <c r="Z6" s="126"/>
      <c r="AA6" s="126"/>
      <c r="AB6" s="126"/>
      <c r="AC6" s="126"/>
      <c r="AD6" s="126"/>
      <c r="AE6" s="126"/>
      <c r="AF6" s="126"/>
      <c r="AG6" s="126"/>
      <c r="AH6" s="126"/>
      <c r="AI6" s="126"/>
      <c r="AJ6" s="126"/>
      <c r="AK6" s="126"/>
      <c r="AL6" s="126"/>
      <c r="AM6" s="110"/>
      <c r="AN6" s="110"/>
    </row>
    <row r="7" customFormat="false" ht="15" hidden="false" customHeight="true" outlineLevel="0" collapsed="false">
      <c r="A7" s="127" t="s">
        <v>101</v>
      </c>
      <c r="B7" s="128" t="s">
        <v>102</v>
      </c>
      <c r="C7" s="129" t="s">
        <v>103</v>
      </c>
      <c r="D7" s="128" t="s">
        <v>104</v>
      </c>
      <c r="E7" s="130" t="s">
        <v>105</v>
      </c>
      <c r="F7" s="131" t="s">
        <v>106</v>
      </c>
      <c r="G7" s="131"/>
      <c r="H7" s="131"/>
      <c r="I7" s="131"/>
      <c r="J7" s="131"/>
      <c r="K7" s="131"/>
      <c r="L7" s="131"/>
      <c r="M7" s="131"/>
      <c r="N7" s="131"/>
      <c r="O7" s="131"/>
      <c r="P7" s="131"/>
      <c r="Q7" s="131"/>
      <c r="R7" s="131"/>
      <c r="S7" s="131"/>
      <c r="T7" s="131"/>
      <c r="U7" s="131"/>
      <c r="V7" s="131"/>
      <c r="W7" s="131"/>
      <c r="X7" s="131"/>
      <c r="Y7" s="131"/>
      <c r="Z7" s="131"/>
      <c r="AA7" s="131"/>
      <c r="AB7" s="131"/>
      <c r="AC7" s="131"/>
      <c r="AD7" s="131"/>
      <c r="AE7" s="131"/>
      <c r="AF7" s="131"/>
      <c r="AG7" s="131"/>
      <c r="AH7" s="131"/>
      <c r="AI7" s="131"/>
      <c r="AJ7" s="131"/>
      <c r="AK7" s="132" t="s">
        <v>107</v>
      </c>
      <c r="AL7" s="133" t="s">
        <v>108</v>
      </c>
      <c r="AM7" s="134" t="s">
        <v>109</v>
      </c>
      <c r="AN7" s="134"/>
    </row>
    <row r="8" customFormat="false" ht="15" hidden="false" customHeight="true" outlineLevel="0" collapsed="false">
      <c r="A8" s="127"/>
      <c r="B8" s="128"/>
      <c r="C8" s="129"/>
      <c r="D8" s="128"/>
      <c r="E8" s="130"/>
      <c r="F8" s="128" t="s">
        <v>110</v>
      </c>
      <c r="G8" s="128"/>
      <c r="H8" s="128"/>
      <c r="I8" s="128"/>
      <c r="J8" s="128"/>
      <c r="K8" s="128"/>
      <c r="L8" s="128"/>
      <c r="M8" s="128" t="s">
        <v>111</v>
      </c>
      <c r="N8" s="128"/>
      <c r="O8" s="128"/>
      <c r="P8" s="128"/>
      <c r="Q8" s="128"/>
      <c r="R8" s="128"/>
      <c r="S8" s="128"/>
      <c r="T8" s="128" t="s">
        <v>112</v>
      </c>
      <c r="U8" s="128"/>
      <c r="V8" s="128"/>
      <c r="W8" s="128"/>
      <c r="X8" s="128"/>
      <c r="Y8" s="128"/>
      <c r="Z8" s="128"/>
      <c r="AA8" s="128" t="s">
        <v>113</v>
      </c>
      <c r="AB8" s="128"/>
      <c r="AC8" s="128"/>
      <c r="AD8" s="128"/>
      <c r="AE8" s="128"/>
      <c r="AF8" s="128"/>
      <c r="AG8" s="128"/>
      <c r="AH8" s="128" t="s">
        <v>114</v>
      </c>
      <c r="AI8" s="128"/>
      <c r="AJ8" s="128"/>
      <c r="AK8" s="132"/>
      <c r="AL8" s="133"/>
      <c r="AM8" s="134"/>
      <c r="AN8" s="134"/>
    </row>
    <row r="9" customFormat="false" ht="15" hidden="false" customHeight="true" outlineLevel="0" collapsed="false">
      <c r="A9" s="127"/>
      <c r="B9" s="128"/>
      <c r="C9" s="129"/>
      <c r="D9" s="128"/>
      <c r="E9" s="130"/>
      <c r="F9" s="135" t="n">
        <f aca="false">DATE($M$2,$S$2,1)</f>
        <v>45413</v>
      </c>
      <c r="G9" s="135" t="n">
        <f aca="false">DATE($M$2,$S$2,2)</f>
        <v>45414</v>
      </c>
      <c r="H9" s="135" t="n">
        <f aca="false">DATE($M$2,$S$2,3)</f>
        <v>45415</v>
      </c>
      <c r="I9" s="135" t="n">
        <f aca="false">DATE($M$2,$S$2,4)</f>
        <v>45416</v>
      </c>
      <c r="J9" s="135" t="n">
        <f aca="false">DATE($M$2,$S$2,5)</f>
        <v>45417</v>
      </c>
      <c r="K9" s="135" t="n">
        <f aca="false">DATE($M$2,$S$2,6)</f>
        <v>45418</v>
      </c>
      <c r="L9" s="135" t="n">
        <f aca="false">DATE($M$2,$S$2,7)</f>
        <v>45419</v>
      </c>
      <c r="M9" s="135" t="n">
        <f aca="false">DATE($M$2,$S$2,8)</f>
        <v>45420</v>
      </c>
      <c r="N9" s="135" t="n">
        <f aca="false">DATE($M$2,$S$2,9)</f>
        <v>45421</v>
      </c>
      <c r="O9" s="135" t="n">
        <f aca="false">DATE($M$2,$S$2,10)</f>
        <v>45422</v>
      </c>
      <c r="P9" s="135" t="n">
        <f aca="false">DATE($M$2,$S$2,11)</f>
        <v>45423</v>
      </c>
      <c r="Q9" s="135" t="n">
        <f aca="false">DATE($M$2,$S$2,12)</f>
        <v>45424</v>
      </c>
      <c r="R9" s="135" t="n">
        <f aca="false">DATE($M$2,$S$2,13)</f>
        <v>45425</v>
      </c>
      <c r="S9" s="135" t="n">
        <f aca="false">DATE($M$2,$S$2,14)</f>
        <v>45426</v>
      </c>
      <c r="T9" s="135" t="n">
        <f aca="false">DATE($M$2,$S$2,15)</f>
        <v>45427</v>
      </c>
      <c r="U9" s="135" t="n">
        <f aca="false">DATE($M$2,$S$2,16)</f>
        <v>45428</v>
      </c>
      <c r="V9" s="135" t="n">
        <f aca="false">DATE($M$2,$S$2,17)</f>
        <v>45429</v>
      </c>
      <c r="W9" s="135" t="n">
        <f aca="false">DATE($M$2,$S$2,18)</f>
        <v>45430</v>
      </c>
      <c r="X9" s="135" t="n">
        <f aca="false">DATE($M$2,$S$2,19)</f>
        <v>45431</v>
      </c>
      <c r="Y9" s="135" t="n">
        <f aca="false">DATE($M$2,$S$2,20)</f>
        <v>45432</v>
      </c>
      <c r="Z9" s="135" t="n">
        <f aca="false">DATE($M$2,$S$2,21)</f>
        <v>45433</v>
      </c>
      <c r="AA9" s="135" t="n">
        <f aca="false">DATE($M$2,$S$2,22)</f>
        <v>45434</v>
      </c>
      <c r="AB9" s="135" t="n">
        <f aca="false">DATE($M$2,$S$2,23)</f>
        <v>45435</v>
      </c>
      <c r="AC9" s="135" t="n">
        <f aca="false">DATE($M$2,$S$2,24)</f>
        <v>45436</v>
      </c>
      <c r="AD9" s="135" t="n">
        <f aca="false">DATE($M$2,$S$2,25)</f>
        <v>45437</v>
      </c>
      <c r="AE9" s="135" t="n">
        <f aca="false">DATE($M$2,$S$2,26)</f>
        <v>45438</v>
      </c>
      <c r="AF9" s="135" t="n">
        <f aca="false">DATE($M$2,$S$2,27)</f>
        <v>45439</v>
      </c>
      <c r="AG9" s="135" t="n">
        <f aca="false">DATE($M$2,$S$2,28)</f>
        <v>45440</v>
      </c>
      <c r="AH9" s="135" t="n">
        <f aca="false">IF(DAY(EOMONTH(F9,0))&lt;29,"",DATE($M$2,$S$2,29))</f>
        <v>45441</v>
      </c>
      <c r="AI9" s="135" t="n">
        <f aca="false">IF(DAY(EOMONTH(F9,0))&lt;30,"",DATE($M$2,$S$2,30))</f>
        <v>45442</v>
      </c>
      <c r="AJ9" s="135" t="n">
        <f aca="false">IF(DAY(EOMONTH(F9,0))&lt;31,"",DATE($M$2,$S$2,31))</f>
        <v>45443</v>
      </c>
      <c r="AK9" s="132"/>
      <c r="AL9" s="133"/>
      <c r="AM9" s="134"/>
      <c r="AN9" s="134"/>
    </row>
    <row r="10" customFormat="false" ht="15" hidden="false" customHeight="true" outlineLevel="0" collapsed="false">
      <c r="A10" s="127"/>
      <c r="B10" s="128"/>
      <c r="C10" s="129"/>
      <c r="D10" s="128"/>
      <c r="E10" s="130"/>
      <c r="F10" s="136" t="n">
        <f aca="false">DATE($M$2,$S$2,1)</f>
        <v>45413</v>
      </c>
      <c r="G10" s="136" t="n">
        <f aca="false">DATE($M$2,$S$2,2)</f>
        <v>45414</v>
      </c>
      <c r="H10" s="136" t="n">
        <f aca="false">DATE($M$2,$S$2,3)</f>
        <v>45415</v>
      </c>
      <c r="I10" s="136" t="n">
        <f aca="false">DATE($M$2,$S$2,4)</f>
        <v>45416</v>
      </c>
      <c r="J10" s="136" t="n">
        <f aca="false">DATE($M$2,$S$2,5)</f>
        <v>45417</v>
      </c>
      <c r="K10" s="136" t="n">
        <f aca="false">DATE($M$2,$S$2,6)</f>
        <v>45418</v>
      </c>
      <c r="L10" s="136" t="n">
        <f aca="false">DATE($M$2,$S$2,7)</f>
        <v>45419</v>
      </c>
      <c r="M10" s="136" t="n">
        <f aca="false">DATE($M$2,$S$2,8)</f>
        <v>45420</v>
      </c>
      <c r="N10" s="136" t="n">
        <f aca="false">DATE($M$2,$S$2,9)</f>
        <v>45421</v>
      </c>
      <c r="O10" s="136" t="n">
        <f aca="false">DATE($M$2,$S$2,10)</f>
        <v>45422</v>
      </c>
      <c r="P10" s="136" t="n">
        <f aca="false">DATE($M$2,$S$2,11)</f>
        <v>45423</v>
      </c>
      <c r="Q10" s="136" t="n">
        <f aca="false">DATE($M$2,$S$2,12)</f>
        <v>45424</v>
      </c>
      <c r="R10" s="136" t="n">
        <f aca="false">DATE($M$2,$S$2,13)</f>
        <v>45425</v>
      </c>
      <c r="S10" s="136" t="n">
        <f aca="false">DATE($M$2,$S$2,14)</f>
        <v>45426</v>
      </c>
      <c r="T10" s="136" t="n">
        <f aca="false">DATE($M$2,$S$2,15)</f>
        <v>45427</v>
      </c>
      <c r="U10" s="136" t="n">
        <f aca="false">DATE($M$2,$S$2,16)</f>
        <v>45428</v>
      </c>
      <c r="V10" s="136" t="n">
        <f aca="false">DATE($M$2,$S$2,17)</f>
        <v>45429</v>
      </c>
      <c r="W10" s="136" t="n">
        <f aca="false">DATE($M$2,$S$2,18)</f>
        <v>45430</v>
      </c>
      <c r="X10" s="136" t="n">
        <f aca="false">DATE($M$2,$S$2,19)</f>
        <v>45431</v>
      </c>
      <c r="Y10" s="136" t="n">
        <f aca="false">DATE($M$2,$S$2,20)</f>
        <v>45432</v>
      </c>
      <c r="Z10" s="136" t="n">
        <f aca="false">DATE($M$2,$S$2,21)</f>
        <v>45433</v>
      </c>
      <c r="AA10" s="136" t="n">
        <f aca="false">DATE($M$2,$S$2,22)</f>
        <v>45434</v>
      </c>
      <c r="AB10" s="136" t="n">
        <f aca="false">DATE($M$2,$S$2,23)</f>
        <v>45435</v>
      </c>
      <c r="AC10" s="136" t="n">
        <f aca="false">DATE($M$2,$S$2,24)</f>
        <v>45436</v>
      </c>
      <c r="AD10" s="136" t="n">
        <f aca="false">DATE($M$2,$S$2,25)</f>
        <v>45437</v>
      </c>
      <c r="AE10" s="136" t="n">
        <f aca="false">DATE($M$2,$S$2,26)</f>
        <v>45438</v>
      </c>
      <c r="AF10" s="136" t="n">
        <f aca="false">DATE($M$2,$S$2,27)</f>
        <v>45439</v>
      </c>
      <c r="AG10" s="136" t="n">
        <f aca="false">DATE($M$2,$S$2,28)</f>
        <v>45440</v>
      </c>
      <c r="AH10" s="136" t="n">
        <f aca="false">IF(DAY(EOMONTH(F10,0))&lt;29,"",DATE($M$2,$S$2,29))</f>
        <v>45441</v>
      </c>
      <c r="AI10" s="136" t="n">
        <f aca="false">IF(DAY(EOMONTH(F10,0))&lt;30,"",DATE($M$2,$S$2,30))</f>
        <v>45442</v>
      </c>
      <c r="AJ10" s="136" t="n">
        <f aca="false">IF(DAY(EOMONTH(F10,0))&lt;31,"",DATE($M$2,$S$2,31))</f>
        <v>45443</v>
      </c>
      <c r="AK10" s="132"/>
      <c r="AL10" s="133"/>
      <c r="AM10" s="134"/>
      <c r="AN10" s="134"/>
    </row>
    <row r="11" customFormat="false" ht="18" hidden="false" customHeight="true" outlineLevel="0" collapsed="false">
      <c r="A11" s="127" t="n">
        <v>1</v>
      </c>
      <c r="B11" s="170" t="s">
        <v>22</v>
      </c>
      <c r="C11" s="138" t="s">
        <v>126</v>
      </c>
      <c r="D11" s="167"/>
      <c r="E11" s="168" t="s">
        <v>126</v>
      </c>
      <c r="F11" s="141"/>
      <c r="G11" s="141"/>
      <c r="H11" s="141"/>
      <c r="I11" s="141"/>
      <c r="J11" s="141"/>
      <c r="K11" s="141"/>
      <c r="L11" s="141"/>
      <c r="M11" s="141"/>
      <c r="N11" s="141"/>
      <c r="O11" s="141"/>
      <c r="P11" s="141"/>
      <c r="Q11" s="141"/>
      <c r="R11" s="141"/>
      <c r="S11" s="141"/>
      <c r="T11" s="141"/>
      <c r="U11" s="141"/>
      <c r="V11" s="141"/>
      <c r="W11" s="141"/>
      <c r="X11" s="141"/>
      <c r="Y11" s="141"/>
      <c r="Z11" s="141"/>
      <c r="AA11" s="141"/>
      <c r="AB11" s="141"/>
      <c r="AC11" s="141"/>
      <c r="AD11" s="141"/>
      <c r="AE11" s="141"/>
      <c r="AF11" s="141"/>
      <c r="AG11" s="141"/>
      <c r="AH11" s="141"/>
      <c r="AI11" s="141"/>
      <c r="AJ11" s="141"/>
      <c r="AK11" s="142" t="n">
        <f aca="false">+SUM(F11:AJ11)</f>
        <v>0</v>
      </c>
      <c r="AL11" s="143" t="n">
        <f aca="false">IF($AK$3="４週",AK11/4,AK11/(DAY(EOMONTH($F$9,0))/7))</f>
        <v>0</v>
      </c>
      <c r="AM11" s="144"/>
      <c r="AN11" s="144"/>
    </row>
    <row r="12" customFormat="false" ht="18" hidden="false" customHeight="true" outlineLevel="0" collapsed="false">
      <c r="A12" s="127" t="n">
        <v>2</v>
      </c>
      <c r="B12" s="170" t="s">
        <v>22</v>
      </c>
      <c r="C12" s="138" t="s">
        <v>128</v>
      </c>
      <c r="D12" s="167"/>
      <c r="E12" s="168" t="s">
        <v>128</v>
      </c>
      <c r="F12" s="141"/>
      <c r="G12" s="141"/>
      <c r="H12" s="141"/>
      <c r="I12" s="141"/>
      <c r="J12" s="141"/>
      <c r="K12" s="141"/>
      <c r="L12" s="141"/>
      <c r="M12" s="141"/>
      <c r="N12" s="141"/>
      <c r="O12" s="141"/>
      <c r="P12" s="141"/>
      <c r="Q12" s="141"/>
      <c r="R12" s="141"/>
      <c r="S12" s="141"/>
      <c r="T12" s="141"/>
      <c r="U12" s="141"/>
      <c r="V12" s="141"/>
      <c r="W12" s="141"/>
      <c r="X12" s="141"/>
      <c r="Y12" s="141"/>
      <c r="Z12" s="141"/>
      <c r="AA12" s="141"/>
      <c r="AB12" s="141"/>
      <c r="AC12" s="141"/>
      <c r="AD12" s="141"/>
      <c r="AE12" s="141"/>
      <c r="AF12" s="141"/>
      <c r="AG12" s="141"/>
      <c r="AH12" s="141"/>
      <c r="AI12" s="141"/>
      <c r="AJ12" s="141"/>
      <c r="AK12" s="142" t="n">
        <f aca="false">+SUM(F12:AJ12)</f>
        <v>0</v>
      </c>
      <c r="AL12" s="143" t="n">
        <f aca="false">IF($AK$3="４週",AK12/4,AK12/(DAY(EOMONTH($F$9,0))/7))</f>
        <v>0</v>
      </c>
      <c r="AM12" s="144"/>
      <c r="AN12" s="144"/>
    </row>
    <row r="13" customFormat="false" ht="18" hidden="false" customHeight="true" outlineLevel="0" collapsed="false">
      <c r="A13" s="127" t="n">
        <v>3</v>
      </c>
      <c r="B13" s="170" t="s">
        <v>22</v>
      </c>
      <c r="C13" s="138" t="s">
        <v>130</v>
      </c>
      <c r="D13" s="167"/>
      <c r="E13" s="168" t="s">
        <v>130</v>
      </c>
      <c r="F13" s="141"/>
      <c r="G13" s="141"/>
      <c r="H13" s="141"/>
      <c r="I13" s="141"/>
      <c r="J13" s="141"/>
      <c r="K13" s="141"/>
      <c r="L13" s="141"/>
      <c r="M13" s="141"/>
      <c r="N13" s="141"/>
      <c r="O13" s="141"/>
      <c r="P13" s="141"/>
      <c r="Q13" s="141"/>
      <c r="R13" s="141"/>
      <c r="S13" s="141"/>
      <c r="T13" s="141"/>
      <c r="U13" s="141"/>
      <c r="V13" s="141"/>
      <c r="W13" s="141"/>
      <c r="X13" s="141"/>
      <c r="Y13" s="141"/>
      <c r="Z13" s="141"/>
      <c r="AA13" s="141"/>
      <c r="AB13" s="141"/>
      <c r="AC13" s="141"/>
      <c r="AD13" s="141"/>
      <c r="AE13" s="141"/>
      <c r="AF13" s="141"/>
      <c r="AG13" s="141"/>
      <c r="AH13" s="141"/>
      <c r="AI13" s="141"/>
      <c r="AJ13" s="141"/>
      <c r="AK13" s="142" t="n">
        <f aca="false">+SUM(F13:AJ13)</f>
        <v>0</v>
      </c>
      <c r="AL13" s="143" t="n">
        <f aca="false">IF($AK$3="４週",AK13/4,AK13/(DAY(EOMONTH($F$9,0))/7))</f>
        <v>0</v>
      </c>
      <c r="AM13" s="144"/>
      <c r="AN13" s="144"/>
    </row>
    <row r="14" customFormat="false" ht="18" hidden="false" customHeight="true" outlineLevel="0" collapsed="false">
      <c r="A14" s="127" t="n">
        <v>4</v>
      </c>
      <c r="B14" s="170" t="s">
        <v>22</v>
      </c>
      <c r="C14" s="138" t="s">
        <v>132</v>
      </c>
      <c r="D14" s="167"/>
      <c r="E14" s="168" t="s">
        <v>132</v>
      </c>
      <c r="F14" s="141"/>
      <c r="G14" s="141"/>
      <c r="H14" s="141"/>
      <c r="I14" s="141"/>
      <c r="J14" s="141"/>
      <c r="K14" s="141"/>
      <c r="L14" s="141"/>
      <c r="M14" s="141"/>
      <c r="N14" s="141"/>
      <c r="O14" s="141"/>
      <c r="P14" s="141"/>
      <c r="Q14" s="141"/>
      <c r="R14" s="141"/>
      <c r="S14" s="141"/>
      <c r="T14" s="141"/>
      <c r="U14" s="141"/>
      <c r="V14" s="141"/>
      <c r="W14" s="141"/>
      <c r="X14" s="141"/>
      <c r="Y14" s="141"/>
      <c r="Z14" s="141"/>
      <c r="AA14" s="141"/>
      <c r="AB14" s="141"/>
      <c r="AC14" s="141"/>
      <c r="AD14" s="141"/>
      <c r="AE14" s="141"/>
      <c r="AF14" s="141"/>
      <c r="AG14" s="141"/>
      <c r="AH14" s="141"/>
      <c r="AI14" s="141"/>
      <c r="AJ14" s="141"/>
      <c r="AK14" s="142" t="n">
        <f aca="false">+SUM(F14:AJ14)</f>
        <v>0</v>
      </c>
      <c r="AL14" s="143" t="n">
        <f aca="false">IF($AK$3="４週",AK14/4,AK14/(DAY(EOMONTH($F$9,0))/7))</f>
        <v>0</v>
      </c>
      <c r="AM14" s="144"/>
      <c r="AN14" s="144"/>
    </row>
    <row r="15" customFormat="false" ht="18" hidden="false" customHeight="true" outlineLevel="0" collapsed="false">
      <c r="A15" s="127" t="n">
        <v>5</v>
      </c>
      <c r="B15" s="170"/>
      <c r="C15" s="138"/>
      <c r="D15" s="167"/>
      <c r="E15" s="168"/>
      <c r="F15" s="141"/>
      <c r="G15" s="141"/>
      <c r="H15" s="141"/>
      <c r="I15" s="141"/>
      <c r="J15" s="141"/>
      <c r="K15" s="141"/>
      <c r="L15" s="141"/>
      <c r="M15" s="141"/>
      <c r="N15" s="141"/>
      <c r="O15" s="141"/>
      <c r="P15" s="141"/>
      <c r="Q15" s="141"/>
      <c r="R15" s="141"/>
      <c r="S15" s="141"/>
      <c r="T15" s="141"/>
      <c r="U15" s="141"/>
      <c r="V15" s="141"/>
      <c r="W15" s="141"/>
      <c r="X15" s="141"/>
      <c r="Y15" s="141"/>
      <c r="Z15" s="141"/>
      <c r="AA15" s="141"/>
      <c r="AB15" s="141"/>
      <c r="AC15" s="141"/>
      <c r="AD15" s="141"/>
      <c r="AE15" s="141"/>
      <c r="AF15" s="141"/>
      <c r="AG15" s="141"/>
      <c r="AH15" s="141"/>
      <c r="AI15" s="141"/>
      <c r="AJ15" s="141"/>
      <c r="AK15" s="142" t="n">
        <f aca="false">+SUM(F15:AJ15)</f>
        <v>0</v>
      </c>
      <c r="AL15" s="143" t="n">
        <f aca="false">IF($AK$3="４週",AK15/4,AK15/(DAY(EOMONTH($F$9,0))/7))</f>
        <v>0</v>
      </c>
      <c r="AM15" s="144"/>
      <c r="AN15" s="144"/>
    </row>
    <row r="16" customFormat="false" ht="18" hidden="false" customHeight="true" outlineLevel="0" collapsed="false">
      <c r="A16" s="127" t="n">
        <v>6</v>
      </c>
      <c r="B16" s="170"/>
      <c r="C16" s="138"/>
      <c r="D16" s="167"/>
      <c r="E16" s="168"/>
      <c r="F16" s="141"/>
      <c r="G16" s="141"/>
      <c r="H16" s="141"/>
      <c r="I16" s="141"/>
      <c r="J16" s="141"/>
      <c r="K16" s="141"/>
      <c r="L16" s="141"/>
      <c r="M16" s="141"/>
      <c r="N16" s="141"/>
      <c r="O16" s="141"/>
      <c r="P16" s="141"/>
      <c r="Q16" s="141"/>
      <c r="R16" s="141"/>
      <c r="S16" s="141"/>
      <c r="T16" s="141"/>
      <c r="U16" s="141"/>
      <c r="V16" s="141"/>
      <c r="W16" s="141"/>
      <c r="X16" s="141"/>
      <c r="Y16" s="141"/>
      <c r="Z16" s="141"/>
      <c r="AA16" s="141"/>
      <c r="AB16" s="141"/>
      <c r="AC16" s="141"/>
      <c r="AD16" s="141"/>
      <c r="AE16" s="141"/>
      <c r="AF16" s="141"/>
      <c r="AG16" s="141"/>
      <c r="AH16" s="141"/>
      <c r="AI16" s="141"/>
      <c r="AJ16" s="141"/>
      <c r="AK16" s="142" t="n">
        <f aca="false">+SUM(F16:AJ16)</f>
        <v>0</v>
      </c>
      <c r="AL16" s="143" t="n">
        <f aca="false">IF($AK$3="４週",AK16/4,AK16/(DAY(EOMONTH($F$9,0))/7))</f>
        <v>0</v>
      </c>
      <c r="AM16" s="144"/>
      <c r="AN16" s="144"/>
    </row>
    <row r="17" customFormat="false" ht="18" hidden="false" customHeight="true" outlineLevel="0" collapsed="false">
      <c r="A17" s="127" t="n">
        <v>7</v>
      </c>
      <c r="B17" s="170"/>
      <c r="C17" s="138"/>
      <c r="D17" s="167"/>
      <c r="E17" s="168"/>
      <c r="F17" s="141"/>
      <c r="G17" s="141"/>
      <c r="H17" s="141"/>
      <c r="I17" s="141"/>
      <c r="J17" s="141"/>
      <c r="K17" s="141"/>
      <c r="L17" s="141"/>
      <c r="M17" s="141"/>
      <c r="N17" s="141"/>
      <c r="O17" s="141"/>
      <c r="P17" s="141"/>
      <c r="Q17" s="141"/>
      <c r="R17" s="141"/>
      <c r="S17" s="141"/>
      <c r="T17" s="141"/>
      <c r="U17" s="141"/>
      <c r="V17" s="141"/>
      <c r="W17" s="141"/>
      <c r="X17" s="141"/>
      <c r="Y17" s="141"/>
      <c r="Z17" s="141"/>
      <c r="AA17" s="141"/>
      <c r="AB17" s="141"/>
      <c r="AC17" s="141"/>
      <c r="AD17" s="141"/>
      <c r="AE17" s="141"/>
      <c r="AF17" s="141"/>
      <c r="AG17" s="141"/>
      <c r="AH17" s="141"/>
      <c r="AI17" s="141"/>
      <c r="AJ17" s="141"/>
      <c r="AK17" s="142" t="n">
        <f aca="false">+SUM(F17:AJ17)</f>
        <v>0</v>
      </c>
      <c r="AL17" s="143" t="n">
        <f aca="false">IF($AK$3="４週",AK17/4,AK17/(DAY(EOMONTH($F$9,0))/7))</f>
        <v>0</v>
      </c>
      <c r="AM17" s="144"/>
      <c r="AN17" s="144"/>
    </row>
    <row r="18" customFormat="false" ht="18" hidden="false" customHeight="true" outlineLevel="0" collapsed="false">
      <c r="A18" s="127" t="n">
        <v>8</v>
      </c>
      <c r="B18" s="170"/>
      <c r="C18" s="138"/>
      <c r="D18" s="167"/>
      <c r="E18" s="168"/>
      <c r="F18" s="141"/>
      <c r="G18" s="141"/>
      <c r="H18" s="141"/>
      <c r="I18" s="141"/>
      <c r="J18" s="141"/>
      <c r="K18" s="141"/>
      <c r="L18" s="141"/>
      <c r="M18" s="141"/>
      <c r="N18" s="141"/>
      <c r="O18" s="141"/>
      <c r="P18" s="141"/>
      <c r="Q18" s="141"/>
      <c r="R18" s="141"/>
      <c r="S18" s="141"/>
      <c r="T18" s="141"/>
      <c r="U18" s="141"/>
      <c r="V18" s="141"/>
      <c r="W18" s="141"/>
      <c r="X18" s="141"/>
      <c r="Y18" s="141"/>
      <c r="Z18" s="141"/>
      <c r="AA18" s="141"/>
      <c r="AB18" s="141"/>
      <c r="AC18" s="141"/>
      <c r="AD18" s="141"/>
      <c r="AE18" s="141"/>
      <c r="AF18" s="141"/>
      <c r="AG18" s="141"/>
      <c r="AH18" s="141"/>
      <c r="AI18" s="141"/>
      <c r="AJ18" s="141"/>
      <c r="AK18" s="142" t="n">
        <f aca="false">+SUM(F18:AJ18)</f>
        <v>0</v>
      </c>
      <c r="AL18" s="143" t="n">
        <f aca="false">IF($AK$3="４週",AK18/4,AK18/(DAY(EOMONTH($F$9,0))/7))</f>
        <v>0</v>
      </c>
      <c r="AM18" s="144"/>
      <c r="AN18" s="144"/>
    </row>
    <row r="19" customFormat="false" ht="18" hidden="false" customHeight="true" outlineLevel="0" collapsed="false">
      <c r="A19" s="127" t="n">
        <v>9</v>
      </c>
      <c r="B19" s="170"/>
      <c r="C19" s="138"/>
      <c r="D19" s="167"/>
      <c r="E19" s="168"/>
      <c r="F19" s="141"/>
      <c r="G19" s="141"/>
      <c r="H19" s="141"/>
      <c r="I19" s="141"/>
      <c r="J19" s="141"/>
      <c r="K19" s="141"/>
      <c r="L19" s="141"/>
      <c r="M19" s="141"/>
      <c r="N19" s="141"/>
      <c r="O19" s="141"/>
      <c r="P19" s="141"/>
      <c r="Q19" s="141"/>
      <c r="R19" s="141"/>
      <c r="S19" s="141"/>
      <c r="T19" s="141"/>
      <c r="U19" s="141"/>
      <c r="V19" s="141"/>
      <c r="W19" s="141"/>
      <c r="X19" s="141"/>
      <c r="Y19" s="141"/>
      <c r="Z19" s="141"/>
      <c r="AA19" s="141"/>
      <c r="AB19" s="141"/>
      <c r="AC19" s="141"/>
      <c r="AD19" s="141"/>
      <c r="AE19" s="141"/>
      <c r="AF19" s="141"/>
      <c r="AG19" s="141"/>
      <c r="AH19" s="141"/>
      <c r="AI19" s="141"/>
      <c r="AJ19" s="141"/>
      <c r="AK19" s="142" t="n">
        <f aca="false">+SUM(F19:AJ19)</f>
        <v>0</v>
      </c>
      <c r="AL19" s="143" t="n">
        <f aca="false">IF($AK$3="４週",AK19/4,AK19/(DAY(EOMONTH($F$9,0))/7))</f>
        <v>0</v>
      </c>
      <c r="AM19" s="144"/>
      <c r="AN19" s="144"/>
    </row>
    <row r="20" customFormat="false" ht="18" hidden="false" customHeight="true" outlineLevel="0" collapsed="false">
      <c r="A20" s="127" t="n">
        <v>10</v>
      </c>
      <c r="B20" s="170"/>
      <c r="C20" s="138"/>
      <c r="D20" s="167"/>
      <c r="E20" s="168"/>
      <c r="F20" s="141"/>
      <c r="G20" s="141"/>
      <c r="H20" s="141"/>
      <c r="I20" s="141"/>
      <c r="J20" s="141"/>
      <c r="K20" s="141"/>
      <c r="L20" s="141"/>
      <c r="M20" s="141"/>
      <c r="N20" s="141"/>
      <c r="O20" s="141"/>
      <c r="P20" s="141"/>
      <c r="Q20" s="141"/>
      <c r="R20" s="141"/>
      <c r="S20" s="141"/>
      <c r="T20" s="141"/>
      <c r="U20" s="141"/>
      <c r="V20" s="141"/>
      <c r="W20" s="141"/>
      <c r="X20" s="141"/>
      <c r="Y20" s="141"/>
      <c r="Z20" s="141"/>
      <c r="AA20" s="141"/>
      <c r="AB20" s="141"/>
      <c r="AC20" s="141"/>
      <c r="AD20" s="141"/>
      <c r="AE20" s="141"/>
      <c r="AF20" s="141"/>
      <c r="AG20" s="141"/>
      <c r="AH20" s="141"/>
      <c r="AI20" s="141"/>
      <c r="AJ20" s="141"/>
      <c r="AK20" s="142" t="n">
        <f aca="false">+SUM(F20:AJ20)</f>
        <v>0</v>
      </c>
      <c r="AL20" s="143" t="n">
        <f aca="false">IF($AK$3="４週",AK20/4,AK20/(DAY(EOMONTH($F$9,0))/7))</f>
        <v>0</v>
      </c>
      <c r="AM20" s="144"/>
      <c r="AN20" s="144"/>
    </row>
    <row r="21" customFormat="false" ht="18" hidden="false" customHeight="true" outlineLevel="0" collapsed="false">
      <c r="A21" s="127" t="n">
        <v>11</v>
      </c>
      <c r="B21" s="170"/>
      <c r="C21" s="138"/>
      <c r="D21" s="167"/>
      <c r="E21" s="168"/>
      <c r="F21" s="141"/>
      <c r="G21" s="141"/>
      <c r="H21" s="141"/>
      <c r="I21" s="141"/>
      <c r="J21" s="141"/>
      <c r="K21" s="141"/>
      <c r="L21" s="141"/>
      <c r="M21" s="141"/>
      <c r="N21" s="141"/>
      <c r="O21" s="141"/>
      <c r="P21" s="141"/>
      <c r="Q21" s="141"/>
      <c r="R21" s="141"/>
      <c r="S21" s="141"/>
      <c r="T21" s="141"/>
      <c r="U21" s="141"/>
      <c r="V21" s="141"/>
      <c r="W21" s="141"/>
      <c r="X21" s="141"/>
      <c r="Y21" s="141"/>
      <c r="Z21" s="141"/>
      <c r="AA21" s="141"/>
      <c r="AB21" s="141"/>
      <c r="AC21" s="141"/>
      <c r="AD21" s="141"/>
      <c r="AE21" s="141"/>
      <c r="AF21" s="141"/>
      <c r="AG21" s="141"/>
      <c r="AH21" s="141"/>
      <c r="AI21" s="141"/>
      <c r="AJ21" s="141"/>
      <c r="AK21" s="142" t="n">
        <f aca="false">+SUM(F21:AJ21)</f>
        <v>0</v>
      </c>
      <c r="AL21" s="143" t="n">
        <f aca="false">IF($AK$3="４週",AK21/4,AK21/(DAY(EOMONTH($F$9,0))/7))</f>
        <v>0</v>
      </c>
      <c r="AM21" s="144"/>
      <c r="AN21" s="144"/>
    </row>
    <row r="22" customFormat="false" ht="18" hidden="false" customHeight="true" outlineLevel="0" collapsed="false">
      <c r="A22" s="127" t="n">
        <v>12</v>
      </c>
      <c r="B22" s="170"/>
      <c r="C22" s="138"/>
      <c r="D22" s="167"/>
      <c r="E22" s="168"/>
      <c r="F22" s="141"/>
      <c r="G22" s="141"/>
      <c r="H22" s="141"/>
      <c r="I22" s="141"/>
      <c r="J22" s="141"/>
      <c r="K22" s="141"/>
      <c r="L22" s="141"/>
      <c r="M22" s="141"/>
      <c r="N22" s="141"/>
      <c r="O22" s="141"/>
      <c r="P22" s="141"/>
      <c r="Q22" s="141"/>
      <c r="R22" s="141"/>
      <c r="S22" s="141"/>
      <c r="T22" s="141"/>
      <c r="U22" s="141"/>
      <c r="V22" s="141"/>
      <c r="W22" s="141"/>
      <c r="X22" s="141"/>
      <c r="Y22" s="141"/>
      <c r="Z22" s="141"/>
      <c r="AA22" s="141"/>
      <c r="AB22" s="141"/>
      <c r="AC22" s="141"/>
      <c r="AD22" s="141"/>
      <c r="AE22" s="141"/>
      <c r="AF22" s="141"/>
      <c r="AG22" s="141"/>
      <c r="AH22" s="141"/>
      <c r="AI22" s="141"/>
      <c r="AJ22" s="141"/>
      <c r="AK22" s="142" t="n">
        <f aca="false">+SUM(F22:AJ22)</f>
        <v>0</v>
      </c>
      <c r="AL22" s="143" t="n">
        <f aca="false">IF($AK$3="４週",AK22/4,AK22/(DAY(EOMONTH($F$9,0))/7))</f>
        <v>0</v>
      </c>
      <c r="AM22" s="144"/>
      <c r="AN22" s="144"/>
    </row>
    <row r="23" customFormat="false" ht="18" hidden="false" customHeight="true" outlineLevel="0" collapsed="false">
      <c r="A23" s="127" t="n">
        <v>13</v>
      </c>
      <c r="B23" s="170"/>
      <c r="C23" s="138"/>
      <c r="D23" s="167"/>
      <c r="E23" s="168"/>
      <c r="F23" s="141"/>
      <c r="G23" s="141"/>
      <c r="H23" s="141"/>
      <c r="I23" s="141"/>
      <c r="J23" s="141"/>
      <c r="K23" s="141"/>
      <c r="L23" s="141"/>
      <c r="M23" s="141"/>
      <c r="N23" s="141"/>
      <c r="O23" s="141"/>
      <c r="P23" s="141"/>
      <c r="Q23" s="141"/>
      <c r="R23" s="141"/>
      <c r="S23" s="141"/>
      <c r="T23" s="141"/>
      <c r="U23" s="141"/>
      <c r="V23" s="141"/>
      <c r="W23" s="141"/>
      <c r="X23" s="141"/>
      <c r="Y23" s="141"/>
      <c r="Z23" s="141"/>
      <c r="AA23" s="141"/>
      <c r="AB23" s="141"/>
      <c r="AC23" s="141"/>
      <c r="AD23" s="141"/>
      <c r="AE23" s="141"/>
      <c r="AF23" s="141"/>
      <c r="AG23" s="141"/>
      <c r="AH23" s="141"/>
      <c r="AI23" s="141"/>
      <c r="AJ23" s="141"/>
      <c r="AK23" s="142" t="n">
        <f aca="false">+SUM(F23:AJ23)</f>
        <v>0</v>
      </c>
      <c r="AL23" s="143" t="n">
        <f aca="false">IF($AK$3="４週",AK23/4,AK23/(DAY(EOMONTH($F$9,0))/7))</f>
        <v>0</v>
      </c>
      <c r="AM23" s="144"/>
      <c r="AN23" s="144"/>
    </row>
    <row r="24" customFormat="false" ht="18" hidden="false" customHeight="true" outlineLevel="0" collapsed="false">
      <c r="A24" s="127" t="n">
        <v>14</v>
      </c>
      <c r="B24" s="170"/>
      <c r="C24" s="138"/>
      <c r="D24" s="167"/>
      <c r="E24" s="168"/>
      <c r="F24" s="141"/>
      <c r="G24" s="141"/>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2" t="n">
        <f aca="false">+SUM(F24:AJ24)</f>
        <v>0</v>
      </c>
      <c r="AL24" s="143" t="n">
        <f aca="false">IF($AK$3="４週",AK24/4,AK24/(DAY(EOMONTH($F$9,0))/7))</f>
        <v>0</v>
      </c>
      <c r="AM24" s="144"/>
      <c r="AN24" s="144"/>
    </row>
    <row r="25" customFormat="false" ht="18" hidden="false" customHeight="true" outlineLevel="0" collapsed="false">
      <c r="A25" s="127" t="n">
        <v>15</v>
      </c>
      <c r="B25" s="170"/>
      <c r="C25" s="138"/>
      <c r="D25" s="167"/>
      <c r="E25" s="168"/>
      <c r="F25" s="141"/>
      <c r="G25" s="141"/>
      <c r="H25" s="141"/>
      <c r="I25" s="141"/>
      <c r="J25" s="141"/>
      <c r="K25" s="141"/>
      <c r="L25" s="141"/>
      <c r="M25" s="141"/>
      <c r="N25" s="141"/>
      <c r="O25" s="141"/>
      <c r="P25" s="141"/>
      <c r="Q25" s="141"/>
      <c r="R25" s="141"/>
      <c r="S25" s="141"/>
      <c r="T25" s="141"/>
      <c r="U25" s="141"/>
      <c r="V25" s="141"/>
      <c r="W25" s="141"/>
      <c r="X25" s="141"/>
      <c r="Y25" s="141"/>
      <c r="Z25" s="141"/>
      <c r="AA25" s="141"/>
      <c r="AB25" s="141"/>
      <c r="AC25" s="141"/>
      <c r="AD25" s="141"/>
      <c r="AE25" s="141"/>
      <c r="AF25" s="141"/>
      <c r="AG25" s="141"/>
      <c r="AH25" s="141"/>
      <c r="AI25" s="141"/>
      <c r="AJ25" s="141"/>
      <c r="AK25" s="142" t="n">
        <f aca="false">+SUM(F25:AJ25)</f>
        <v>0</v>
      </c>
      <c r="AL25" s="143" t="n">
        <f aca="false">IF($AK$3="４週",AK25/4,AK25/(DAY(EOMONTH($F$9,0))/7))</f>
        <v>0</v>
      </c>
      <c r="AM25" s="144"/>
      <c r="AN25" s="144"/>
    </row>
    <row r="26" customFormat="false" ht="18" hidden="false" customHeight="true" outlineLevel="0" collapsed="false">
      <c r="A26" s="127" t="n">
        <v>16</v>
      </c>
      <c r="B26" s="170"/>
      <c r="C26" s="138"/>
      <c r="D26" s="167"/>
      <c r="E26" s="168"/>
      <c r="F26" s="141"/>
      <c r="G26" s="141"/>
      <c r="H26" s="141"/>
      <c r="I26" s="141"/>
      <c r="J26" s="141"/>
      <c r="K26" s="141"/>
      <c r="L26" s="141"/>
      <c r="M26" s="141"/>
      <c r="N26" s="141"/>
      <c r="O26" s="141"/>
      <c r="P26" s="141"/>
      <c r="Q26" s="141"/>
      <c r="R26" s="141"/>
      <c r="S26" s="141"/>
      <c r="T26" s="141"/>
      <c r="U26" s="141"/>
      <c r="V26" s="141"/>
      <c r="W26" s="141"/>
      <c r="X26" s="141"/>
      <c r="Y26" s="141"/>
      <c r="Z26" s="141"/>
      <c r="AA26" s="141"/>
      <c r="AB26" s="141"/>
      <c r="AC26" s="141"/>
      <c r="AD26" s="141"/>
      <c r="AE26" s="141"/>
      <c r="AF26" s="141"/>
      <c r="AG26" s="141"/>
      <c r="AH26" s="141"/>
      <c r="AI26" s="141"/>
      <c r="AJ26" s="141"/>
      <c r="AK26" s="142" t="n">
        <f aca="false">+SUM(F26:AJ26)</f>
        <v>0</v>
      </c>
      <c r="AL26" s="143" t="n">
        <f aca="false">IF($AK$3="４週",AK26/4,AK26/(DAY(EOMONTH($F$9,0))/7))</f>
        <v>0</v>
      </c>
      <c r="AM26" s="144"/>
      <c r="AN26" s="144"/>
    </row>
    <row r="27" customFormat="false" ht="18" hidden="false" customHeight="true" outlineLevel="0" collapsed="false">
      <c r="A27" s="127" t="n">
        <v>17</v>
      </c>
      <c r="B27" s="170"/>
      <c r="C27" s="138"/>
      <c r="D27" s="167"/>
      <c r="E27" s="168"/>
      <c r="F27" s="141"/>
      <c r="G27" s="141"/>
      <c r="H27" s="141"/>
      <c r="I27" s="141"/>
      <c r="J27" s="141"/>
      <c r="K27" s="141"/>
      <c r="L27" s="141"/>
      <c r="M27" s="141"/>
      <c r="N27" s="141"/>
      <c r="O27" s="141"/>
      <c r="P27" s="141"/>
      <c r="Q27" s="141"/>
      <c r="R27" s="141"/>
      <c r="S27" s="141"/>
      <c r="T27" s="141"/>
      <c r="U27" s="141"/>
      <c r="V27" s="141"/>
      <c r="W27" s="141"/>
      <c r="X27" s="141"/>
      <c r="Y27" s="141"/>
      <c r="Z27" s="141"/>
      <c r="AA27" s="141"/>
      <c r="AB27" s="141"/>
      <c r="AC27" s="141"/>
      <c r="AD27" s="141"/>
      <c r="AE27" s="141"/>
      <c r="AF27" s="141"/>
      <c r="AG27" s="141"/>
      <c r="AH27" s="141"/>
      <c r="AI27" s="141"/>
      <c r="AJ27" s="141"/>
      <c r="AK27" s="142" t="n">
        <f aca="false">+SUM(F27:AJ27)</f>
        <v>0</v>
      </c>
      <c r="AL27" s="143" t="n">
        <f aca="false">IF($AK$3="４週",AK27/4,AK27/(DAY(EOMONTH($F$9,0))/7))</f>
        <v>0</v>
      </c>
      <c r="AM27" s="144"/>
      <c r="AN27" s="144"/>
    </row>
    <row r="28" customFormat="false" ht="18" hidden="false" customHeight="true" outlineLevel="0" collapsed="false">
      <c r="A28" s="127" t="n">
        <v>18</v>
      </c>
      <c r="B28" s="170"/>
      <c r="C28" s="138"/>
      <c r="D28" s="167"/>
      <c r="E28" s="168"/>
      <c r="F28" s="141"/>
      <c r="G28" s="141"/>
      <c r="H28" s="141"/>
      <c r="I28" s="141"/>
      <c r="J28" s="141"/>
      <c r="K28" s="141"/>
      <c r="L28" s="141"/>
      <c r="M28" s="141"/>
      <c r="N28" s="141"/>
      <c r="O28" s="141"/>
      <c r="P28" s="141"/>
      <c r="Q28" s="141"/>
      <c r="R28" s="141"/>
      <c r="S28" s="141"/>
      <c r="T28" s="141"/>
      <c r="U28" s="141"/>
      <c r="V28" s="141"/>
      <c r="W28" s="141"/>
      <c r="X28" s="141"/>
      <c r="Y28" s="141"/>
      <c r="Z28" s="141"/>
      <c r="AA28" s="141"/>
      <c r="AB28" s="141"/>
      <c r="AC28" s="141"/>
      <c r="AD28" s="141"/>
      <c r="AE28" s="141"/>
      <c r="AF28" s="141"/>
      <c r="AG28" s="141"/>
      <c r="AH28" s="141"/>
      <c r="AI28" s="141"/>
      <c r="AJ28" s="141"/>
      <c r="AK28" s="142" t="n">
        <f aca="false">+SUM(F28:AJ28)</f>
        <v>0</v>
      </c>
      <c r="AL28" s="143" t="n">
        <f aca="false">IF($AK$3="４週",AK28/4,AK28/(DAY(EOMONTH($F$9,0))/7))</f>
        <v>0</v>
      </c>
      <c r="AM28" s="144"/>
      <c r="AN28" s="144"/>
    </row>
    <row r="29" customFormat="false" ht="18" hidden="false" customHeight="true" outlineLevel="0" collapsed="false">
      <c r="A29" s="127" t="n">
        <v>19</v>
      </c>
      <c r="B29" s="170"/>
      <c r="C29" s="138"/>
      <c r="D29" s="167"/>
      <c r="E29" s="168"/>
      <c r="F29" s="141"/>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41"/>
      <c r="AG29" s="141"/>
      <c r="AH29" s="141"/>
      <c r="AI29" s="141"/>
      <c r="AJ29" s="141"/>
      <c r="AK29" s="142" t="n">
        <f aca="false">+SUM(F29:AJ29)</f>
        <v>0</v>
      </c>
      <c r="AL29" s="143" t="n">
        <f aca="false">IF($AK$3="４週",AK29/4,AK29/(DAY(EOMONTH($F$9,0))/7))</f>
        <v>0</v>
      </c>
      <c r="AM29" s="144"/>
      <c r="AN29" s="144"/>
    </row>
    <row r="30" customFormat="false" ht="18" hidden="false" customHeight="true" outlineLevel="0" collapsed="false">
      <c r="A30" s="127" t="n">
        <v>20</v>
      </c>
      <c r="B30" s="170"/>
      <c r="C30" s="138"/>
      <c r="D30" s="167"/>
      <c r="E30" s="168"/>
      <c r="F30" s="141"/>
      <c r="G30" s="141"/>
      <c r="H30" s="141"/>
      <c r="I30" s="141"/>
      <c r="J30" s="141"/>
      <c r="K30" s="141"/>
      <c r="L30" s="141"/>
      <c r="M30" s="141"/>
      <c r="N30" s="141"/>
      <c r="O30" s="141"/>
      <c r="P30" s="141"/>
      <c r="Q30" s="141"/>
      <c r="R30" s="141"/>
      <c r="S30" s="141"/>
      <c r="T30" s="141"/>
      <c r="U30" s="141"/>
      <c r="V30" s="141"/>
      <c r="W30" s="141"/>
      <c r="X30" s="141"/>
      <c r="Y30" s="141"/>
      <c r="Z30" s="141"/>
      <c r="AA30" s="141"/>
      <c r="AB30" s="141"/>
      <c r="AC30" s="141"/>
      <c r="AD30" s="141"/>
      <c r="AE30" s="141"/>
      <c r="AF30" s="141"/>
      <c r="AG30" s="141"/>
      <c r="AH30" s="141"/>
      <c r="AI30" s="141"/>
      <c r="AJ30" s="141"/>
      <c r="AK30" s="142" t="n">
        <f aca="false">+SUM(F30:AJ30)</f>
        <v>0</v>
      </c>
      <c r="AL30" s="143" t="n">
        <f aca="false">IF($AK$3="４週",AK30/4,AK30/(DAY(EOMONTH($F$9,0))/7))</f>
        <v>0</v>
      </c>
      <c r="AM30" s="144"/>
      <c r="AN30" s="144"/>
    </row>
    <row r="31" customFormat="false" ht="18" hidden="false" customHeight="true" outlineLevel="0" collapsed="false">
      <c r="A31" s="130" t="s">
        <v>115</v>
      </c>
      <c r="B31" s="130"/>
      <c r="C31" s="130"/>
      <c r="D31" s="130"/>
      <c r="E31" s="130"/>
      <c r="F31" s="145" t="n">
        <f aca="false">+SUM(F11:F30)</f>
        <v>0</v>
      </c>
      <c r="G31" s="145" t="n">
        <f aca="false">+SUM(G11:G30)</f>
        <v>0</v>
      </c>
      <c r="H31" s="145" t="n">
        <f aca="false">+SUM(H11:H30)</f>
        <v>0</v>
      </c>
      <c r="I31" s="145" t="n">
        <f aca="false">+SUM(I11:I30)</f>
        <v>0</v>
      </c>
      <c r="J31" s="145" t="n">
        <f aca="false">+SUM(J11:J30)</f>
        <v>0</v>
      </c>
      <c r="K31" s="145" t="n">
        <f aca="false">+SUM(K11:K30)</f>
        <v>0</v>
      </c>
      <c r="L31" s="145" t="n">
        <f aca="false">+SUM(L11:L30)</f>
        <v>0</v>
      </c>
      <c r="M31" s="145" t="n">
        <f aca="false">+SUM(M11:M30)</f>
        <v>0</v>
      </c>
      <c r="N31" s="145" t="n">
        <f aca="false">+SUM(N11:N30)</f>
        <v>0</v>
      </c>
      <c r="O31" s="145" t="n">
        <f aca="false">+SUM(O11:O30)</f>
        <v>0</v>
      </c>
      <c r="P31" s="145" t="n">
        <f aca="false">+SUM(P11:P30)</f>
        <v>0</v>
      </c>
      <c r="Q31" s="145" t="n">
        <f aca="false">+SUM(Q11:Q30)</f>
        <v>0</v>
      </c>
      <c r="R31" s="145" t="n">
        <f aca="false">+SUM(R11:R30)</f>
        <v>0</v>
      </c>
      <c r="S31" s="145" t="n">
        <f aca="false">+SUM(S11:S30)</f>
        <v>0</v>
      </c>
      <c r="T31" s="145" t="n">
        <f aca="false">+SUM(T11:T30)</f>
        <v>0</v>
      </c>
      <c r="U31" s="145" t="n">
        <f aca="false">+SUM(U11:U30)</f>
        <v>0</v>
      </c>
      <c r="V31" s="145" t="n">
        <f aca="false">+SUM(V11:V30)</f>
        <v>0</v>
      </c>
      <c r="W31" s="145" t="n">
        <f aca="false">+SUM(W11:W30)</f>
        <v>0</v>
      </c>
      <c r="X31" s="145" t="n">
        <f aca="false">+SUM(X11:X30)</f>
        <v>0</v>
      </c>
      <c r="Y31" s="145" t="n">
        <f aca="false">+SUM(Y11:Y30)</f>
        <v>0</v>
      </c>
      <c r="Z31" s="145" t="n">
        <f aca="false">+SUM(Z11:Z30)</f>
        <v>0</v>
      </c>
      <c r="AA31" s="145" t="n">
        <f aca="false">+SUM(AA11:AA30)</f>
        <v>0</v>
      </c>
      <c r="AB31" s="145" t="n">
        <f aca="false">+SUM(AB11:AB30)</f>
        <v>0</v>
      </c>
      <c r="AC31" s="145" t="n">
        <f aca="false">+SUM(AC11:AC30)</f>
        <v>0</v>
      </c>
      <c r="AD31" s="145" t="n">
        <f aca="false">+SUM(AD11:AD30)</f>
        <v>0</v>
      </c>
      <c r="AE31" s="145" t="n">
        <f aca="false">+SUM(AE11:AE30)</f>
        <v>0</v>
      </c>
      <c r="AF31" s="145" t="n">
        <f aca="false">+SUM(AF11:AF30)</f>
        <v>0</v>
      </c>
      <c r="AG31" s="145" t="n">
        <f aca="false">+SUM(AG11:AG30)</f>
        <v>0</v>
      </c>
      <c r="AH31" s="145" t="n">
        <f aca="false">+SUM(AH11:AH30)</f>
        <v>0</v>
      </c>
      <c r="AI31" s="145" t="n">
        <f aca="false">+SUM(AI11:AI30)</f>
        <v>0</v>
      </c>
      <c r="AJ31" s="145" t="n">
        <f aca="false">+SUM(AJ11:AJ30)</f>
        <v>0</v>
      </c>
      <c r="AK31" s="142" t="n">
        <f aca="false">+SUM(F31:AJ31)</f>
        <v>0</v>
      </c>
      <c r="AL31" s="143" t="n">
        <f aca="false">IF($AK$3="４週",AK31/4,AK31/(DAY(EOMONTH($F$9,0))/7))</f>
        <v>0</v>
      </c>
      <c r="AM31" s="146"/>
      <c r="AN31" s="146"/>
    </row>
    <row r="32" customFormat="false" ht="18" hidden="false" customHeight="true" outlineLevel="0" collapsed="false">
      <c r="A32" s="147" t="s">
        <v>116</v>
      </c>
      <c r="B32" s="147"/>
      <c r="C32" s="147"/>
      <c r="D32" s="147"/>
      <c r="E32" s="147"/>
      <c r="F32" s="148"/>
      <c r="G32" s="148"/>
      <c r="H32" s="148"/>
      <c r="I32" s="148"/>
      <c r="J32" s="148"/>
      <c r="K32" s="148"/>
      <c r="L32" s="148"/>
      <c r="M32" s="148"/>
      <c r="N32" s="148"/>
      <c r="O32" s="148"/>
      <c r="P32" s="148"/>
      <c r="Q32" s="148"/>
      <c r="R32" s="148"/>
      <c r="S32" s="148"/>
      <c r="T32" s="148"/>
      <c r="U32" s="148"/>
      <c r="V32" s="148"/>
      <c r="W32" s="148"/>
      <c r="X32" s="148"/>
      <c r="Y32" s="148"/>
      <c r="Z32" s="148"/>
      <c r="AA32" s="148"/>
      <c r="AB32" s="148"/>
      <c r="AC32" s="148"/>
      <c r="AD32" s="148"/>
      <c r="AE32" s="148"/>
      <c r="AF32" s="148"/>
      <c r="AG32" s="148"/>
      <c r="AH32" s="148"/>
      <c r="AI32" s="148"/>
      <c r="AJ32" s="148"/>
      <c r="AK32" s="145"/>
      <c r="AL32" s="149"/>
      <c r="AM32" s="146"/>
      <c r="AN32" s="146"/>
    </row>
    <row r="33" s="153" customFormat="true" ht="15" hidden="false" customHeight="true" outlineLevel="0" collapsed="false">
      <c r="A33" s="150"/>
      <c r="B33" s="150"/>
      <c r="C33" s="150"/>
      <c r="D33" s="150"/>
      <c r="E33" s="150"/>
      <c r="F33" s="151"/>
      <c r="G33" s="151"/>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0"/>
      <c r="AL33" s="150"/>
      <c r="AM33" s="152"/>
    </row>
    <row r="34" s="153" customFormat="true" ht="15" hidden="false" customHeight="true" outlineLevel="0" collapsed="false">
      <c r="A34" s="150"/>
      <c r="B34" s="150"/>
      <c r="C34" s="150"/>
      <c r="D34" s="150"/>
      <c r="E34" s="150"/>
      <c r="F34" s="151"/>
      <c r="G34" s="151"/>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0"/>
      <c r="AL34" s="150"/>
      <c r="AM34" s="152"/>
    </row>
    <row r="35" s="153" customFormat="true" ht="21" hidden="false" customHeight="true" outlineLevel="0" collapsed="false">
      <c r="A35" s="173" t="s">
        <v>196</v>
      </c>
      <c r="B35" s="150"/>
      <c r="C35" s="150"/>
      <c r="D35" s="150"/>
      <c r="E35" s="150"/>
      <c r="F35" s="150"/>
      <c r="G35" s="151"/>
      <c r="H35" s="151"/>
      <c r="I35" s="151"/>
      <c r="J35" s="151"/>
      <c r="K35" s="151"/>
      <c r="L35" s="151"/>
      <c r="M35" s="151"/>
      <c r="N35" s="151"/>
      <c r="O35" s="151"/>
      <c r="AM35" s="150"/>
      <c r="AN35" s="152"/>
    </row>
    <row r="36" s="153" customFormat="true" ht="24.75" hidden="false" customHeight="true" outlineLevel="0" collapsed="false">
      <c r="A36" s="178"/>
      <c r="B36" s="178"/>
      <c r="C36" s="178"/>
      <c r="D36" s="210" t="n">
        <v>4</v>
      </c>
      <c r="E36" s="210" t="n">
        <v>5</v>
      </c>
      <c r="F36" s="210" t="n">
        <v>6</v>
      </c>
      <c r="G36" s="210"/>
      <c r="H36" s="210"/>
      <c r="I36" s="210" t="n">
        <v>7</v>
      </c>
      <c r="J36" s="210"/>
      <c r="K36" s="210"/>
      <c r="L36" s="210" t="n">
        <v>8</v>
      </c>
      <c r="M36" s="210"/>
      <c r="N36" s="210"/>
      <c r="O36" s="210" t="n">
        <v>9</v>
      </c>
      <c r="P36" s="210"/>
      <c r="Q36" s="210"/>
      <c r="R36" s="210" t="n">
        <v>10</v>
      </c>
      <c r="S36" s="210"/>
      <c r="T36" s="210"/>
      <c r="U36" s="210" t="n">
        <v>11</v>
      </c>
      <c r="V36" s="210"/>
      <c r="W36" s="210"/>
      <c r="X36" s="210" t="n">
        <v>12</v>
      </c>
      <c r="Y36" s="210"/>
      <c r="Z36" s="210"/>
      <c r="AA36" s="210" t="n">
        <v>1</v>
      </c>
      <c r="AB36" s="210"/>
      <c r="AC36" s="210"/>
      <c r="AD36" s="210" t="n">
        <v>2</v>
      </c>
      <c r="AE36" s="210"/>
      <c r="AF36" s="210"/>
      <c r="AG36" s="210" t="n">
        <v>3</v>
      </c>
      <c r="AH36" s="210"/>
      <c r="AI36" s="210"/>
      <c r="AJ36" s="178" t="s">
        <v>197</v>
      </c>
      <c r="AK36" s="178"/>
      <c r="AL36" s="181" t="s">
        <v>198</v>
      </c>
      <c r="AM36" s="220" t="s">
        <v>231</v>
      </c>
      <c r="AN36" s="220"/>
    </row>
    <row r="37" s="153" customFormat="true" ht="21.75" hidden="false" customHeight="true" outlineLevel="0" collapsed="false">
      <c r="A37" s="186" t="s">
        <v>203</v>
      </c>
      <c r="B37" s="186"/>
      <c r="C37" s="186"/>
      <c r="D37" s="211" t="n">
        <f aca="false">SUM(D38,D39,D40,D41,D43,D45)</f>
        <v>1840</v>
      </c>
      <c r="E37" s="211" t="n">
        <f aca="false">SUM(E38,E39,E40,E41,E43,E45)</f>
        <v>1726</v>
      </c>
      <c r="F37" s="211" t="n">
        <f aca="false">SUM(F38,F39,F40,F41,F43,F45)</f>
        <v>1840</v>
      </c>
      <c r="G37" s="211"/>
      <c r="H37" s="211"/>
      <c r="I37" s="211" t="n">
        <f aca="false">SUM(I38,I39,I40,I41,I43,I45)</f>
        <v>1932</v>
      </c>
      <c r="J37" s="211" t="n">
        <f aca="false">SUM(J38,J39,J40,J41,J43,J45)</f>
        <v>0</v>
      </c>
      <c r="K37" s="211" t="n">
        <f aca="false">SUM(K38,K39,K40,K41,K43,K45)</f>
        <v>0</v>
      </c>
      <c r="L37" s="211" t="n">
        <f aca="false">SUM(L38,L39,L40,L41,L43,L45)</f>
        <v>1932</v>
      </c>
      <c r="M37" s="211"/>
      <c r="N37" s="211"/>
      <c r="O37" s="211" t="n">
        <f aca="false">SUM(O38,O39,O40,O41,O43,O45)</f>
        <v>1748</v>
      </c>
      <c r="P37" s="211"/>
      <c r="Q37" s="211"/>
      <c r="R37" s="211" t="n">
        <f aca="false">SUM(R38,R39,R40,R41,R43,R45)</f>
        <v>1840</v>
      </c>
      <c r="S37" s="211"/>
      <c r="T37" s="211"/>
      <c r="U37" s="211" t="n">
        <f aca="false">SUM(U38,U39,U40,U41,U43,U45)</f>
        <v>1840</v>
      </c>
      <c r="V37" s="211" t="n">
        <f aca="false">SUM(V38,V39,V40,V41,V43,V45)</f>
        <v>0</v>
      </c>
      <c r="W37" s="211" t="n">
        <f aca="false">SUM(W38,W39,W40,W41,W43,W45)</f>
        <v>0</v>
      </c>
      <c r="X37" s="211" t="n">
        <f aca="false">SUM(X38,X39,X40,X41,X43,X45)</f>
        <v>1748</v>
      </c>
      <c r="Y37" s="211" t="n">
        <f aca="false">SUM(Y38,Y39,Y40,Y41,Y43,Y45)</f>
        <v>0</v>
      </c>
      <c r="Z37" s="211" t="n">
        <f aca="false">SUM(Z38,Z39,Z40,Z41,Z43,Z45)</f>
        <v>0</v>
      </c>
      <c r="AA37" s="211" t="n">
        <f aca="false">SUM(AA38,AA39,AA40,AA41,AA43,AA45)</f>
        <v>1748</v>
      </c>
      <c r="AB37" s="211" t="n">
        <f aca="false">SUM(AB38,AB39,AB40,AB41,AB43,AB45)</f>
        <v>0</v>
      </c>
      <c r="AC37" s="211" t="n">
        <f aca="false">SUM(AC38,AC39,AC40,AC41,AC43,AC45)</f>
        <v>0</v>
      </c>
      <c r="AD37" s="211" t="n">
        <f aca="false">SUM(AD38,AD39,AD40,AD41,AD43,AD45)</f>
        <v>1748</v>
      </c>
      <c r="AE37" s="211" t="n">
        <f aca="false">SUM(AE38,AE39,AE40,AE41,AE43,AE45)</f>
        <v>0</v>
      </c>
      <c r="AF37" s="211" t="n">
        <f aca="false">SUM(AF38,AF39,AF40,AF41,AF43,AF45)</f>
        <v>0</v>
      </c>
      <c r="AG37" s="211" t="n">
        <f aca="false">SUM(AG38,AG39,AG40,AG41,AG43,AG45)</f>
        <v>1840</v>
      </c>
      <c r="AH37" s="211" t="n">
        <f aca="false">SUM(AH38,AH39,AH40,AH41,AH43,AH45)</f>
        <v>0</v>
      </c>
      <c r="AI37" s="211" t="n">
        <f aca="false">SUM(AI38,AI39,AI40,AI41,AI43,AI45)</f>
        <v>0</v>
      </c>
      <c r="AJ37" s="211" t="n">
        <f aca="false">SUM(D37:AI37)</f>
        <v>21782</v>
      </c>
      <c r="AK37" s="211"/>
      <c r="AL37" s="212" t="n">
        <f aca="false">ROUNDUP(AJ37/AJ47,1)</f>
        <v>92</v>
      </c>
      <c r="AM37" s="221"/>
      <c r="AN37" s="221"/>
    </row>
    <row r="38" customFormat="false" ht="21.75" hidden="false" customHeight="true" outlineLevel="0" collapsed="false">
      <c r="A38" s="222" t="s">
        <v>232</v>
      </c>
      <c r="B38" s="222"/>
      <c r="C38" s="222"/>
      <c r="D38" s="141" t="n">
        <v>50</v>
      </c>
      <c r="E38" s="141" t="n">
        <v>45</v>
      </c>
      <c r="F38" s="141" t="n">
        <v>50</v>
      </c>
      <c r="G38" s="141"/>
      <c r="H38" s="141"/>
      <c r="I38" s="141" t="n">
        <v>50</v>
      </c>
      <c r="J38" s="141"/>
      <c r="K38" s="141"/>
      <c r="L38" s="141" t="n">
        <v>50</v>
      </c>
      <c r="M38" s="141"/>
      <c r="N38" s="141"/>
      <c r="O38" s="141" t="n">
        <v>45</v>
      </c>
      <c r="P38" s="141"/>
      <c r="Q38" s="141"/>
      <c r="R38" s="141" t="n">
        <v>50</v>
      </c>
      <c r="S38" s="141"/>
      <c r="T38" s="141"/>
      <c r="U38" s="141" t="n">
        <v>50</v>
      </c>
      <c r="V38" s="141"/>
      <c r="W38" s="141"/>
      <c r="X38" s="141" t="n">
        <v>45</v>
      </c>
      <c r="Y38" s="141"/>
      <c r="Z38" s="141"/>
      <c r="AA38" s="141" t="n">
        <v>45</v>
      </c>
      <c r="AB38" s="141"/>
      <c r="AC38" s="141"/>
      <c r="AD38" s="141" t="n">
        <v>45</v>
      </c>
      <c r="AE38" s="141"/>
      <c r="AF38" s="141"/>
      <c r="AG38" s="141" t="n">
        <v>50</v>
      </c>
      <c r="AH38" s="141"/>
      <c r="AI38" s="141"/>
      <c r="AJ38" s="164" t="n">
        <f aca="false">SUM(D38:AI38)</f>
        <v>575</v>
      </c>
      <c r="AK38" s="164"/>
      <c r="AL38" s="223" t="n">
        <f aca="false">ROUNDUP(AJ38/$AJ$47,1)</f>
        <v>2.5</v>
      </c>
      <c r="AM38" s="221"/>
      <c r="AN38" s="221"/>
    </row>
    <row r="39" customFormat="false" ht="21.75" hidden="false" customHeight="true" outlineLevel="0" collapsed="false">
      <c r="A39" s="222" t="s">
        <v>204</v>
      </c>
      <c r="B39" s="222"/>
      <c r="C39" s="222"/>
      <c r="D39" s="141" t="n">
        <v>50</v>
      </c>
      <c r="E39" s="141" t="n">
        <v>50</v>
      </c>
      <c r="F39" s="141" t="n">
        <v>50</v>
      </c>
      <c r="G39" s="141"/>
      <c r="H39" s="141"/>
      <c r="I39" s="141" t="n">
        <v>55</v>
      </c>
      <c r="J39" s="141"/>
      <c r="K39" s="141"/>
      <c r="L39" s="141" t="n">
        <v>55</v>
      </c>
      <c r="M39" s="141"/>
      <c r="N39" s="141"/>
      <c r="O39" s="141" t="n">
        <v>50</v>
      </c>
      <c r="P39" s="141"/>
      <c r="Q39" s="141"/>
      <c r="R39" s="141" t="n">
        <v>50</v>
      </c>
      <c r="S39" s="141"/>
      <c r="T39" s="141"/>
      <c r="U39" s="141" t="n">
        <v>50</v>
      </c>
      <c r="V39" s="141"/>
      <c r="W39" s="141"/>
      <c r="X39" s="141" t="n">
        <v>50</v>
      </c>
      <c r="Y39" s="141"/>
      <c r="Z39" s="141"/>
      <c r="AA39" s="141" t="n">
        <v>50</v>
      </c>
      <c r="AB39" s="141"/>
      <c r="AC39" s="141"/>
      <c r="AD39" s="141" t="n">
        <v>50</v>
      </c>
      <c r="AE39" s="141"/>
      <c r="AF39" s="141"/>
      <c r="AG39" s="141" t="n">
        <v>50</v>
      </c>
      <c r="AH39" s="141"/>
      <c r="AI39" s="141"/>
      <c r="AJ39" s="164" t="n">
        <f aca="false">SUM(D39:AI39)</f>
        <v>610</v>
      </c>
      <c r="AK39" s="164"/>
      <c r="AL39" s="223" t="n">
        <f aca="false">ROUNDUP(AJ39/$AJ$47,1)</f>
        <v>2.6</v>
      </c>
      <c r="AM39" s="221"/>
      <c r="AN39" s="221"/>
    </row>
    <row r="40" s="153" customFormat="true" ht="21.75" hidden="false" customHeight="true" outlineLevel="0" collapsed="false">
      <c r="A40" s="186" t="s">
        <v>205</v>
      </c>
      <c r="B40" s="186"/>
      <c r="C40" s="186"/>
      <c r="D40" s="141" t="n">
        <v>100</v>
      </c>
      <c r="E40" s="141" t="n">
        <v>95</v>
      </c>
      <c r="F40" s="141" t="n">
        <v>100</v>
      </c>
      <c r="G40" s="141"/>
      <c r="H40" s="141"/>
      <c r="I40" s="141" t="n">
        <v>105</v>
      </c>
      <c r="J40" s="141"/>
      <c r="K40" s="141"/>
      <c r="L40" s="141" t="n">
        <v>105</v>
      </c>
      <c r="M40" s="141"/>
      <c r="N40" s="141"/>
      <c r="O40" s="141" t="n">
        <v>95</v>
      </c>
      <c r="P40" s="141"/>
      <c r="Q40" s="141"/>
      <c r="R40" s="141" t="n">
        <v>100</v>
      </c>
      <c r="S40" s="141"/>
      <c r="T40" s="141"/>
      <c r="U40" s="141" t="n">
        <v>100</v>
      </c>
      <c r="V40" s="141"/>
      <c r="W40" s="141"/>
      <c r="X40" s="141" t="n">
        <v>95</v>
      </c>
      <c r="Y40" s="141"/>
      <c r="Z40" s="141"/>
      <c r="AA40" s="141" t="n">
        <v>95</v>
      </c>
      <c r="AB40" s="141"/>
      <c r="AC40" s="141"/>
      <c r="AD40" s="141" t="n">
        <v>95</v>
      </c>
      <c r="AE40" s="141"/>
      <c r="AF40" s="141"/>
      <c r="AG40" s="141" t="n">
        <v>100</v>
      </c>
      <c r="AH40" s="141"/>
      <c r="AI40" s="141"/>
      <c r="AJ40" s="211" t="n">
        <f aca="false">SUM(D40:AI40)</f>
        <v>1185</v>
      </c>
      <c r="AK40" s="211"/>
      <c r="AL40" s="212" t="n">
        <f aca="false">ROUNDUP(AJ40/$AJ$47,1)</f>
        <v>5</v>
      </c>
      <c r="AM40" s="221"/>
      <c r="AN40" s="221"/>
    </row>
    <row r="41" s="153" customFormat="true" ht="21.75" hidden="false" customHeight="true" outlineLevel="0" collapsed="false">
      <c r="A41" s="224" t="s">
        <v>206</v>
      </c>
      <c r="B41" s="224"/>
      <c r="C41" s="224"/>
      <c r="D41" s="141" t="n">
        <v>100</v>
      </c>
      <c r="E41" s="141" t="n">
        <v>95</v>
      </c>
      <c r="F41" s="141" t="n">
        <v>100</v>
      </c>
      <c r="G41" s="141"/>
      <c r="H41" s="141"/>
      <c r="I41" s="141" t="n">
        <v>105</v>
      </c>
      <c r="J41" s="141"/>
      <c r="K41" s="141"/>
      <c r="L41" s="141" t="n">
        <v>105</v>
      </c>
      <c r="M41" s="141"/>
      <c r="N41" s="141"/>
      <c r="O41" s="141" t="n">
        <v>95</v>
      </c>
      <c r="P41" s="141"/>
      <c r="Q41" s="141"/>
      <c r="R41" s="141" t="n">
        <v>100</v>
      </c>
      <c r="S41" s="141"/>
      <c r="T41" s="141"/>
      <c r="U41" s="141" t="n">
        <v>100</v>
      </c>
      <c r="V41" s="141"/>
      <c r="W41" s="141"/>
      <c r="X41" s="141" t="n">
        <v>95</v>
      </c>
      <c r="Y41" s="141"/>
      <c r="Z41" s="141"/>
      <c r="AA41" s="141" t="n">
        <v>95</v>
      </c>
      <c r="AB41" s="141"/>
      <c r="AC41" s="141"/>
      <c r="AD41" s="141" t="n">
        <v>95</v>
      </c>
      <c r="AE41" s="141"/>
      <c r="AF41" s="141"/>
      <c r="AG41" s="141" t="n">
        <v>100</v>
      </c>
      <c r="AH41" s="141"/>
      <c r="AI41" s="141"/>
      <c r="AJ41" s="211" t="n">
        <f aca="false">SUM(D41:AI41)</f>
        <v>1185</v>
      </c>
      <c r="AK41" s="211"/>
      <c r="AL41" s="212" t="n">
        <f aca="false">ROUNDUP(AJ41/$AJ$47,1)</f>
        <v>5</v>
      </c>
      <c r="AM41" s="221"/>
      <c r="AN41" s="221"/>
    </row>
    <row r="42" s="229" customFormat="true" ht="21.75" hidden="false" customHeight="true" outlineLevel="0" collapsed="false">
      <c r="A42" s="225"/>
      <c r="B42" s="226" t="s">
        <v>233</v>
      </c>
      <c r="C42" s="226"/>
      <c r="D42" s="141" t="n">
        <v>100</v>
      </c>
      <c r="E42" s="141" t="n">
        <v>95</v>
      </c>
      <c r="F42" s="141" t="n">
        <v>100</v>
      </c>
      <c r="G42" s="141"/>
      <c r="H42" s="141"/>
      <c r="I42" s="141" t="n">
        <v>105</v>
      </c>
      <c r="J42" s="141"/>
      <c r="K42" s="141"/>
      <c r="L42" s="141" t="n">
        <v>105</v>
      </c>
      <c r="M42" s="141"/>
      <c r="N42" s="141"/>
      <c r="O42" s="141" t="n">
        <v>95</v>
      </c>
      <c r="P42" s="141"/>
      <c r="Q42" s="141"/>
      <c r="R42" s="141" t="n">
        <v>100</v>
      </c>
      <c r="S42" s="141"/>
      <c r="T42" s="141"/>
      <c r="U42" s="141" t="n">
        <v>100</v>
      </c>
      <c r="V42" s="141"/>
      <c r="W42" s="141"/>
      <c r="X42" s="141" t="n">
        <v>95</v>
      </c>
      <c r="Y42" s="141"/>
      <c r="Z42" s="141"/>
      <c r="AA42" s="141" t="n">
        <v>95</v>
      </c>
      <c r="AB42" s="141"/>
      <c r="AC42" s="141"/>
      <c r="AD42" s="141" t="n">
        <v>95</v>
      </c>
      <c r="AE42" s="141"/>
      <c r="AF42" s="141"/>
      <c r="AG42" s="141" t="n">
        <v>100</v>
      </c>
      <c r="AH42" s="141"/>
      <c r="AI42" s="141"/>
      <c r="AJ42" s="211" t="n">
        <f aca="false">SUM(D42:AI42)</f>
        <v>1185</v>
      </c>
      <c r="AK42" s="211"/>
      <c r="AL42" s="212" t="n">
        <f aca="false">ROUNDUP(AJ42/$AJ$47,1)</f>
        <v>5</v>
      </c>
      <c r="AM42" s="227" t="n">
        <f aca="false">ROUNDUP($AJ$42/$AJ$47,1)</f>
        <v>5</v>
      </c>
      <c r="AN42" s="227"/>
      <c r="AO42" s="228"/>
      <c r="AP42" s="228"/>
      <c r="AQ42" s="228"/>
    </row>
    <row r="43" s="153" customFormat="true" ht="21.75" hidden="false" customHeight="true" outlineLevel="0" collapsed="false">
      <c r="A43" s="224" t="s">
        <v>207</v>
      </c>
      <c r="B43" s="224"/>
      <c r="C43" s="224"/>
      <c r="D43" s="141" t="n">
        <v>140</v>
      </c>
      <c r="E43" s="141" t="n">
        <v>131</v>
      </c>
      <c r="F43" s="141" t="n">
        <v>140</v>
      </c>
      <c r="G43" s="141"/>
      <c r="H43" s="141"/>
      <c r="I43" s="141" t="n">
        <v>147</v>
      </c>
      <c r="J43" s="141"/>
      <c r="K43" s="141"/>
      <c r="L43" s="141" t="n">
        <v>147</v>
      </c>
      <c r="M43" s="141"/>
      <c r="N43" s="141"/>
      <c r="O43" s="141" t="n">
        <v>133</v>
      </c>
      <c r="P43" s="141"/>
      <c r="Q43" s="141"/>
      <c r="R43" s="141" t="n">
        <v>140</v>
      </c>
      <c r="S43" s="141"/>
      <c r="T43" s="141"/>
      <c r="U43" s="141" t="n">
        <v>140</v>
      </c>
      <c r="V43" s="141"/>
      <c r="W43" s="141"/>
      <c r="X43" s="141" t="n">
        <v>133</v>
      </c>
      <c r="Y43" s="141"/>
      <c r="Z43" s="141"/>
      <c r="AA43" s="141" t="n">
        <v>133</v>
      </c>
      <c r="AB43" s="141"/>
      <c r="AC43" s="141"/>
      <c r="AD43" s="141" t="n">
        <v>133</v>
      </c>
      <c r="AE43" s="141"/>
      <c r="AF43" s="141"/>
      <c r="AG43" s="141" t="n">
        <v>140</v>
      </c>
      <c r="AH43" s="141"/>
      <c r="AI43" s="141"/>
      <c r="AJ43" s="211" t="n">
        <f aca="false">SUM(D43:AI43)</f>
        <v>1657</v>
      </c>
      <c r="AK43" s="211"/>
      <c r="AL43" s="212" t="n">
        <f aca="false">ROUNDUP(AJ43/$AJ$47,1)</f>
        <v>7</v>
      </c>
      <c r="AM43" s="221"/>
      <c r="AN43" s="221"/>
    </row>
    <row r="44" s="229" customFormat="true" ht="21.75" hidden="false" customHeight="true" outlineLevel="0" collapsed="false">
      <c r="A44" s="230"/>
      <c r="B44" s="226" t="s">
        <v>233</v>
      </c>
      <c r="C44" s="226"/>
      <c r="D44" s="141" t="n">
        <v>140</v>
      </c>
      <c r="E44" s="141" t="n">
        <v>131</v>
      </c>
      <c r="F44" s="141" t="n">
        <v>140</v>
      </c>
      <c r="G44" s="141"/>
      <c r="H44" s="141"/>
      <c r="I44" s="141" t="n">
        <v>147</v>
      </c>
      <c r="J44" s="141"/>
      <c r="K44" s="141"/>
      <c r="L44" s="141" t="n">
        <v>147</v>
      </c>
      <c r="M44" s="141"/>
      <c r="N44" s="141"/>
      <c r="O44" s="141" t="n">
        <v>133</v>
      </c>
      <c r="P44" s="141"/>
      <c r="Q44" s="141"/>
      <c r="R44" s="141" t="n">
        <v>140</v>
      </c>
      <c r="S44" s="141"/>
      <c r="T44" s="141"/>
      <c r="U44" s="141" t="n">
        <v>140</v>
      </c>
      <c r="V44" s="141"/>
      <c r="W44" s="141"/>
      <c r="X44" s="141" t="n">
        <v>133</v>
      </c>
      <c r="Y44" s="141"/>
      <c r="Z44" s="141"/>
      <c r="AA44" s="141" t="n">
        <v>133</v>
      </c>
      <c r="AB44" s="141"/>
      <c r="AC44" s="141"/>
      <c r="AD44" s="141" t="n">
        <v>133</v>
      </c>
      <c r="AE44" s="141"/>
      <c r="AF44" s="141"/>
      <c r="AG44" s="141" t="n">
        <v>140</v>
      </c>
      <c r="AH44" s="141"/>
      <c r="AI44" s="141"/>
      <c r="AJ44" s="211" t="n">
        <f aca="false">SUM(D44:AI44)</f>
        <v>1657</v>
      </c>
      <c r="AK44" s="211"/>
      <c r="AL44" s="212" t="n">
        <f aca="false">ROUNDUP(AJ44/$AJ$47,1)</f>
        <v>7</v>
      </c>
      <c r="AM44" s="227" t="n">
        <f aca="false">ROUNDUP($AJ$44/$AJ$47,1)</f>
        <v>7</v>
      </c>
      <c r="AN44" s="227"/>
      <c r="AO44" s="228"/>
      <c r="AP44" s="228"/>
      <c r="AQ44" s="228"/>
    </row>
    <row r="45" s="153" customFormat="true" ht="21.75" hidden="false" customHeight="true" outlineLevel="0" collapsed="false">
      <c r="A45" s="224" t="s">
        <v>208</v>
      </c>
      <c r="B45" s="224"/>
      <c r="C45" s="224"/>
      <c r="D45" s="141" t="n">
        <v>1400</v>
      </c>
      <c r="E45" s="141" t="n">
        <v>1310</v>
      </c>
      <c r="F45" s="141" t="n">
        <v>1400</v>
      </c>
      <c r="G45" s="141"/>
      <c r="H45" s="141"/>
      <c r="I45" s="141" t="n">
        <v>1470</v>
      </c>
      <c r="J45" s="141"/>
      <c r="K45" s="141"/>
      <c r="L45" s="141" t="n">
        <v>1470</v>
      </c>
      <c r="M45" s="141"/>
      <c r="N45" s="141"/>
      <c r="O45" s="141" t="n">
        <v>1330</v>
      </c>
      <c r="P45" s="141"/>
      <c r="Q45" s="141"/>
      <c r="R45" s="141" t="n">
        <v>1400</v>
      </c>
      <c r="S45" s="141"/>
      <c r="T45" s="141"/>
      <c r="U45" s="141" t="n">
        <v>1400</v>
      </c>
      <c r="V45" s="141"/>
      <c r="W45" s="141"/>
      <c r="X45" s="141" t="n">
        <v>1330</v>
      </c>
      <c r="Y45" s="141"/>
      <c r="Z45" s="141"/>
      <c r="AA45" s="141" t="n">
        <v>1330</v>
      </c>
      <c r="AB45" s="141"/>
      <c r="AC45" s="141"/>
      <c r="AD45" s="141" t="n">
        <v>1330</v>
      </c>
      <c r="AE45" s="141"/>
      <c r="AF45" s="141"/>
      <c r="AG45" s="141" t="n">
        <v>1400</v>
      </c>
      <c r="AH45" s="141"/>
      <c r="AI45" s="141"/>
      <c r="AJ45" s="211" t="n">
        <f aca="false">SUM(D45:AI45)</f>
        <v>16570</v>
      </c>
      <c r="AK45" s="211"/>
      <c r="AL45" s="212" t="n">
        <f aca="false">ROUNDUP(AJ45/$AJ$47,1)</f>
        <v>70</v>
      </c>
      <c r="AM45" s="221"/>
      <c r="AN45" s="221"/>
    </row>
    <row r="46" s="229" customFormat="true" ht="21.75" hidden="false" customHeight="true" outlineLevel="0" collapsed="false">
      <c r="A46" s="225"/>
      <c r="B46" s="226" t="s">
        <v>233</v>
      </c>
      <c r="C46" s="226"/>
      <c r="D46" s="141" t="n">
        <v>1400</v>
      </c>
      <c r="E46" s="141" t="n">
        <v>1310</v>
      </c>
      <c r="F46" s="141" t="n">
        <v>1400</v>
      </c>
      <c r="G46" s="141"/>
      <c r="H46" s="141"/>
      <c r="I46" s="141" t="n">
        <v>1470</v>
      </c>
      <c r="J46" s="141"/>
      <c r="K46" s="141"/>
      <c r="L46" s="141" t="n">
        <v>1470</v>
      </c>
      <c r="M46" s="141"/>
      <c r="N46" s="141"/>
      <c r="O46" s="141" t="n">
        <v>1330</v>
      </c>
      <c r="P46" s="141"/>
      <c r="Q46" s="141"/>
      <c r="R46" s="141" t="n">
        <v>1400</v>
      </c>
      <c r="S46" s="141"/>
      <c r="T46" s="141"/>
      <c r="U46" s="141" t="n">
        <v>1400</v>
      </c>
      <c r="V46" s="141"/>
      <c r="W46" s="141"/>
      <c r="X46" s="141" t="n">
        <v>1330</v>
      </c>
      <c r="Y46" s="141"/>
      <c r="Z46" s="141"/>
      <c r="AA46" s="141" t="n">
        <v>1330</v>
      </c>
      <c r="AB46" s="141"/>
      <c r="AC46" s="141"/>
      <c r="AD46" s="141" t="n">
        <v>1330</v>
      </c>
      <c r="AE46" s="141"/>
      <c r="AF46" s="141"/>
      <c r="AG46" s="141" t="n">
        <v>1400</v>
      </c>
      <c r="AH46" s="141"/>
      <c r="AI46" s="141"/>
      <c r="AJ46" s="211" t="n">
        <f aca="false">SUM(D46:AI46)</f>
        <v>16570</v>
      </c>
      <c r="AK46" s="211"/>
      <c r="AL46" s="212" t="n">
        <f aca="false">ROUNDUP(AJ46/$AJ$47,1)</f>
        <v>70</v>
      </c>
      <c r="AM46" s="227" t="n">
        <f aca="false">ROUNDUP($AJ$46/$AJ$47,1)</f>
        <v>70</v>
      </c>
      <c r="AN46" s="227"/>
      <c r="AO46" s="228"/>
      <c r="AP46" s="228"/>
      <c r="AQ46" s="228"/>
    </row>
    <row r="47" s="153" customFormat="true" ht="21.75" hidden="false" customHeight="true" outlineLevel="0" collapsed="false">
      <c r="A47" s="186" t="s">
        <v>200</v>
      </c>
      <c r="B47" s="186"/>
      <c r="C47" s="186"/>
      <c r="D47" s="141" t="n">
        <v>20</v>
      </c>
      <c r="E47" s="141" t="n">
        <v>19</v>
      </c>
      <c r="F47" s="141" t="n">
        <v>20</v>
      </c>
      <c r="G47" s="141"/>
      <c r="H47" s="141"/>
      <c r="I47" s="141" t="n">
        <v>21</v>
      </c>
      <c r="J47" s="141"/>
      <c r="K47" s="141"/>
      <c r="L47" s="141" t="n">
        <v>21</v>
      </c>
      <c r="M47" s="141"/>
      <c r="N47" s="141"/>
      <c r="O47" s="141" t="n">
        <v>19</v>
      </c>
      <c r="P47" s="141"/>
      <c r="Q47" s="141"/>
      <c r="R47" s="141" t="n">
        <v>20</v>
      </c>
      <c r="S47" s="141"/>
      <c r="T47" s="141"/>
      <c r="U47" s="141" t="n">
        <v>20</v>
      </c>
      <c r="V47" s="141"/>
      <c r="W47" s="141"/>
      <c r="X47" s="141" t="n">
        <v>19</v>
      </c>
      <c r="Y47" s="141"/>
      <c r="Z47" s="141"/>
      <c r="AA47" s="141" t="n">
        <v>19</v>
      </c>
      <c r="AB47" s="141"/>
      <c r="AC47" s="141"/>
      <c r="AD47" s="141" t="n">
        <v>19</v>
      </c>
      <c r="AE47" s="141"/>
      <c r="AF47" s="141"/>
      <c r="AG47" s="141" t="n">
        <v>20</v>
      </c>
      <c r="AH47" s="141"/>
      <c r="AI47" s="141"/>
      <c r="AJ47" s="211" t="n">
        <f aca="false">+SUM(D47:AI47)</f>
        <v>237</v>
      </c>
      <c r="AK47" s="211"/>
      <c r="AL47" s="218"/>
      <c r="AM47" s="221"/>
      <c r="AN47" s="221"/>
    </row>
    <row r="48" s="153" customFormat="true" ht="4.5" hidden="false" customHeight="true" outlineLevel="0" collapsed="false">
      <c r="A48" s="171"/>
      <c r="B48" s="171"/>
      <c r="C48" s="171"/>
      <c r="I48" s="151"/>
      <c r="J48" s="151"/>
      <c r="K48" s="151"/>
      <c r="L48" s="151"/>
      <c r="M48" s="151"/>
      <c r="N48" s="151"/>
      <c r="O48" s="151"/>
      <c r="P48" s="151"/>
      <c r="Q48" s="151"/>
      <c r="R48" s="151"/>
      <c r="S48" s="151"/>
      <c r="T48" s="151"/>
      <c r="U48" s="151"/>
      <c r="V48" s="151"/>
      <c r="W48" s="151"/>
      <c r="X48" s="151"/>
      <c r="Y48" s="151"/>
      <c r="Z48" s="151"/>
      <c r="AA48" s="151"/>
      <c r="AB48" s="151"/>
      <c r="AC48" s="151"/>
      <c r="AD48" s="151"/>
      <c r="AE48" s="151"/>
      <c r="AF48" s="151"/>
      <c r="AG48" s="151"/>
      <c r="AH48" s="151"/>
      <c r="AI48" s="151"/>
      <c r="AJ48" s="172"/>
      <c r="AK48" s="151"/>
      <c r="AL48" s="150"/>
      <c r="AM48" s="150"/>
      <c r="AN48" s="152"/>
    </row>
    <row r="49" s="153" customFormat="true" ht="18" hidden="false" customHeight="true" outlineLevel="0" collapsed="false">
      <c r="A49" s="173" t="s">
        <v>161</v>
      </c>
      <c r="B49" s="151"/>
      <c r="D49" s="151"/>
      <c r="E49" s="151"/>
      <c r="F49" s="151"/>
      <c r="G49" s="151"/>
      <c r="H49" s="151"/>
      <c r="I49" s="151"/>
      <c r="J49" s="151"/>
      <c r="K49" s="151"/>
      <c r="L49" s="151"/>
      <c r="M49" s="151"/>
      <c r="N49" s="151"/>
      <c r="O49" s="151"/>
      <c r="P49" s="151"/>
      <c r="Q49" s="151"/>
      <c r="R49" s="151"/>
      <c r="S49" s="151"/>
      <c r="T49" s="151"/>
      <c r="U49" s="151"/>
      <c r="V49" s="151"/>
      <c r="W49" s="150"/>
      <c r="X49" s="151"/>
      <c r="Y49" s="151"/>
      <c r="Z49" s="151"/>
      <c r="AA49" s="151"/>
      <c r="AB49" s="151"/>
      <c r="AC49" s="151"/>
      <c r="AD49" s="151"/>
      <c r="AE49" s="151"/>
      <c r="AF49" s="151"/>
      <c r="AG49" s="151"/>
      <c r="AH49" s="151"/>
      <c r="AI49" s="151"/>
      <c r="AJ49" s="172"/>
      <c r="AK49" s="151"/>
      <c r="AL49" s="150"/>
      <c r="AM49" s="150"/>
      <c r="AN49" s="152"/>
    </row>
    <row r="50" s="153" customFormat="true" ht="45" hidden="false" customHeight="true" outlineLevel="0" collapsed="false">
      <c r="A50" s="178" t="s">
        <v>125</v>
      </c>
      <c r="B50" s="178"/>
      <c r="C50" s="178" t="s">
        <v>22</v>
      </c>
      <c r="D50" s="178"/>
      <c r="E50" s="181" t="s">
        <v>234</v>
      </c>
      <c r="F50" s="181"/>
      <c r="G50" s="181"/>
      <c r="H50" s="181"/>
      <c r="I50" s="200" t="s">
        <v>34</v>
      </c>
      <c r="J50" s="200"/>
      <c r="K50" s="200"/>
      <c r="L50" s="200"/>
      <c r="M50" s="200"/>
      <c r="N50" s="200"/>
      <c r="W50" s="150"/>
      <c r="X50" s="151"/>
      <c r="Y50" s="151"/>
      <c r="Z50" s="151"/>
      <c r="AA50" s="151"/>
      <c r="AB50" s="151"/>
      <c r="AC50" s="151"/>
      <c r="AD50" s="151"/>
      <c r="AE50" s="151"/>
      <c r="AF50" s="151"/>
      <c r="AG50" s="151"/>
      <c r="AH50" s="151"/>
      <c r="AI50" s="151"/>
      <c r="AJ50" s="172"/>
      <c r="AK50" s="151"/>
      <c r="AL50" s="150"/>
      <c r="AM50" s="150"/>
      <c r="AN50" s="152"/>
    </row>
    <row r="51" s="153" customFormat="true" ht="18" hidden="false" customHeight="true" outlineLevel="0" collapsed="false">
      <c r="A51" s="181" t="s">
        <v>165</v>
      </c>
      <c r="B51" s="181"/>
      <c r="C51" s="213" t="n">
        <f aca="false">ROUNDDOWN(IF(AL37&lt;=30,1,1+ROUNDUP((AL37-30)/30,0)),1)</f>
        <v>4</v>
      </c>
      <c r="D51" s="213"/>
      <c r="E51" s="213" t="n">
        <f aca="false">ROUNDDOWN(AL37/6,1)</f>
        <v>15.3</v>
      </c>
      <c r="F51" s="213"/>
      <c r="G51" s="213"/>
      <c r="H51" s="213"/>
      <c r="I51" s="231" t="n">
        <f aca="false">ROUNDDOWN($AL$40/9,1)+ROUNDDOWN(($AL$41-$AM$42)/6,1)+ROUNDDOWN($AM$42/12,1)+ROUNDDOWN(($AL$43-$AM$44)/4,1)+ROUNDDOWN($AM$44/8,1)+ROUNDDOWN(($AL$45-$AM$46)/2.5,1)+ROUNDDOWN($AM$46/5,1)</f>
        <v>15.7</v>
      </c>
      <c r="J51" s="231"/>
      <c r="K51" s="231"/>
      <c r="L51" s="231"/>
      <c r="M51" s="231"/>
      <c r="N51" s="231"/>
      <c r="W51" s="150"/>
      <c r="X51" s="151"/>
      <c r="Y51" s="151"/>
      <c r="Z51" s="151"/>
      <c r="AA51" s="151"/>
      <c r="AB51" s="151"/>
      <c r="AC51" s="151"/>
      <c r="AD51" s="151"/>
      <c r="AE51" s="151"/>
      <c r="AF51" s="151"/>
      <c r="AG51" s="151"/>
      <c r="AH51" s="151"/>
      <c r="AI51" s="151"/>
      <c r="AJ51" s="172"/>
      <c r="AK51" s="151"/>
      <c r="AL51" s="150"/>
      <c r="AM51" s="150"/>
      <c r="AN51" s="152"/>
    </row>
    <row r="52" s="153" customFormat="true" ht="4.5" hidden="false" customHeight="true" outlineLevel="0" collapsed="false">
      <c r="A52" s="171"/>
      <c r="B52" s="171"/>
      <c r="C52" s="171"/>
      <c r="D52" s="171"/>
      <c r="E52" s="171"/>
      <c r="F52" s="171"/>
      <c r="G52" s="171"/>
      <c r="H52" s="171"/>
      <c r="I52" s="171"/>
      <c r="J52" s="151"/>
      <c r="K52" s="151"/>
      <c r="L52" s="151"/>
      <c r="M52" s="172"/>
      <c r="N52" s="151"/>
      <c r="O52" s="151"/>
      <c r="P52" s="151"/>
      <c r="W52" s="150"/>
      <c r="X52" s="151"/>
      <c r="Y52" s="151"/>
      <c r="Z52" s="151"/>
      <c r="AA52" s="151"/>
      <c r="AB52" s="151"/>
      <c r="AC52" s="151"/>
      <c r="AD52" s="151"/>
      <c r="AE52" s="151"/>
      <c r="AF52" s="151"/>
      <c r="AG52" s="151"/>
      <c r="AH52" s="151"/>
      <c r="AI52" s="151"/>
      <c r="AJ52" s="172"/>
      <c r="AK52" s="151"/>
      <c r="AL52" s="150"/>
      <c r="AM52" s="150"/>
      <c r="AN52" s="152"/>
    </row>
    <row r="53" s="105" customFormat="true" ht="21" hidden="false" customHeight="true" outlineLevel="0" collapsed="false">
      <c r="A53" s="197" t="s">
        <v>182</v>
      </c>
      <c r="C53" s="126"/>
      <c r="D53" s="126"/>
      <c r="E53" s="126"/>
      <c r="F53" s="126"/>
      <c r="G53" s="198"/>
      <c r="H53" s="198"/>
      <c r="I53" s="198"/>
      <c r="J53" s="198"/>
      <c r="K53" s="198"/>
      <c r="L53" s="198"/>
      <c r="M53" s="198"/>
      <c r="N53" s="198"/>
      <c r="O53" s="198"/>
      <c r="P53" s="198"/>
      <c r="Q53" s="198"/>
      <c r="R53" s="198"/>
      <c r="S53" s="198"/>
      <c r="T53" s="198"/>
      <c r="U53" s="198"/>
      <c r="V53" s="198"/>
      <c r="W53" s="198"/>
      <c r="X53" s="198"/>
      <c r="Y53" s="198"/>
      <c r="Z53" s="198"/>
      <c r="AA53" s="198"/>
      <c r="AB53" s="198"/>
      <c r="AC53" s="198"/>
      <c r="AD53" s="198"/>
      <c r="AE53" s="198"/>
      <c r="AF53" s="198"/>
      <c r="AG53" s="198"/>
      <c r="AH53" s="198"/>
      <c r="AI53" s="198"/>
      <c r="AJ53" s="198"/>
      <c r="AK53" s="198"/>
      <c r="AL53" s="126"/>
      <c r="AM53" s="126"/>
      <c r="AN53" s="110"/>
    </row>
    <row r="54" customFormat="false" ht="24.75" hidden="false" customHeight="true" outlineLevel="0" collapsed="false">
      <c r="A54" s="110"/>
      <c r="B54" s="125"/>
      <c r="C54" s="199" t="str">
        <f aca="false">IF(VLOOKUP($AK$1,選択肢!$A$1:$J$31,C59,FALSE())=0,"-",VLOOKUP($AK$1,選択肢!$A$1:$J$31,C59,FALSE()))</f>
        <v>管理者</v>
      </c>
      <c r="D54" s="199"/>
      <c r="E54" s="200" t="str">
        <f aca="false">IF(VLOOKUP($AK$1,選択肢!$A$1:$J$31,E59,FALSE())=0,"-",VLOOKUP($AK$1,選択肢!$A$1:$J$31,E59,FALSE()))</f>
        <v>サービス管理責任者</v>
      </c>
      <c r="F54" s="200"/>
      <c r="G54" s="200"/>
      <c r="H54" s="200"/>
      <c r="I54" s="200" t="str">
        <f aca="false">IF(VLOOKUP($AK$1,選択肢!$A$1:$J$31,I59,FALSE())=0,"-",VLOOKUP($AK$1,選択肢!$A$1:$J$31,I59,FALSE()))</f>
        <v>世話人</v>
      </c>
      <c r="J54" s="200"/>
      <c r="K54" s="200"/>
      <c r="L54" s="200"/>
      <c r="M54" s="200"/>
      <c r="N54" s="200"/>
      <c r="O54" s="200" t="str">
        <f aca="false">IF(VLOOKUP($AK$1,選択肢!$A$1:$J$31,O59,FALSE())=0,"-",VLOOKUP($AK$1,選択肢!$A$1:$J$31,O59,FALSE()))</f>
        <v>生活支援員</v>
      </c>
      <c r="P54" s="200"/>
      <c r="Q54" s="200"/>
      <c r="R54" s="200"/>
      <c r="S54" s="200"/>
      <c r="T54" s="200"/>
      <c r="U54" s="200" t="str">
        <f aca="false">IF(VLOOKUP($AK$1,選択肢!$A$1:$J$31,U59,FALSE())=0,"-",VLOOKUP($AK$1,選択肢!$A$1:$J$31,U59,FALSE()))</f>
        <v>その他職員</v>
      </c>
      <c r="V54" s="200"/>
      <c r="W54" s="200"/>
      <c r="X54" s="200"/>
      <c r="Y54" s="200"/>
      <c r="Z54" s="200"/>
      <c r="AA54" s="200" t="str">
        <f aca="false">IF(VLOOKUP($AK$1,選択肢!$A$1:$J$31,AA59,FALSE())=0,"-",VLOOKUP($AK$1,選択肢!$A$1:$J$31,AA59,FALSE()))</f>
        <v>-</v>
      </c>
      <c r="AB54" s="200"/>
      <c r="AC54" s="200"/>
      <c r="AD54" s="200"/>
      <c r="AE54" s="200"/>
      <c r="AF54" s="200"/>
      <c r="AG54" s="200" t="str">
        <f aca="false">IF(VLOOKUP($AK$1,選択肢!$A$1:$J$31,AG59,FALSE())=0,"-",VLOOKUP($AK$1,選択肢!$A$1:$J$31,AG59,FALSE()))</f>
        <v>-</v>
      </c>
      <c r="AH54" s="200"/>
      <c r="AI54" s="200"/>
      <c r="AJ54" s="200"/>
      <c r="AK54" s="200"/>
      <c r="AL54" s="200" t="str">
        <f aca="false">IF(VLOOKUP($AK$1,選択肢!$A$1:$J$31,AL59,FALSE())=0,"-",VLOOKUP($AK$1,選択肢!$A$1:$J$31,AL59,FALSE()))</f>
        <v>-</v>
      </c>
      <c r="AM54" s="200"/>
      <c r="AN54" s="110"/>
    </row>
    <row r="55" customFormat="false" ht="18" hidden="false" customHeight="true" outlineLevel="0" collapsed="false">
      <c r="A55" s="110"/>
      <c r="B55" s="125"/>
      <c r="C55" s="202" t="s">
        <v>26</v>
      </c>
      <c r="D55" s="202" t="s">
        <v>183</v>
      </c>
      <c r="E55" s="203" t="s">
        <v>26</v>
      </c>
      <c r="F55" s="203" t="s">
        <v>183</v>
      </c>
      <c r="G55" s="203"/>
      <c r="H55" s="203"/>
      <c r="I55" s="203" t="s">
        <v>26</v>
      </c>
      <c r="J55" s="203"/>
      <c r="K55" s="203"/>
      <c r="L55" s="203" t="s">
        <v>183</v>
      </c>
      <c r="M55" s="203"/>
      <c r="N55" s="203"/>
      <c r="O55" s="203" t="s">
        <v>26</v>
      </c>
      <c r="P55" s="203"/>
      <c r="Q55" s="203"/>
      <c r="R55" s="203" t="s">
        <v>183</v>
      </c>
      <c r="S55" s="203"/>
      <c r="T55" s="203"/>
      <c r="U55" s="203" t="s">
        <v>26</v>
      </c>
      <c r="V55" s="203"/>
      <c r="W55" s="203"/>
      <c r="X55" s="203" t="s">
        <v>183</v>
      </c>
      <c r="Y55" s="203"/>
      <c r="Z55" s="203"/>
      <c r="AA55" s="203" t="s">
        <v>26</v>
      </c>
      <c r="AB55" s="203"/>
      <c r="AC55" s="203"/>
      <c r="AD55" s="203" t="s">
        <v>183</v>
      </c>
      <c r="AE55" s="203"/>
      <c r="AF55" s="203"/>
      <c r="AG55" s="203" t="s">
        <v>26</v>
      </c>
      <c r="AH55" s="203"/>
      <c r="AI55" s="203"/>
      <c r="AJ55" s="203" t="s">
        <v>183</v>
      </c>
      <c r="AK55" s="203"/>
      <c r="AL55" s="203" t="s">
        <v>26</v>
      </c>
      <c r="AM55" s="203" t="s">
        <v>183</v>
      </c>
      <c r="AN55" s="110"/>
    </row>
    <row r="56" customFormat="false" ht="18" hidden="false" customHeight="true" outlineLevel="0" collapsed="false">
      <c r="A56" s="110"/>
      <c r="B56" s="128" t="s">
        <v>184</v>
      </c>
      <c r="C56" s="203" t="n">
        <f aca="false">COUNTIFS($B$11:$B$30,C$54,$C$11:$C$30,"A",$E$11:$E$30,"*")</f>
        <v>0</v>
      </c>
      <c r="D56" s="203" t="n">
        <f aca="false">COUNTIFS($B$11:$B$30,C$54,$C$11:$C$30,"B",$E$11:$E$30,"*")</f>
        <v>0</v>
      </c>
      <c r="E56" s="203" t="n">
        <f aca="false">COUNTIFS($B$11:$B$30,E$54,$C$11:$C$30,"A",$E$11:$E$30,"*")</f>
        <v>1</v>
      </c>
      <c r="F56" s="203" t="n">
        <f aca="false">COUNTIFS($B$11:$B$30,E$54,$C$11:$C$30,"B",$E$11:$E$30,"*")</f>
        <v>1</v>
      </c>
      <c r="G56" s="203"/>
      <c r="H56" s="203"/>
      <c r="I56" s="203" t="n">
        <f aca="false">COUNTIFS($B$11:$B$30,I$54,$C$11:$C$30,"A",$E$11:$E$30,"*")</f>
        <v>0</v>
      </c>
      <c r="J56" s="203"/>
      <c r="K56" s="203"/>
      <c r="L56" s="203" t="n">
        <f aca="false">COUNTIFS($B$11:$B$30,I$54,$C$11:$C$30,"B",$E$11:$E$30,"*")</f>
        <v>0</v>
      </c>
      <c r="M56" s="203"/>
      <c r="N56" s="203"/>
      <c r="O56" s="203" t="n">
        <f aca="false">COUNTIFS($B$11:$B$30,O$54,$C$11:$C$30,"A",$E$11:$E$30,"*")</f>
        <v>0</v>
      </c>
      <c r="P56" s="203"/>
      <c r="Q56" s="203"/>
      <c r="R56" s="203" t="n">
        <f aca="false">COUNTIFS($B$11:$B$30,O$54,$C$11:$C$30,"B",$E$11:$E$30,"*")</f>
        <v>0</v>
      </c>
      <c r="S56" s="203"/>
      <c r="T56" s="203"/>
      <c r="U56" s="203" t="n">
        <f aca="false">COUNTIFS($B$11:$B$30,U$54,$C$11:$C$30,"A",$E$11:$E$30,"*")</f>
        <v>0</v>
      </c>
      <c r="V56" s="203"/>
      <c r="W56" s="203"/>
      <c r="X56" s="203" t="n">
        <f aca="false">COUNTIFS($B$11:$B$30,U$54,$C$11:$C$30,"B",$E$11:$E$30,"*")</f>
        <v>0</v>
      </c>
      <c r="Y56" s="203"/>
      <c r="Z56" s="203"/>
      <c r="AA56" s="203" t="n">
        <f aca="false">COUNTIFS($B$11:$B$30,AA$54,$C$11:$C$30,"A",$E$11:$E$30,"*")</f>
        <v>0</v>
      </c>
      <c r="AB56" s="203"/>
      <c r="AC56" s="203"/>
      <c r="AD56" s="203" t="n">
        <f aca="false">COUNTIFS($B$11:$B$30,AA$54,$C$11:$C$30,"B",$E$11:$E$30,"*")</f>
        <v>0</v>
      </c>
      <c r="AE56" s="203"/>
      <c r="AF56" s="203"/>
      <c r="AG56" s="203" t="n">
        <f aca="false">COUNTIFS($B$11:$B$30,AG$54,$C$11:$C$30,"A",$E$11:$E$30,"*")</f>
        <v>0</v>
      </c>
      <c r="AH56" s="203"/>
      <c r="AI56" s="203"/>
      <c r="AJ56" s="203" t="n">
        <f aca="false">COUNTIFS($B$11:$B$30,AG$54,$C$11:$C$30,"B",$E$11:$E$30,"*")</f>
        <v>0</v>
      </c>
      <c r="AK56" s="203"/>
      <c r="AL56" s="203" t="n">
        <f aca="false">COUNTIFS($B$11:$B$30,AL$54,$C$11:$C$30,"A",$E$11:$E$30,"*")</f>
        <v>0</v>
      </c>
      <c r="AM56" s="203" t="n">
        <f aca="false">COUNTIFS($B$11:$B$30,AL$54,$C$11:$C$30,"B",$E$11:$E$30,"*")</f>
        <v>0</v>
      </c>
      <c r="AN56" s="110"/>
    </row>
    <row r="57" customFormat="false" ht="18" hidden="false" customHeight="true" outlineLevel="0" collapsed="false">
      <c r="A57" s="110"/>
      <c r="B57" s="133" t="s">
        <v>185</v>
      </c>
      <c r="C57" s="205"/>
      <c r="D57" s="205"/>
      <c r="E57" s="203" t="n">
        <f aca="false">COUNTIFS($B$11:$B$30,E$54,$C$11:$C$30,"C",$E$11:$E$30,"*")</f>
        <v>1</v>
      </c>
      <c r="F57" s="203" t="n">
        <f aca="false">COUNTIFS($B$11:$B$30,E$54,$C$11:$C$30,"D",$E$11:$E$30,"*")</f>
        <v>1</v>
      </c>
      <c r="G57" s="203"/>
      <c r="H57" s="203"/>
      <c r="I57" s="203" t="n">
        <f aca="false">COUNTIFS($B$11:$B$30,I$54,$C$11:$C$30,"C",$E$11:$E$30,"*")</f>
        <v>0</v>
      </c>
      <c r="J57" s="203"/>
      <c r="K57" s="203"/>
      <c r="L57" s="203" t="n">
        <f aca="false">COUNTIFS($B$11:$B$30,I$54,$C$11:$C$30,"D",$E$11:$E$30,"*")</f>
        <v>0</v>
      </c>
      <c r="M57" s="203"/>
      <c r="N57" s="203"/>
      <c r="O57" s="203" t="n">
        <f aca="false">COUNTIFS($B$11:$B$30,O$54,$C$11:$C$30,"C",$E$11:$E$30,"*")</f>
        <v>0</v>
      </c>
      <c r="P57" s="203"/>
      <c r="Q57" s="203"/>
      <c r="R57" s="203" t="n">
        <f aca="false">COUNTIFS($B$11:$B$30,O$54,$C$11:$C$30,"D",$E$11:$E$30,"*")</f>
        <v>0</v>
      </c>
      <c r="S57" s="203"/>
      <c r="T57" s="203"/>
      <c r="U57" s="203" t="n">
        <f aca="false">COUNTIFS($B$11:$B$30,U$54,$C$11:$C$30,"C",$E$11:$E$30,"*")</f>
        <v>0</v>
      </c>
      <c r="V57" s="203"/>
      <c r="W57" s="203"/>
      <c r="X57" s="203" t="n">
        <f aca="false">COUNTIFS($B$11:$B$30,U$54,$C$11:$C$30,"D",$E$11:$E$30,"*")</f>
        <v>0</v>
      </c>
      <c r="Y57" s="203"/>
      <c r="Z57" s="203"/>
      <c r="AA57" s="203" t="n">
        <f aca="false">COUNTIFS($B$11:$B$30,AA$54,$C$11:$C$30,"C",$E$11:$E$30,"*")</f>
        <v>0</v>
      </c>
      <c r="AB57" s="203"/>
      <c r="AC57" s="203"/>
      <c r="AD57" s="203" t="n">
        <f aca="false">COUNTIFS($B$11:$B$30,AA$54,$C$11:$C$30,"D",$E$11:$E$30,"*")</f>
        <v>0</v>
      </c>
      <c r="AE57" s="203"/>
      <c r="AF57" s="203"/>
      <c r="AG57" s="203" t="n">
        <f aca="false">COUNTIFS($B$11:$B$30,AG$54,$C$11:$C$30,"C",$E$11:$E$30,"*")</f>
        <v>0</v>
      </c>
      <c r="AH57" s="203"/>
      <c r="AI57" s="203"/>
      <c r="AJ57" s="203" t="n">
        <f aca="false">COUNTIFS($B$11:$B$30,AG$54,$C$11:$C$30,"D",$E$11:$E$30,"*")</f>
        <v>0</v>
      </c>
      <c r="AK57" s="203"/>
      <c r="AL57" s="203" t="n">
        <f aca="false">COUNTIFS($B$11:$B$30,AL$54,$C$11:$C$30,"C",$E$11:$E$30,"*")</f>
        <v>0</v>
      </c>
      <c r="AM57" s="203" t="n">
        <f aca="false">COUNTIFS($B$11:$B$30,AL$54,$C$11:$C$30,"D",$E$11:$E$30,"*")</f>
        <v>0</v>
      </c>
      <c r="AN57" s="110"/>
    </row>
    <row r="58" customFormat="false" ht="24.75" hidden="false" customHeight="true" outlineLevel="0" collapsed="false">
      <c r="A58" s="110"/>
      <c r="B58" s="133" t="s">
        <v>186</v>
      </c>
      <c r="C58" s="232"/>
      <c r="D58" s="232"/>
      <c r="E58" s="200" t="str">
        <f aca="false">IF($AK$3="４週",SUMIFS($AK$11:$AK$30,$B$11:$B$30,E54)/4/$AH$5,IF($AK$3="歴月",SUMIFS($AK$11:$AK$30,$B$11:$B$30,E54)/$AL$5,"記載する期間を選択してください"))</f>
        <v>記載する期間を選択してください</v>
      </c>
      <c r="F58" s="200"/>
      <c r="G58" s="200"/>
      <c r="H58" s="200"/>
      <c r="I58" s="200" t="str">
        <f aca="false">IF($AK$3="４週",SUMIFS($AK$11:$AK$30,$B$11:$B$30,I54)/4/$AH$5,IF($AK$3="歴月",SUMIFS($AK$11:$AK$30,$B$11:$B$30,I54)/$AL$5,"記載する期間を選択してください"))</f>
        <v>記載する期間を選択してください</v>
      </c>
      <c r="J58" s="200"/>
      <c r="K58" s="200"/>
      <c r="L58" s="200"/>
      <c r="M58" s="200"/>
      <c r="N58" s="200"/>
      <c r="O58" s="200" t="str">
        <f aca="false">IF($AK$3="４週",SUMIFS($AK$11:$AK$30,$B$11:$B$30,O54)/4/$AH$5,IF($AK$3="歴月",SUMIFS($AK$11:$AK$30,$B$11:$B$30,O54)/$AL$5,"記載する期間を選択してください"))</f>
        <v>記載する期間を選択してください</v>
      </c>
      <c r="P58" s="200"/>
      <c r="Q58" s="200"/>
      <c r="R58" s="200"/>
      <c r="S58" s="200"/>
      <c r="T58" s="200"/>
      <c r="U58" s="200" t="str">
        <f aca="false">IF($AK$3="４週",SUMIFS($AK$11:$AK$30,$B$11:$B$30,U54)/4/$AH$5,IF($AK$3="歴月",SUMIFS($AK$11:$AK$30,$B$11:$B$30,U54)/$AL$5,"記載する期間を選択してください"))</f>
        <v>記載する期間を選択してください</v>
      </c>
      <c r="V58" s="200"/>
      <c r="W58" s="200"/>
      <c r="X58" s="200"/>
      <c r="Y58" s="200"/>
      <c r="Z58" s="200"/>
      <c r="AA58" s="200" t="str">
        <f aca="false">IF($AK$3="４週",SUMIFS($AK$11:$AK$30,$B$11:$B$30,AA54)/4/$AH$5,IF($AK$3="歴月",SUMIFS($AK$11:$AK$30,$B$11:$B$30,AA54)/$AL$5,"記載する期間を選択してください"))</f>
        <v>記載する期間を選択してください</v>
      </c>
      <c r="AB58" s="200"/>
      <c r="AC58" s="200"/>
      <c r="AD58" s="200"/>
      <c r="AE58" s="200"/>
      <c r="AF58" s="200"/>
      <c r="AG58" s="200" t="str">
        <f aca="false">IF($AK$3="４週",SUMIFS($AK$11:$AK$30,$B$11:$B$30,AG54)/4/$AH$5,IF($AK$3="歴月",SUMIFS($AK$11:$AK$30,$B$11:$B$30,AG54)/$AL$5,"記載する期間を選択してください"))</f>
        <v>記載する期間を選択してください</v>
      </c>
      <c r="AH58" s="200"/>
      <c r="AI58" s="200"/>
      <c r="AJ58" s="200"/>
      <c r="AK58" s="200"/>
      <c r="AL58" s="200" t="str">
        <f aca="false">IF($AK$3="４週",SUMIFS($AK$11:$AK$30,$B$11:$B$30,AL54)/4/$AH$5,IF($AK$3="歴月",SUMIFS($AK$11:$AK$30,$B$11:$B$30,AL54)/$AL$5,"記載する期間を選択してください"))</f>
        <v>記載する期間を選択してください</v>
      </c>
      <c r="AM58" s="200"/>
      <c r="AN58" s="110"/>
    </row>
    <row r="59" s="105" customFormat="true" ht="4.5" hidden="false" customHeight="true" outlineLevel="0" collapsed="false">
      <c r="A59" s="110"/>
      <c r="C59" s="158" t="n">
        <v>2</v>
      </c>
      <c r="D59" s="158"/>
      <c r="E59" s="158" t="n">
        <v>3</v>
      </c>
      <c r="F59" s="158"/>
      <c r="G59" s="158"/>
      <c r="H59" s="158"/>
      <c r="I59" s="158" t="n">
        <v>4</v>
      </c>
      <c r="J59" s="158"/>
      <c r="K59" s="158"/>
      <c r="L59" s="158"/>
      <c r="M59" s="158"/>
      <c r="N59" s="158"/>
      <c r="O59" s="158" t="n">
        <v>5</v>
      </c>
      <c r="P59" s="158"/>
      <c r="Q59" s="158"/>
      <c r="R59" s="158"/>
      <c r="S59" s="158"/>
      <c r="T59" s="158"/>
      <c r="U59" s="158" t="n">
        <v>6</v>
      </c>
      <c r="V59" s="158"/>
      <c r="W59" s="158"/>
      <c r="X59" s="158"/>
      <c r="Y59" s="158"/>
      <c r="Z59" s="158"/>
      <c r="AA59" s="158" t="n">
        <v>7</v>
      </c>
      <c r="AB59" s="158"/>
      <c r="AC59" s="158"/>
      <c r="AD59" s="158"/>
      <c r="AE59" s="158"/>
      <c r="AF59" s="158"/>
      <c r="AG59" s="158" t="n">
        <v>8</v>
      </c>
      <c r="AH59" s="158"/>
      <c r="AI59" s="158"/>
      <c r="AJ59" s="158"/>
      <c r="AK59" s="158"/>
      <c r="AL59" s="158" t="n">
        <v>9</v>
      </c>
      <c r="AM59" s="206"/>
      <c r="AN59" s="110"/>
    </row>
    <row r="60" customFormat="false" ht="15" hidden="false" customHeight="true" outlineLevel="0" collapsed="false">
      <c r="A60" s="154" t="s">
        <v>117</v>
      </c>
      <c r="B60" s="155"/>
      <c r="C60" s="156"/>
      <c r="D60" s="156"/>
      <c r="E60" s="156"/>
      <c r="F60" s="157"/>
      <c r="G60" s="156"/>
      <c r="H60" s="158"/>
      <c r="I60" s="158"/>
      <c r="J60" s="158"/>
      <c r="K60" s="158"/>
      <c r="L60" s="158"/>
      <c r="M60" s="158"/>
      <c r="N60" s="158"/>
      <c r="O60" s="158"/>
      <c r="P60" s="158"/>
      <c r="Q60" s="158"/>
      <c r="R60" s="158" t="n">
        <v>6</v>
      </c>
      <c r="S60" s="158"/>
      <c r="T60" s="158"/>
      <c r="U60" s="158"/>
      <c r="V60" s="158"/>
      <c r="W60" s="158"/>
      <c r="X60" s="158" t="n">
        <v>7</v>
      </c>
      <c r="Y60" s="158"/>
      <c r="Z60" s="158"/>
      <c r="AA60" s="158"/>
      <c r="AB60" s="158"/>
      <c r="AC60" s="158"/>
      <c r="AD60" s="158" t="n">
        <v>8</v>
      </c>
      <c r="AE60" s="158"/>
      <c r="AF60" s="158"/>
      <c r="AG60" s="159"/>
      <c r="AH60" s="159"/>
      <c r="AI60" s="159"/>
      <c r="AJ60" s="159" t="n">
        <v>9</v>
      </c>
      <c r="AK60" s="160"/>
      <c r="AL60" s="160"/>
      <c r="AM60" s="110"/>
    </row>
    <row r="61" s="154" customFormat="true" ht="15" hidden="false" customHeight="true" outlineLevel="0" collapsed="false">
      <c r="A61" s="154" t="s">
        <v>118</v>
      </c>
      <c r="B61" s="161"/>
      <c r="C61" s="161"/>
      <c r="D61" s="161"/>
      <c r="E61" s="161"/>
      <c r="F61" s="161"/>
      <c r="G61" s="161"/>
      <c r="H61" s="109"/>
      <c r="I61" s="109"/>
      <c r="J61" s="109"/>
      <c r="K61" s="109"/>
      <c r="L61" s="109"/>
      <c r="M61" s="109"/>
      <c r="N61" s="109"/>
      <c r="O61" s="109"/>
      <c r="P61" s="109"/>
      <c r="Q61" s="109"/>
      <c r="R61" s="109"/>
      <c r="S61" s="109"/>
      <c r="T61" s="109"/>
      <c r="U61" s="109"/>
      <c r="V61" s="109"/>
      <c r="W61" s="109"/>
      <c r="X61" s="109"/>
      <c r="Y61" s="109"/>
      <c r="Z61" s="109"/>
      <c r="AA61" s="109"/>
      <c r="AB61" s="109"/>
      <c r="AC61" s="109"/>
      <c r="AD61" s="109"/>
      <c r="AE61" s="109"/>
      <c r="AF61" s="109"/>
      <c r="AG61" s="109"/>
      <c r="AH61" s="109"/>
      <c r="AI61" s="109"/>
      <c r="AJ61" s="109"/>
      <c r="AK61" s="109"/>
      <c r="AL61" s="109"/>
      <c r="AM61" s="109"/>
    </row>
    <row r="62" s="154" customFormat="true" ht="15" hidden="false" customHeight="true" outlineLevel="0" collapsed="false">
      <c r="A62" s="154" t="s">
        <v>119</v>
      </c>
      <c r="B62" s="161"/>
      <c r="C62" s="161"/>
      <c r="D62" s="161"/>
      <c r="E62" s="161"/>
      <c r="F62" s="161"/>
      <c r="G62" s="161"/>
      <c r="H62" s="109"/>
      <c r="I62" s="109"/>
      <c r="J62" s="109"/>
      <c r="K62" s="109"/>
      <c r="L62" s="109"/>
      <c r="M62" s="109"/>
      <c r="N62" s="109"/>
      <c r="O62" s="109"/>
      <c r="P62" s="109"/>
      <c r="Q62" s="109"/>
      <c r="R62" s="109"/>
      <c r="S62" s="109"/>
      <c r="T62" s="109"/>
      <c r="U62" s="109"/>
      <c r="V62" s="109"/>
      <c r="W62" s="109"/>
      <c r="X62" s="109"/>
      <c r="Y62" s="109"/>
      <c r="Z62" s="109"/>
      <c r="AA62" s="109"/>
      <c r="AB62" s="109"/>
      <c r="AC62" s="109"/>
      <c r="AD62" s="109"/>
      <c r="AE62" s="109"/>
      <c r="AF62" s="109"/>
      <c r="AG62" s="109"/>
      <c r="AH62" s="109"/>
      <c r="AI62" s="109"/>
      <c r="AJ62" s="109"/>
      <c r="AK62" s="109"/>
      <c r="AL62" s="109"/>
      <c r="AM62" s="109"/>
    </row>
    <row r="63" s="154" customFormat="true" ht="15" hidden="false" customHeight="true" outlineLevel="0" collapsed="false">
      <c r="A63" s="154" t="s">
        <v>120</v>
      </c>
      <c r="B63" s="161"/>
      <c r="C63" s="161"/>
      <c r="D63" s="161"/>
      <c r="E63" s="161"/>
      <c r="F63" s="161"/>
      <c r="G63" s="161"/>
      <c r="H63" s="109"/>
      <c r="I63" s="109"/>
      <c r="J63" s="109"/>
      <c r="K63" s="109"/>
      <c r="L63" s="109"/>
      <c r="M63" s="109"/>
      <c r="N63" s="109"/>
      <c r="O63" s="109"/>
      <c r="P63" s="109"/>
      <c r="Q63" s="109"/>
      <c r="R63" s="109"/>
      <c r="S63" s="109"/>
      <c r="T63" s="109"/>
      <c r="U63" s="109"/>
      <c r="V63" s="109"/>
      <c r="W63" s="109"/>
      <c r="X63" s="109"/>
      <c r="Y63" s="109"/>
      <c r="Z63" s="109"/>
      <c r="AA63" s="109"/>
      <c r="AB63" s="109"/>
      <c r="AC63" s="109"/>
      <c r="AD63" s="109"/>
      <c r="AE63" s="109"/>
      <c r="AF63" s="109"/>
      <c r="AG63" s="109"/>
      <c r="AH63" s="109"/>
      <c r="AI63" s="109"/>
      <c r="AJ63" s="109"/>
      <c r="AK63" s="109"/>
      <c r="AL63" s="109"/>
      <c r="AM63" s="109"/>
    </row>
    <row r="64" s="154" customFormat="true" ht="15" hidden="false" customHeight="true" outlineLevel="0" collapsed="false">
      <c r="A64" s="154" t="s">
        <v>121</v>
      </c>
      <c r="B64" s="161"/>
      <c r="C64" s="161"/>
      <c r="D64" s="161"/>
      <c r="E64" s="161"/>
      <c r="F64" s="161"/>
      <c r="G64" s="161"/>
      <c r="H64" s="109"/>
      <c r="I64" s="109"/>
      <c r="J64" s="109"/>
      <c r="K64" s="109"/>
      <c r="L64" s="109"/>
      <c r="M64" s="109"/>
      <c r="N64" s="109"/>
      <c r="O64" s="109"/>
      <c r="P64" s="109"/>
      <c r="Q64" s="109"/>
      <c r="R64" s="109"/>
      <c r="S64" s="109"/>
      <c r="T64" s="109"/>
      <c r="U64" s="109"/>
      <c r="V64" s="109"/>
      <c r="W64" s="109"/>
      <c r="X64" s="109"/>
      <c r="Y64" s="109"/>
      <c r="Z64" s="109"/>
      <c r="AA64" s="109"/>
      <c r="AB64" s="109"/>
      <c r="AC64" s="109"/>
      <c r="AD64" s="109"/>
      <c r="AE64" s="109"/>
      <c r="AF64" s="109"/>
      <c r="AG64" s="109"/>
      <c r="AH64" s="109"/>
      <c r="AI64" s="109"/>
      <c r="AJ64" s="109"/>
      <c r="AK64" s="109"/>
      <c r="AL64" s="109"/>
      <c r="AM64" s="109"/>
    </row>
    <row r="65" customFormat="false" ht="15" hidden="false" customHeight="true" outlineLevel="0" collapsed="false">
      <c r="A65" s="154" t="s">
        <v>122</v>
      </c>
      <c r="B65" s="162"/>
      <c r="C65" s="154"/>
      <c r="D65" s="154"/>
      <c r="E65" s="154"/>
      <c r="F65" s="154"/>
      <c r="G65" s="154"/>
    </row>
    <row r="66" customFormat="false" ht="15" hidden="false" customHeight="true" outlineLevel="0" collapsed="false">
      <c r="A66" s="154" t="s">
        <v>123</v>
      </c>
      <c r="B66" s="162"/>
      <c r="C66" s="154"/>
      <c r="D66" s="154"/>
      <c r="E66" s="154"/>
      <c r="F66" s="154"/>
      <c r="G66" s="154"/>
    </row>
    <row r="67" customFormat="false" ht="15" hidden="false" customHeight="true" outlineLevel="0" collapsed="false">
      <c r="A67" s="154"/>
      <c r="B67" s="128" t="s">
        <v>124</v>
      </c>
      <c r="C67" s="128" t="s">
        <v>125</v>
      </c>
      <c r="D67" s="128"/>
      <c r="E67" s="128"/>
      <c r="F67" s="154"/>
      <c r="G67" s="154"/>
    </row>
    <row r="68" customFormat="false" ht="15" hidden="false" customHeight="true" outlineLevel="0" collapsed="false">
      <c r="A68" s="154"/>
      <c r="B68" s="163" t="s">
        <v>126</v>
      </c>
      <c r="C68" s="164" t="s">
        <v>127</v>
      </c>
      <c r="D68" s="164"/>
      <c r="E68" s="164"/>
      <c r="F68" s="154"/>
      <c r="G68" s="154"/>
    </row>
    <row r="69" customFormat="false" ht="15" hidden="false" customHeight="true" outlineLevel="0" collapsed="false">
      <c r="A69" s="154"/>
      <c r="B69" s="163" t="s">
        <v>128</v>
      </c>
      <c r="C69" s="164" t="s">
        <v>129</v>
      </c>
      <c r="D69" s="164"/>
      <c r="E69" s="164"/>
      <c r="F69" s="154"/>
      <c r="G69" s="154"/>
    </row>
    <row r="70" customFormat="false" ht="15" hidden="false" customHeight="true" outlineLevel="0" collapsed="false">
      <c r="A70" s="154"/>
      <c r="B70" s="163" t="s">
        <v>130</v>
      </c>
      <c r="C70" s="164" t="s">
        <v>131</v>
      </c>
      <c r="D70" s="164"/>
      <c r="E70" s="164"/>
      <c r="F70" s="154"/>
      <c r="G70" s="154"/>
    </row>
    <row r="71" customFormat="false" ht="15" hidden="false" customHeight="true" outlineLevel="0" collapsed="false">
      <c r="A71" s="154"/>
      <c r="B71" s="163" t="s">
        <v>132</v>
      </c>
      <c r="C71" s="164" t="s">
        <v>133</v>
      </c>
      <c r="D71" s="164"/>
      <c r="E71" s="164"/>
      <c r="F71" s="154"/>
      <c r="G71" s="154"/>
    </row>
    <row r="72" customFormat="false" ht="15" hidden="false" customHeight="true" outlineLevel="0" collapsed="false">
      <c r="A72" s="154"/>
      <c r="B72" s="154" t="s">
        <v>134</v>
      </c>
      <c r="C72" s="154"/>
      <c r="D72" s="154"/>
      <c r="E72" s="154"/>
      <c r="F72" s="154"/>
      <c r="G72" s="154"/>
    </row>
    <row r="73" customFormat="false" ht="15" hidden="false" customHeight="true" outlineLevel="0" collapsed="false">
      <c r="A73" s="154"/>
      <c r="B73" s="154" t="s">
        <v>135</v>
      </c>
      <c r="C73" s="154"/>
      <c r="D73" s="154"/>
      <c r="E73" s="154"/>
      <c r="F73" s="154"/>
      <c r="G73" s="154"/>
    </row>
    <row r="74" customFormat="false" ht="15" hidden="false" customHeight="true" outlineLevel="0" collapsed="false">
      <c r="A74" s="154"/>
      <c r="B74" s="154" t="s">
        <v>136</v>
      </c>
      <c r="C74" s="154"/>
      <c r="D74" s="154"/>
      <c r="E74" s="154"/>
      <c r="F74" s="154"/>
      <c r="G74" s="154"/>
    </row>
    <row r="75" customFormat="false" ht="15" hidden="false" customHeight="true" outlineLevel="0" collapsed="false">
      <c r="A75" s="154" t="s">
        <v>137</v>
      </c>
      <c r="B75" s="162"/>
      <c r="C75" s="154"/>
      <c r="D75" s="154"/>
      <c r="E75" s="154"/>
      <c r="F75" s="154"/>
      <c r="G75" s="154"/>
    </row>
    <row r="76" customFormat="false" ht="15" hidden="false" customHeight="true" outlineLevel="0" collapsed="false">
      <c r="A76" s="154" t="s">
        <v>217</v>
      </c>
      <c r="B76" s="162"/>
      <c r="C76" s="154"/>
      <c r="D76" s="154"/>
      <c r="E76" s="154"/>
      <c r="F76" s="154"/>
      <c r="G76" s="154"/>
    </row>
    <row r="77" customFormat="false" ht="15" hidden="false" customHeight="true" outlineLevel="0" collapsed="false">
      <c r="A77" s="154" t="s">
        <v>139</v>
      </c>
      <c r="B77" s="162"/>
      <c r="C77" s="154"/>
      <c r="D77" s="154"/>
      <c r="E77" s="154"/>
      <c r="F77" s="154"/>
      <c r="G77" s="154"/>
    </row>
    <row r="78" customFormat="false" ht="15" hidden="false" customHeight="true" outlineLevel="0" collapsed="false">
      <c r="A78" s="154" t="s">
        <v>140</v>
      </c>
      <c r="B78" s="162"/>
      <c r="C78" s="154"/>
      <c r="D78" s="154"/>
      <c r="E78" s="154"/>
      <c r="F78" s="154"/>
      <c r="G78" s="154"/>
    </row>
    <row r="79" customFormat="false" ht="15" hidden="false" customHeight="true" outlineLevel="0" collapsed="false">
      <c r="A79" s="154" t="s">
        <v>141</v>
      </c>
      <c r="B79" s="162"/>
      <c r="C79" s="154"/>
      <c r="D79" s="154"/>
      <c r="E79" s="154"/>
      <c r="F79" s="154"/>
      <c r="G79" s="154"/>
    </row>
    <row r="80" customFormat="false" ht="15" hidden="false" customHeight="true" outlineLevel="0" collapsed="false">
      <c r="A80" s="154" t="s">
        <v>142</v>
      </c>
      <c r="B80" s="162"/>
      <c r="C80" s="154"/>
      <c r="D80" s="154"/>
      <c r="E80" s="154"/>
      <c r="F80" s="154"/>
      <c r="G80" s="154"/>
    </row>
    <row r="81" customFormat="false" ht="15" hidden="false" customHeight="true" outlineLevel="0" collapsed="false">
      <c r="A81" s="154" t="s">
        <v>143</v>
      </c>
      <c r="B81" s="162"/>
      <c r="C81" s="154"/>
      <c r="D81" s="154"/>
      <c r="E81" s="154"/>
      <c r="F81" s="154"/>
      <c r="G81" s="154"/>
    </row>
    <row r="82" customFormat="false" ht="15" hidden="false" customHeight="true" outlineLevel="0" collapsed="false">
      <c r="A82" s="154" t="s">
        <v>144</v>
      </c>
      <c r="B82" s="162"/>
      <c r="C82" s="154"/>
      <c r="D82" s="154"/>
      <c r="E82" s="154"/>
      <c r="F82" s="154"/>
      <c r="G82" s="154"/>
    </row>
    <row r="83" customFormat="false" ht="15" hidden="false" customHeight="true" outlineLevel="0" collapsed="false">
      <c r="A83" s="154" t="s">
        <v>145</v>
      </c>
      <c r="B83" s="162"/>
      <c r="C83" s="154"/>
      <c r="D83" s="154"/>
      <c r="E83" s="154"/>
      <c r="F83" s="154"/>
      <c r="G83" s="154"/>
    </row>
    <row r="84" customFormat="false" ht="15" hidden="false" customHeight="true" outlineLevel="0" collapsed="false">
      <c r="A84" s="154" t="s">
        <v>146</v>
      </c>
      <c r="B84" s="162"/>
      <c r="C84" s="154"/>
      <c r="D84" s="154"/>
      <c r="E84" s="154"/>
      <c r="F84" s="154"/>
      <c r="G84" s="154"/>
    </row>
    <row r="85" customFormat="false" ht="15" hidden="false" customHeight="true" outlineLevel="0" collapsed="false">
      <c r="A85" s="154" t="s">
        <v>147</v>
      </c>
      <c r="B85" s="162"/>
      <c r="C85" s="154"/>
      <c r="D85" s="154"/>
      <c r="E85" s="154"/>
      <c r="F85" s="154"/>
      <c r="G85" s="154"/>
    </row>
    <row r="86" customFormat="false" ht="15" hidden="false" customHeight="true" outlineLevel="0" collapsed="false">
      <c r="A86" s="154" t="s">
        <v>148</v>
      </c>
      <c r="B86" s="162"/>
      <c r="C86" s="154"/>
      <c r="D86" s="154"/>
      <c r="E86" s="154"/>
      <c r="F86" s="154"/>
      <c r="G86" s="154"/>
    </row>
    <row r="87" customFormat="false" ht="15" hidden="false" customHeight="true" outlineLevel="0" collapsed="false">
      <c r="A87" s="154" t="s">
        <v>149</v>
      </c>
      <c r="B87" s="162"/>
      <c r="C87" s="154"/>
      <c r="D87" s="154"/>
      <c r="E87" s="154"/>
      <c r="F87" s="154"/>
      <c r="G87" s="154"/>
    </row>
  </sheetData>
  <mergeCells count="264">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A36:C36"/>
    <mergeCell ref="F36:H36"/>
    <mergeCell ref="I36:K36"/>
    <mergeCell ref="L36:N36"/>
    <mergeCell ref="O36:Q36"/>
    <mergeCell ref="R36:T36"/>
    <mergeCell ref="U36:W36"/>
    <mergeCell ref="X36:Z36"/>
    <mergeCell ref="AA36:AC36"/>
    <mergeCell ref="AD36:AF36"/>
    <mergeCell ref="AG36:AI36"/>
    <mergeCell ref="AJ36:AK36"/>
    <mergeCell ref="AM36:AN36"/>
    <mergeCell ref="A37:C37"/>
    <mergeCell ref="F37:H37"/>
    <mergeCell ref="I37:K37"/>
    <mergeCell ref="L37:N37"/>
    <mergeCell ref="O37:Q37"/>
    <mergeCell ref="R37:T37"/>
    <mergeCell ref="U37:W37"/>
    <mergeCell ref="X37:Z37"/>
    <mergeCell ref="AA37:AC37"/>
    <mergeCell ref="AD37:AF37"/>
    <mergeCell ref="AG37:AI37"/>
    <mergeCell ref="AJ37:AK37"/>
    <mergeCell ref="AM37:AN37"/>
    <mergeCell ref="A38:C38"/>
    <mergeCell ref="F38:H38"/>
    <mergeCell ref="I38:K38"/>
    <mergeCell ref="L38:N38"/>
    <mergeCell ref="O38:Q38"/>
    <mergeCell ref="R38:T38"/>
    <mergeCell ref="U38:W38"/>
    <mergeCell ref="X38:Z38"/>
    <mergeCell ref="AA38:AC38"/>
    <mergeCell ref="AD38:AF38"/>
    <mergeCell ref="AG38:AI38"/>
    <mergeCell ref="AJ38:AK38"/>
    <mergeCell ref="AM38:AN38"/>
    <mergeCell ref="A39:C39"/>
    <mergeCell ref="F39:H39"/>
    <mergeCell ref="I39:K39"/>
    <mergeCell ref="L39:N39"/>
    <mergeCell ref="O39:Q39"/>
    <mergeCell ref="R39:T39"/>
    <mergeCell ref="U39:W39"/>
    <mergeCell ref="X39:Z39"/>
    <mergeCell ref="AA39:AC39"/>
    <mergeCell ref="AD39:AF39"/>
    <mergeCell ref="AG39:AI39"/>
    <mergeCell ref="AJ39:AK39"/>
    <mergeCell ref="AM39:AN39"/>
    <mergeCell ref="A40:C40"/>
    <mergeCell ref="F40:H40"/>
    <mergeCell ref="I40:K40"/>
    <mergeCell ref="L40:N40"/>
    <mergeCell ref="O40:Q40"/>
    <mergeCell ref="R40:T40"/>
    <mergeCell ref="U40:W40"/>
    <mergeCell ref="X40:Z40"/>
    <mergeCell ref="AA40:AC40"/>
    <mergeCell ref="AD40:AF40"/>
    <mergeCell ref="AG40:AI40"/>
    <mergeCell ref="AJ40:AK40"/>
    <mergeCell ref="AM40:AN40"/>
    <mergeCell ref="A41:C41"/>
    <mergeCell ref="F41:H41"/>
    <mergeCell ref="I41:K41"/>
    <mergeCell ref="L41:N41"/>
    <mergeCell ref="O41:Q41"/>
    <mergeCell ref="R41:T41"/>
    <mergeCell ref="U41:W41"/>
    <mergeCell ref="X41:Z41"/>
    <mergeCell ref="AA41:AC41"/>
    <mergeCell ref="AD41:AF41"/>
    <mergeCell ref="AG41:AI41"/>
    <mergeCell ref="AJ41:AK41"/>
    <mergeCell ref="AM41:AN41"/>
    <mergeCell ref="B42:C42"/>
    <mergeCell ref="F42:H42"/>
    <mergeCell ref="I42:K42"/>
    <mergeCell ref="L42:N42"/>
    <mergeCell ref="O42:Q42"/>
    <mergeCell ref="R42:T42"/>
    <mergeCell ref="U42:W42"/>
    <mergeCell ref="X42:Z42"/>
    <mergeCell ref="AA42:AC42"/>
    <mergeCell ref="AD42:AF42"/>
    <mergeCell ref="AG42:AI42"/>
    <mergeCell ref="AJ42:AK42"/>
    <mergeCell ref="AM42:AN42"/>
    <mergeCell ref="A43:C43"/>
    <mergeCell ref="F43:H43"/>
    <mergeCell ref="I43:K43"/>
    <mergeCell ref="L43:N43"/>
    <mergeCell ref="O43:Q43"/>
    <mergeCell ref="R43:T43"/>
    <mergeCell ref="U43:W43"/>
    <mergeCell ref="X43:Z43"/>
    <mergeCell ref="AA43:AC43"/>
    <mergeCell ref="AD43:AF43"/>
    <mergeCell ref="AG43:AI43"/>
    <mergeCell ref="AJ43:AK43"/>
    <mergeCell ref="AM43:AN43"/>
    <mergeCell ref="B44:C44"/>
    <mergeCell ref="F44:H44"/>
    <mergeCell ref="I44:K44"/>
    <mergeCell ref="L44:N44"/>
    <mergeCell ref="O44:Q44"/>
    <mergeCell ref="R44:T44"/>
    <mergeCell ref="U44:W44"/>
    <mergeCell ref="X44:Z44"/>
    <mergeCell ref="AA44:AC44"/>
    <mergeCell ref="AD44:AF44"/>
    <mergeCell ref="AG44:AI44"/>
    <mergeCell ref="AJ44:AK44"/>
    <mergeCell ref="AM44:AN44"/>
    <mergeCell ref="A45:C45"/>
    <mergeCell ref="F45:H45"/>
    <mergeCell ref="I45:K45"/>
    <mergeCell ref="L45:N45"/>
    <mergeCell ref="O45:Q45"/>
    <mergeCell ref="R45:T45"/>
    <mergeCell ref="U45:W45"/>
    <mergeCell ref="X45:Z45"/>
    <mergeCell ref="AA45:AC45"/>
    <mergeCell ref="AD45:AF45"/>
    <mergeCell ref="AG45:AI45"/>
    <mergeCell ref="AJ45:AK45"/>
    <mergeCell ref="AM45:AN45"/>
    <mergeCell ref="B46:C46"/>
    <mergeCell ref="F46:H46"/>
    <mergeCell ref="I46:K46"/>
    <mergeCell ref="L46:N46"/>
    <mergeCell ref="O46:Q46"/>
    <mergeCell ref="R46:T46"/>
    <mergeCell ref="U46:W46"/>
    <mergeCell ref="X46:Z46"/>
    <mergeCell ref="AA46:AC46"/>
    <mergeCell ref="AD46:AF46"/>
    <mergeCell ref="AG46:AI46"/>
    <mergeCell ref="AJ46:AK46"/>
    <mergeCell ref="AM46:AN46"/>
    <mergeCell ref="A47:C47"/>
    <mergeCell ref="F47:H47"/>
    <mergeCell ref="I47:K47"/>
    <mergeCell ref="L47:N47"/>
    <mergeCell ref="O47:Q47"/>
    <mergeCell ref="R47:T47"/>
    <mergeCell ref="U47:W47"/>
    <mergeCell ref="X47:Z47"/>
    <mergeCell ref="AA47:AC47"/>
    <mergeCell ref="AD47:AF47"/>
    <mergeCell ref="AG47:AI47"/>
    <mergeCell ref="AJ47:AK47"/>
    <mergeCell ref="AM47:AN47"/>
    <mergeCell ref="A50:B50"/>
    <mergeCell ref="C50:D50"/>
    <mergeCell ref="E50:H50"/>
    <mergeCell ref="I50:N50"/>
    <mergeCell ref="A51:B51"/>
    <mergeCell ref="C51:D51"/>
    <mergeCell ref="E51:H51"/>
    <mergeCell ref="I51:N51"/>
    <mergeCell ref="C54:D54"/>
    <mergeCell ref="E54:H54"/>
    <mergeCell ref="I54:N54"/>
    <mergeCell ref="O54:T54"/>
    <mergeCell ref="U54:Z54"/>
    <mergeCell ref="AA54:AF54"/>
    <mergeCell ref="AG54:AK54"/>
    <mergeCell ref="AL54:AM54"/>
    <mergeCell ref="F55:H55"/>
    <mergeCell ref="I55:K55"/>
    <mergeCell ref="L55:N55"/>
    <mergeCell ref="O55:Q55"/>
    <mergeCell ref="R55:T55"/>
    <mergeCell ref="U55:W55"/>
    <mergeCell ref="X55:Z55"/>
    <mergeCell ref="AA55:AC55"/>
    <mergeCell ref="AD55:AF55"/>
    <mergeCell ref="AG55:AI55"/>
    <mergeCell ref="AJ55:AK55"/>
    <mergeCell ref="F56:H56"/>
    <mergeCell ref="I56:K56"/>
    <mergeCell ref="L56:N56"/>
    <mergeCell ref="O56:Q56"/>
    <mergeCell ref="R56:T56"/>
    <mergeCell ref="U56:W56"/>
    <mergeCell ref="X56:Z56"/>
    <mergeCell ref="AA56:AC56"/>
    <mergeCell ref="AD56:AF56"/>
    <mergeCell ref="AG56:AI56"/>
    <mergeCell ref="AJ56:AK56"/>
    <mergeCell ref="F57:H57"/>
    <mergeCell ref="I57:K57"/>
    <mergeCell ref="L57:N57"/>
    <mergeCell ref="O57:Q57"/>
    <mergeCell ref="R57:T57"/>
    <mergeCell ref="U57:W57"/>
    <mergeCell ref="X57:Z57"/>
    <mergeCell ref="AA57:AC57"/>
    <mergeCell ref="AD57:AF57"/>
    <mergeCell ref="AG57:AI57"/>
    <mergeCell ref="AJ57:AK57"/>
    <mergeCell ref="C58:D58"/>
    <mergeCell ref="E58:H58"/>
    <mergeCell ref="I58:N58"/>
    <mergeCell ref="O58:T58"/>
    <mergeCell ref="U58:Z58"/>
    <mergeCell ref="AA58:AF58"/>
    <mergeCell ref="AG58:AK58"/>
    <mergeCell ref="AL58:AM58"/>
    <mergeCell ref="C67:E67"/>
    <mergeCell ref="C68:E68"/>
    <mergeCell ref="C69:E69"/>
    <mergeCell ref="C70:E70"/>
    <mergeCell ref="C71:E71"/>
  </mergeCells>
  <dataValidations count="6">
    <dataValidation allowBlank="true" errorStyle="stop" operator="greaterThanOrEqual" showDropDown="false" showErrorMessage="true" showInputMessage="true" sqref="AM36 AJ37:AJ47 AL37:AL46 AM42 AM44 AM46 I48:I49 L48:L49 I52 L52" type="none">
      <formula1>0</formula1>
      <formula2>0</formula2>
    </dataValidation>
    <dataValidation allowBlank="true" errorStyle="stop" operator="greaterThanOrEqual" showDropDown="false" showErrorMessage="true" showInputMessage="true" sqref="D37:F47 I37:I47 L37:L47 O37:O47 R37:R47 U37:U47 X37:X47 AA37:AA47 AD37:AD47 AG37:AG47" type="whole">
      <formula1>0</formula1>
      <formula2>0</formula2>
    </dataValidation>
    <dataValidation allowBlank="true" errorStyle="stop" operator="between" showDropDown="false" showErrorMessage="true" showInputMessage="true" sqref="C11:C30" type="list">
      <formula1>"A,B,C,D"</formula1>
      <formula2>0</formula2>
    </dataValidation>
    <dataValidation allowBlank="true" errorStyle="stop" operator="between" showDropDown="false" showErrorMessage="true" showInputMessage="true" sqref="AK4:AN4" type="list">
      <formula1>"予定,実績"</formula1>
      <formula2>0</formula2>
    </dataValidation>
    <dataValidation allowBlank="true" errorStyle="stop" operator="between" showDropDown="false" showErrorMessage="true" showInputMessage="true" sqref="AK3:AN3" type="list">
      <formula1>"４週,歴月"</formula1>
      <formula2>0</formula2>
    </dataValidation>
    <dataValidation allowBlank="true" errorStyle="stop" operator="between" showDropDown="false" showErrorMessage="true" showInputMessage="true" sqref="B11:B30" type="list">
      <formula1>INDIRECT($AK$1)</formula1>
      <formula2>0</formula2>
    </dataValidation>
  </dataValidations>
  <printOptions headings="false" gridLines="false" gridLinesSet="true" horizontalCentered="true" verticalCentered="true"/>
  <pageMargins left="0.196527777777778" right="0.196527777777778" top="0.393055555555556" bottom="0.196527777777778" header="0.196527777777778" footer="0.511811023622047"/>
  <pageSetup paperSize="9" scale="76" fitToWidth="1" fitToHeight="1" pageOrder="downThenOver" orientation="landscape" blackAndWhite="false" draft="false" cellComments="none" horizontalDpi="300" verticalDpi="300" copies="1"/>
  <headerFooter differentFirst="false" differentOddEven="false">
    <oddHeader>&amp;L&amp;"ＭＳ ゴシック,標準"&amp;10（参考様式）</oddHeader>
    <oddFooter/>
  </headerFooter>
  <rowBreaks count="2" manualBreakCount="2">
    <brk id="34" man="true" max="16383" min="0"/>
    <brk id="74" man="true" max="16383" min="0"/>
  </rowBreaks>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N84"/>
  <sheetViews>
    <sheetView showFormulas="false" showGridLines="false" showRowColHeaders="true" showZeros="true" rightToLeft="false" tabSelected="false" showOutlineSymbols="true" defaultGridColor="true" view="pageBreakPreview" topLeftCell="A1" colorId="64" zoomScale="100" zoomScaleNormal="100" zoomScalePageLayoutView="100" workbookViewId="0">
      <selection pane="topLeft" activeCell="AA77" activeCellId="0" sqref="AA77"/>
    </sheetView>
  </sheetViews>
  <sheetFormatPr defaultColWidth="8.2578125" defaultRowHeight="21" customHeight="true" zeroHeight="false" outlineLevelRow="0" outlineLevelCol="0"/>
  <cols>
    <col collapsed="false" customWidth="true" hidden="false" outlineLevel="0" max="1" min="1" style="105" width="2.62"/>
    <col collapsed="false" customWidth="true" hidden="false" outlineLevel="0" max="2" min="2" style="106" width="14.12"/>
    <col collapsed="false" customWidth="true" hidden="false" outlineLevel="0" max="3" min="3" style="105" width="6.62"/>
    <col collapsed="false" customWidth="true" hidden="false" outlineLevel="0" max="5" min="4" style="105" width="7.62"/>
    <col collapsed="false" customWidth="true" hidden="false" outlineLevel="0" max="36" min="6" style="105" width="2.62"/>
    <col collapsed="false" customWidth="true" hidden="false" outlineLevel="0" max="37" min="37" style="105" width="6.62"/>
    <col collapsed="false" customWidth="true" hidden="false" outlineLevel="0" max="39" min="38" style="105" width="7.62"/>
    <col collapsed="false" customWidth="true" hidden="false" outlineLevel="0" max="40" min="40" style="105" width="5.62"/>
    <col collapsed="false" customWidth="false" hidden="false" outlineLevel="0" max="16384" min="41" style="105" width="8.25"/>
  </cols>
  <sheetData>
    <row r="1" customFormat="false" ht="24.75" hidden="false" customHeight="true" outlineLevel="0" collapsed="false">
      <c r="A1" s="107" t="s">
        <v>90</v>
      </c>
      <c r="C1" s="108"/>
      <c r="D1" s="108"/>
      <c r="E1" s="108"/>
      <c r="F1" s="108"/>
      <c r="G1" s="108"/>
      <c r="H1" s="108"/>
      <c r="I1" s="108"/>
      <c r="J1" s="108"/>
      <c r="K1" s="108"/>
      <c r="L1" s="108"/>
      <c r="M1" s="108"/>
      <c r="N1" s="108"/>
      <c r="O1" s="108"/>
      <c r="P1" s="108"/>
      <c r="Q1" s="108"/>
      <c r="R1" s="108"/>
      <c r="S1" s="108"/>
      <c r="T1" s="108"/>
      <c r="U1" s="108"/>
      <c r="V1" s="108"/>
      <c r="W1" s="108"/>
      <c r="X1" s="109"/>
      <c r="Y1" s="109"/>
      <c r="Z1" s="110"/>
      <c r="AA1" s="110"/>
      <c r="AB1" s="110"/>
      <c r="AC1" s="110"/>
      <c r="AD1" s="111"/>
      <c r="AE1" s="111"/>
      <c r="AF1" s="111"/>
      <c r="AG1" s="111"/>
      <c r="AH1" s="111"/>
      <c r="AI1" s="112" t="s">
        <v>91</v>
      </c>
      <c r="AJ1" s="112"/>
      <c r="AK1" s="113" t="s">
        <v>235</v>
      </c>
      <c r="AL1" s="113"/>
      <c r="AM1" s="113"/>
      <c r="AN1" s="113"/>
    </row>
    <row r="2" customFormat="false" ht="18" hidden="false" customHeight="true" outlineLevel="0" collapsed="false">
      <c r="A2" s="110"/>
      <c r="B2" s="114"/>
      <c r="C2" s="114"/>
      <c r="D2" s="114"/>
      <c r="E2" s="114"/>
      <c r="F2" s="114"/>
      <c r="G2" s="114"/>
      <c r="H2" s="114"/>
      <c r="I2" s="114"/>
      <c r="J2" s="114"/>
      <c r="K2" s="115"/>
      <c r="L2" s="115"/>
      <c r="M2" s="116" t="n">
        <v>2024</v>
      </c>
      <c r="N2" s="116"/>
      <c r="O2" s="116"/>
      <c r="P2" s="116"/>
      <c r="Q2" s="117" t="s">
        <v>93</v>
      </c>
      <c r="R2" s="117"/>
      <c r="S2" s="116" t="n">
        <v>5</v>
      </c>
      <c r="T2" s="116"/>
      <c r="U2" s="117" t="s">
        <v>94</v>
      </c>
      <c r="V2" s="117"/>
      <c r="W2" s="114"/>
      <c r="X2" s="114"/>
      <c r="Y2" s="114"/>
      <c r="Z2" s="110"/>
      <c r="AA2" s="110"/>
      <c r="AC2" s="112"/>
      <c r="AD2" s="114"/>
      <c r="AE2" s="114"/>
      <c r="AF2" s="114"/>
      <c r="AG2" s="114"/>
      <c r="AH2" s="114"/>
      <c r="AI2" s="112" t="s">
        <v>95</v>
      </c>
      <c r="AJ2" s="112"/>
      <c r="AK2" s="118"/>
      <c r="AL2" s="118"/>
      <c r="AM2" s="118"/>
      <c r="AN2" s="118"/>
    </row>
    <row r="3" customFormat="false" ht="18" hidden="false" customHeight="true" outlineLevel="0" collapsed="false">
      <c r="A3" s="119"/>
      <c r="B3" s="119"/>
      <c r="C3" s="119"/>
      <c r="D3" s="119"/>
      <c r="E3" s="119"/>
      <c r="F3" s="119"/>
      <c r="G3" s="119"/>
      <c r="H3" s="119"/>
      <c r="I3" s="119"/>
      <c r="J3" s="119"/>
      <c r="K3" s="119"/>
      <c r="L3" s="119"/>
      <c r="M3" s="119"/>
      <c r="N3" s="119"/>
      <c r="O3" s="119"/>
      <c r="P3" s="119"/>
      <c r="Q3" s="119"/>
      <c r="R3" s="119"/>
      <c r="S3" s="119"/>
      <c r="T3" s="119"/>
      <c r="U3" s="119"/>
      <c r="V3" s="119"/>
      <c r="W3" s="119"/>
      <c r="Y3" s="120"/>
      <c r="Z3" s="120"/>
      <c r="AA3" s="120"/>
      <c r="AB3" s="110"/>
      <c r="AC3" s="120"/>
      <c r="AD3" s="120"/>
      <c r="AE3" s="120"/>
      <c r="AF3" s="120"/>
      <c r="AG3" s="120"/>
      <c r="AH3" s="120"/>
      <c r="AI3" s="121" t="s">
        <v>96</v>
      </c>
      <c r="AJ3" s="112"/>
      <c r="AK3" s="122"/>
      <c r="AL3" s="122"/>
      <c r="AM3" s="122"/>
      <c r="AN3" s="122"/>
    </row>
    <row r="4" customFormat="false" ht="18" hidden="false" customHeight="true" outlineLevel="0" collapsed="false">
      <c r="A4" s="119"/>
      <c r="B4" s="119"/>
      <c r="C4" s="119"/>
      <c r="D4" s="119"/>
      <c r="E4" s="119"/>
      <c r="F4" s="119"/>
      <c r="G4" s="119"/>
      <c r="H4" s="119"/>
      <c r="I4" s="119"/>
      <c r="J4" s="119"/>
      <c r="K4" s="119"/>
      <c r="L4" s="119"/>
      <c r="M4" s="119"/>
      <c r="N4" s="119"/>
      <c r="O4" s="119"/>
      <c r="P4" s="119"/>
      <c r="Q4" s="119"/>
      <c r="R4" s="119"/>
      <c r="S4" s="119"/>
      <c r="T4" s="119"/>
      <c r="U4" s="119"/>
      <c r="V4" s="119"/>
      <c r="W4" s="119"/>
      <c r="Y4" s="120"/>
      <c r="Z4" s="120"/>
      <c r="AA4" s="120"/>
      <c r="AB4" s="110"/>
      <c r="AC4" s="120"/>
      <c r="AD4" s="120"/>
      <c r="AE4" s="120"/>
      <c r="AF4" s="120"/>
      <c r="AG4" s="120"/>
      <c r="AH4" s="120"/>
      <c r="AI4" s="121" t="s">
        <v>97</v>
      </c>
      <c r="AJ4" s="112"/>
      <c r="AK4" s="122"/>
      <c r="AL4" s="122"/>
      <c r="AM4" s="122"/>
      <c r="AN4" s="122"/>
    </row>
    <row r="5" customFormat="false" ht="18" hidden="false" customHeight="true" outlineLevel="0" collapsed="false">
      <c r="A5" s="119"/>
      <c r="B5" s="119"/>
      <c r="C5" s="119"/>
      <c r="D5" s="119"/>
      <c r="E5" s="119"/>
      <c r="F5" s="119"/>
      <c r="G5" s="119"/>
      <c r="H5" s="119"/>
      <c r="I5" s="119"/>
      <c r="J5" s="119"/>
      <c r="K5" s="119"/>
      <c r="L5" s="119"/>
      <c r="M5" s="119"/>
      <c r="N5" s="119"/>
      <c r="O5" s="119"/>
      <c r="P5" s="119"/>
      <c r="Q5" s="119"/>
      <c r="R5" s="119"/>
      <c r="S5" s="119"/>
      <c r="U5" s="119"/>
      <c r="V5" s="119"/>
      <c r="W5" s="119"/>
      <c r="Y5" s="120"/>
      <c r="Z5" s="120"/>
      <c r="AA5" s="120"/>
      <c r="AB5" s="110"/>
      <c r="AC5" s="120"/>
      <c r="AD5" s="120"/>
      <c r="AE5" s="120"/>
      <c r="AF5" s="120"/>
      <c r="AG5" s="121" t="s">
        <v>98</v>
      </c>
      <c r="AH5" s="165"/>
      <c r="AI5" s="165"/>
      <c r="AJ5" s="165"/>
      <c r="AK5" s="120" t="s">
        <v>99</v>
      </c>
      <c r="AL5" s="165"/>
      <c r="AM5" s="120" t="s">
        <v>100</v>
      </c>
      <c r="AN5" s="110"/>
    </row>
    <row r="6" customFormat="false" ht="9.75" hidden="false" customHeight="true" outlineLevel="0" collapsed="false">
      <c r="A6" s="110"/>
      <c r="B6" s="125"/>
      <c r="C6" s="125"/>
      <c r="D6" s="125"/>
      <c r="E6" s="125"/>
      <c r="F6" s="125"/>
      <c r="G6" s="125"/>
      <c r="H6" s="125"/>
      <c r="I6" s="125"/>
      <c r="J6" s="125"/>
      <c r="K6" s="125"/>
      <c r="L6" s="125"/>
      <c r="M6" s="125"/>
      <c r="N6" s="125"/>
      <c r="O6" s="125"/>
      <c r="P6" s="125"/>
      <c r="Q6" s="125"/>
      <c r="R6" s="125"/>
      <c r="S6" s="125"/>
      <c r="T6" s="125"/>
      <c r="U6" s="125"/>
      <c r="V6" s="125"/>
      <c r="W6" s="125"/>
      <c r="X6" s="126"/>
      <c r="Y6" s="126"/>
      <c r="Z6" s="126"/>
      <c r="AA6" s="126"/>
      <c r="AB6" s="126"/>
      <c r="AC6" s="126"/>
      <c r="AD6" s="126"/>
      <c r="AE6" s="126"/>
      <c r="AF6" s="126"/>
      <c r="AG6" s="126"/>
      <c r="AH6" s="126"/>
      <c r="AI6" s="126"/>
      <c r="AJ6" s="126"/>
      <c r="AK6" s="126"/>
      <c r="AL6" s="126"/>
      <c r="AM6" s="110"/>
      <c r="AN6" s="110"/>
    </row>
    <row r="7" customFormat="false" ht="15" hidden="false" customHeight="true" outlineLevel="0" collapsed="false">
      <c r="A7" s="127" t="s">
        <v>101</v>
      </c>
      <c r="B7" s="128" t="s">
        <v>102</v>
      </c>
      <c r="C7" s="129" t="s">
        <v>103</v>
      </c>
      <c r="D7" s="128" t="s">
        <v>104</v>
      </c>
      <c r="E7" s="130" t="s">
        <v>105</v>
      </c>
      <c r="F7" s="131" t="s">
        <v>106</v>
      </c>
      <c r="G7" s="131"/>
      <c r="H7" s="131"/>
      <c r="I7" s="131"/>
      <c r="J7" s="131"/>
      <c r="K7" s="131"/>
      <c r="L7" s="131"/>
      <c r="M7" s="131"/>
      <c r="N7" s="131"/>
      <c r="O7" s="131"/>
      <c r="P7" s="131"/>
      <c r="Q7" s="131"/>
      <c r="R7" s="131"/>
      <c r="S7" s="131"/>
      <c r="T7" s="131"/>
      <c r="U7" s="131"/>
      <c r="V7" s="131"/>
      <c r="W7" s="131"/>
      <c r="X7" s="131"/>
      <c r="Y7" s="131"/>
      <c r="Z7" s="131"/>
      <c r="AA7" s="131"/>
      <c r="AB7" s="131"/>
      <c r="AC7" s="131"/>
      <c r="AD7" s="131"/>
      <c r="AE7" s="131"/>
      <c r="AF7" s="131"/>
      <c r="AG7" s="131"/>
      <c r="AH7" s="131"/>
      <c r="AI7" s="131"/>
      <c r="AJ7" s="131"/>
      <c r="AK7" s="132" t="s">
        <v>107</v>
      </c>
      <c r="AL7" s="133" t="s">
        <v>108</v>
      </c>
      <c r="AM7" s="134" t="s">
        <v>109</v>
      </c>
      <c r="AN7" s="134"/>
    </row>
    <row r="8" customFormat="false" ht="15" hidden="false" customHeight="true" outlineLevel="0" collapsed="false">
      <c r="A8" s="127"/>
      <c r="B8" s="128"/>
      <c r="C8" s="129"/>
      <c r="D8" s="128"/>
      <c r="E8" s="130"/>
      <c r="F8" s="128" t="s">
        <v>110</v>
      </c>
      <c r="G8" s="128"/>
      <c r="H8" s="128"/>
      <c r="I8" s="128"/>
      <c r="J8" s="128"/>
      <c r="K8" s="128"/>
      <c r="L8" s="128"/>
      <c r="M8" s="128" t="s">
        <v>111</v>
      </c>
      <c r="N8" s="128"/>
      <c r="O8" s="128"/>
      <c r="P8" s="128"/>
      <c r="Q8" s="128"/>
      <c r="R8" s="128"/>
      <c r="S8" s="128"/>
      <c r="T8" s="128" t="s">
        <v>112</v>
      </c>
      <c r="U8" s="128"/>
      <c r="V8" s="128"/>
      <c r="W8" s="128"/>
      <c r="X8" s="128"/>
      <c r="Y8" s="128"/>
      <c r="Z8" s="128"/>
      <c r="AA8" s="128" t="s">
        <v>113</v>
      </c>
      <c r="AB8" s="128"/>
      <c r="AC8" s="128"/>
      <c r="AD8" s="128"/>
      <c r="AE8" s="128"/>
      <c r="AF8" s="128"/>
      <c r="AG8" s="128"/>
      <c r="AH8" s="128" t="s">
        <v>114</v>
      </c>
      <c r="AI8" s="128"/>
      <c r="AJ8" s="128"/>
      <c r="AK8" s="132"/>
      <c r="AL8" s="133"/>
      <c r="AM8" s="134"/>
      <c r="AN8" s="134"/>
    </row>
    <row r="9" customFormat="false" ht="15" hidden="false" customHeight="true" outlineLevel="0" collapsed="false">
      <c r="A9" s="127"/>
      <c r="B9" s="128"/>
      <c r="C9" s="129"/>
      <c r="D9" s="128"/>
      <c r="E9" s="130"/>
      <c r="F9" s="135" t="n">
        <f aca="false">DATE($M$2,$S$2,1)</f>
        <v>45413</v>
      </c>
      <c r="G9" s="135" t="n">
        <f aca="false">DATE($M$2,$S$2,2)</f>
        <v>45414</v>
      </c>
      <c r="H9" s="135" t="n">
        <f aca="false">DATE($M$2,$S$2,3)</f>
        <v>45415</v>
      </c>
      <c r="I9" s="135" t="n">
        <f aca="false">DATE($M$2,$S$2,4)</f>
        <v>45416</v>
      </c>
      <c r="J9" s="135" t="n">
        <f aca="false">DATE($M$2,$S$2,5)</f>
        <v>45417</v>
      </c>
      <c r="K9" s="135" t="n">
        <f aca="false">DATE($M$2,$S$2,6)</f>
        <v>45418</v>
      </c>
      <c r="L9" s="135" t="n">
        <f aca="false">DATE($M$2,$S$2,7)</f>
        <v>45419</v>
      </c>
      <c r="M9" s="135" t="n">
        <f aca="false">DATE($M$2,$S$2,8)</f>
        <v>45420</v>
      </c>
      <c r="N9" s="135" t="n">
        <f aca="false">DATE($M$2,$S$2,9)</f>
        <v>45421</v>
      </c>
      <c r="O9" s="135" t="n">
        <f aca="false">DATE($M$2,$S$2,10)</f>
        <v>45422</v>
      </c>
      <c r="P9" s="135" t="n">
        <f aca="false">DATE($M$2,$S$2,11)</f>
        <v>45423</v>
      </c>
      <c r="Q9" s="135" t="n">
        <f aca="false">DATE($M$2,$S$2,12)</f>
        <v>45424</v>
      </c>
      <c r="R9" s="135" t="n">
        <f aca="false">DATE($M$2,$S$2,13)</f>
        <v>45425</v>
      </c>
      <c r="S9" s="135" t="n">
        <f aca="false">DATE($M$2,$S$2,14)</f>
        <v>45426</v>
      </c>
      <c r="T9" s="135" t="n">
        <f aca="false">DATE($M$2,$S$2,15)</f>
        <v>45427</v>
      </c>
      <c r="U9" s="135" t="n">
        <f aca="false">DATE($M$2,$S$2,16)</f>
        <v>45428</v>
      </c>
      <c r="V9" s="135" t="n">
        <f aca="false">DATE($M$2,$S$2,17)</f>
        <v>45429</v>
      </c>
      <c r="W9" s="135" t="n">
        <f aca="false">DATE($M$2,$S$2,18)</f>
        <v>45430</v>
      </c>
      <c r="X9" s="135" t="n">
        <f aca="false">DATE($M$2,$S$2,19)</f>
        <v>45431</v>
      </c>
      <c r="Y9" s="135" t="n">
        <f aca="false">DATE($M$2,$S$2,20)</f>
        <v>45432</v>
      </c>
      <c r="Z9" s="135" t="n">
        <f aca="false">DATE($M$2,$S$2,21)</f>
        <v>45433</v>
      </c>
      <c r="AA9" s="135" t="n">
        <f aca="false">DATE($M$2,$S$2,22)</f>
        <v>45434</v>
      </c>
      <c r="AB9" s="135" t="n">
        <f aca="false">DATE($M$2,$S$2,23)</f>
        <v>45435</v>
      </c>
      <c r="AC9" s="135" t="n">
        <f aca="false">DATE($M$2,$S$2,24)</f>
        <v>45436</v>
      </c>
      <c r="AD9" s="135" t="n">
        <f aca="false">DATE($M$2,$S$2,25)</f>
        <v>45437</v>
      </c>
      <c r="AE9" s="135" t="n">
        <f aca="false">DATE($M$2,$S$2,26)</f>
        <v>45438</v>
      </c>
      <c r="AF9" s="135" t="n">
        <f aca="false">DATE($M$2,$S$2,27)</f>
        <v>45439</v>
      </c>
      <c r="AG9" s="135" t="n">
        <f aca="false">DATE($M$2,$S$2,28)</f>
        <v>45440</v>
      </c>
      <c r="AH9" s="135" t="n">
        <f aca="false">IF(DAY(EOMONTH(F9,0))&lt;29,"",DATE($M$2,$S$2,29))</f>
        <v>45441</v>
      </c>
      <c r="AI9" s="135" t="n">
        <f aca="false">IF(DAY(EOMONTH(F9,0))&lt;30,"",DATE($M$2,$S$2,30))</f>
        <v>45442</v>
      </c>
      <c r="AJ9" s="135" t="n">
        <f aca="false">IF(DAY(EOMONTH(F9,0))&lt;31,"",DATE($M$2,$S$2,31))</f>
        <v>45443</v>
      </c>
      <c r="AK9" s="132"/>
      <c r="AL9" s="133"/>
      <c r="AM9" s="134"/>
      <c r="AN9" s="134"/>
    </row>
    <row r="10" customFormat="false" ht="15" hidden="false" customHeight="true" outlineLevel="0" collapsed="false">
      <c r="A10" s="127"/>
      <c r="B10" s="128"/>
      <c r="C10" s="129"/>
      <c r="D10" s="128"/>
      <c r="E10" s="130"/>
      <c r="F10" s="136" t="n">
        <f aca="false">DATE($M$2,$S$2,1)</f>
        <v>45413</v>
      </c>
      <c r="G10" s="136" t="n">
        <f aca="false">DATE($M$2,$S$2,2)</f>
        <v>45414</v>
      </c>
      <c r="H10" s="136" t="n">
        <f aca="false">DATE($M$2,$S$2,3)</f>
        <v>45415</v>
      </c>
      <c r="I10" s="136" t="n">
        <f aca="false">DATE($M$2,$S$2,4)</f>
        <v>45416</v>
      </c>
      <c r="J10" s="136" t="n">
        <f aca="false">DATE($M$2,$S$2,5)</f>
        <v>45417</v>
      </c>
      <c r="K10" s="136" t="n">
        <f aca="false">DATE($M$2,$S$2,6)</f>
        <v>45418</v>
      </c>
      <c r="L10" s="136" t="n">
        <f aca="false">DATE($M$2,$S$2,7)</f>
        <v>45419</v>
      </c>
      <c r="M10" s="136" t="n">
        <f aca="false">DATE($M$2,$S$2,8)</f>
        <v>45420</v>
      </c>
      <c r="N10" s="136" t="n">
        <f aca="false">DATE($M$2,$S$2,9)</f>
        <v>45421</v>
      </c>
      <c r="O10" s="136" t="n">
        <f aca="false">DATE($M$2,$S$2,10)</f>
        <v>45422</v>
      </c>
      <c r="P10" s="136" t="n">
        <f aca="false">DATE($M$2,$S$2,11)</f>
        <v>45423</v>
      </c>
      <c r="Q10" s="136" t="n">
        <f aca="false">DATE($M$2,$S$2,12)</f>
        <v>45424</v>
      </c>
      <c r="R10" s="136" t="n">
        <f aca="false">DATE($M$2,$S$2,13)</f>
        <v>45425</v>
      </c>
      <c r="S10" s="136" t="n">
        <f aca="false">DATE($M$2,$S$2,14)</f>
        <v>45426</v>
      </c>
      <c r="T10" s="136" t="n">
        <f aca="false">DATE($M$2,$S$2,15)</f>
        <v>45427</v>
      </c>
      <c r="U10" s="136" t="n">
        <f aca="false">DATE($M$2,$S$2,16)</f>
        <v>45428</v>
      </c>
      <c r="V10" s="136" t="n">
        <f aca="false">DATE($M$2,$S$2,17)</f>
        <v>45429</v>
      </c>
      <c r="W10" s="136" t="n">
        <f aca="false">DATE($M$2,$S$2,18)</f>
        <v>45430</v>
      </c>
      <c r="X10" s="136" t="n">
        <f aca="false">DATE($M$2,$S$2,19)</f>
        <v>45431</v>
      </c>
      <c r="Y10" s="136" t="n">
        <f aca="false">DATE($M$2,$S$2,20)</f>
        <v>45432</v>
      </c>
      <c r="Z10" s="136" t="n">
        <f aca="false">DATE($M$2,$S$2,21)</f>
        <v>45433</v>
      </c>
      <c r="AA10" s="136" t="n">
        <f aca="false">DATE($M$2,$S$2,22)</f>
        <v>45434</v>
      </c>
      <c r="AB10" s="136" t="n">
        <f aca="false">DATE($M$2,$S$2,23)</f>
        <v>45435</v>
      </c>
      <c r="AC10" s="136" t="n">
        <f aca="false">DATE($M$2,$S$2,24)</f>
        <v>45436</v>
      </c>
      <c r="AD10" s="136" t="n">
        <f aca="false">DATE($M$2,$S$2,25)</f>
        <v>45437</v>
      </c>
      <c r="AE10" s="136" t="n">
        <f aca="false">DATE($M$2,$S$2,26)</f>
        <v>45438</v>
      </c>
      <c r="AF10" s="136" t="n">
        <f aca="false">DATE($M$2,$S$2,27)</f>
        <v>45439</v>
      </c>
      <c r="AG10" s="136" t="n">
        <f aca="false">DATE($M$2,$S$2,28)</f>
        <v>45440</v>
      </c>
      <c r="AH10" s="136" t="n">
        <f aca="false">IF(DAY(EOMONTH(F10,0))&lt;29,"",DATE($M$2,$S$2,29))</f>
        <v>45441</v>
      </c>
      <c r="AI10" s="136" t="n">
        <f aca="false">IF(DAY(EOMONTH(F10,0))&lt;30,"",DATE($M$2,$S$2,30))</f>
        <v>45442</v>
      </c>
      <c r="AJ10" s="136" t="n">
        <f aca="false">IF(DAY(EOMONTH(F10,0))&lt;31,"",DATE($M$2,$S$2,31))</f>
        <v>45443</v>
      </c>
      <c r="AK10" s="132"/>
      <c r="AL10" s="133"/>
      <c r="AM10" s="134"/>
      <c r="AN10" s="134"/>
    </row>
    <row r="11" customFormat="false" ht="18" hidden="false" customHeight="true" outlineLevel="0" collapsed="false">
      <c r="A11" s="127" t="n">
        <v>1</v>
      </c>
      <c r="B11" s="170" t="s">
        <v>22</v>
      </c>
      <c r="C11" s="138" t="s">
        <v>126</v>
      </c>
      <c r="D11" s="167"/>
      <c r="E11" s="168" t="s">
        <v>126</v>
      </c>
      <c r="F11" s="141"/>
      <c r="G11" s="141"/>
      <c r="H11" s="141"/>
      <c r="I11" s="141"/>
      <c r="J11" s="141"/>
      <c r="K11" s="141"/>
      <c r="L11" s="141"/>
      <c r="M11" s="141"/>
      <c r="N11" s="141"/>
      <c r="O11" s="141"/>
      <c r="P11" s="141"/>
      <c r="Q11" s="141"/>
      <c r="R11" s="141"/>
      <c r="S11" s="141"/>
      <c r="T11" s="141"/>
      <c r="U11" s="141"/>
      <c r="V11" s="141"/>
      <c r="W11" s="141"/>
      <c r="X11" s="141"/>
      <c r="Y11" s="141"/>
      <c r="Z11" s="141"/>
      <c r="AA11" s="141"/>
      <c r="AB11" s="141"/>
      <c r="AC11" s="141"/>
      <c r="AD11" s="141"/>
      <c r="AE11" s="141"/>
      <c r="AF11" s="141"/>
      <c r="AG11" s="141"/>
      <c r="AH11" s="141"/>
      <c r="AI11" s="141"/>
      <c r="AJ11" s="141"/>
      <c r="AK11" s="142" t="n">
        <f aca="false">+SUM(F11:AJ11)</f>
        <v>0</v>
      </c>
      <c r="AL11" s="143" t="n">
        <f aca="false">IF($AK$3="４週",AK11/4,AK11/(DAY(EOMONTH($F$9,0))/7))</f>
        <v>0</v>
      </c>
      <c r="AM11" s="144"/>
      <c r="AN11" s="144"/>
    </row>
    <row r="12" customFormat="false" ht="18" hidden="false" customHeight="true" outlineLevel="0" collapsed="false">
      <c r="A12" s="127" t="n">
        <v>2</v>
      </c>
      <c r="B12" s="170" t="s">
        <v>22</v>
      </c>
      <c r="C12" s="138" t="s">
        <v>128</v>
      </c>
      <c r="D12" s="167"/>
      <c r="E12" s="168" t="s">
        <v>128</v>
      </c>
      <c r="F12" s="141"/>
      <c r="G12" s="141"/>
      <c r="H12" s="141"/>
      <c r="I12" s="141"/>
      <c r="J12" s="141"/>
      <c r="K12" s="141"/>
      <c r="L12" s="141"/>
      <c r="M12" s="141"/>
      <c r="N12" s="141"/>
      <c r="O12" s="141"/>
      <c r="P12" s="141"/>
      <c r="Q12" s="141"/>
      <c r="R12" s="141"/>
      <c r="S12" s="141"/>
      <c r="T12" s="141"/>
      <c r="U12" s="141"/>
      <c r="V12" s="141"/>
      <c r="W12" s="141"/>
      <c r="X12" s="141"/>
      <c r="Y12" s="141"/>
      <c r="Z12" s="141"/>
      <c r="AA12" s="141"/>
      <c r="AB12" s="141"/>
      <c r="AC12" s="141"/>
      <c r="AD12" s="141"/>
      <c r="AE12" s="141"/>
      <c r="AF12" s="141"/>
      <c r="AG12" s="141"/>
      <c r="AH12" s="141"/>
      <c r="AI12" s="141"/>
      <c r="AJ12" s="141"/>
      <c r="AK12" s="142" t="n">
        <f aca="false">+SUM(F12:AJ12)</f>
        <v>0</v>
      </c>
      <c r="AL12" s="143" t="n">
        <f aca="false">IF($AK$3="４週",AK12/4,AK12/(DAY(EOMONTH($F$9,0))/7))</f>
        <v>0</v>
      </c>
      <c r="AM12" s="144"/>
      <c r="AN12" s="144"/>
    </row>
    <row r="13" customFormat="false" ht="18" hidden="false" customHeight="true" outlineLevel="0" collapsed="false">
      <c r="A13" s="127" t="n">
        <v>3</v>
      </c>
      <c r="B13" s="170" t="s">
        <v>22</v>
      </c>
      <c r="C13" s="138" t="s">
        <v>130</v>
      </c>
      <c r="D13" s="167"/>
      <c r="E13" s="168" t="s">
        <v>130</v>
      </c>
      <c r="F13" s="141"/>
      <c r="G13" s="141"/>
      <c r="H13" s="141"/>
      <c r="I13" s="141"/>
      <c r="J13" s="141"/>
      <c r="K13" s="141"/>
      <c r="L13" s="141"/>
      <c r="M13" s="141"/>
      <c r="N13" s="141"/>
      <c r="O13" s="141"/>
      <c r="P13" s="141"/>
      <c r="Q13" s="141"/>
      <c r="R13" s="141"/>
      <c r="S13" s="141"/>
      <c r="T13" s="141"/>
      <c r="U13" s="141"/>
      <c r="V13" s="141"/>
      <c r="W13" s="141"/>
      <c r="X13" s="141"/>
      <c r="Y13" s="141"/>
      <c r="Z13" s="141"/>
      <c r="AA13" s="141"/>
      <c r="AB13" s="141"/>
      <c r="AC13" s="141"/>
      <c r="AD13" s="141"/>
      <c r="AE13" s="141"/>
      <c r="AF13" s="141"/>
      <c r="AG13" s="141"/>
      <c r="AH13" s="141"/>
      <c r="AI13" s="141"/>
      <c r="AJ13" s="141"/>
      <c r="AK13" s="142" t="n">
        <f aca="false">+SUM(F13:AJ13)</f>
        <v>0</v>
      </c>
      <c r="AL13" s="143" t="n">
        <f aca="false">IF($AK$3="４週",AK13/4,AK13/(DAY(EOMONTH($F$9,0))/7))</f>
        <v>0</v>
      </c>
      <c r="AM13" s="144"/>
      <c r="AN13" s="144"/>
    </row>
    <row r="14" customFormat="false" ht="18" hidden="false" customHeight="true" outlineLevel="0" collapsed="false">
      <c r="A14" s="127" t="n">
        <v>4</v>
      </c>
      <c r="B14" s="170" t="s">
        <v>22</v>
      </c>
      <c r="C14" s="138" t="s">
        <v>132</v>
      </c>
      <c r="D14" s="167"/>
      <c r="E14" s="168" t="s">
        <v>132</v>
      </c>
      <c r="F14" s="141"/>
      <c r="G14" s="141"/>
      <c r="H14" s="141"/>
      <c r="I14" s="141"/>
      <c r="J14" s="141"/>
      <c r="K14" s="141"/>
      <c r="L14" s="141"/>
      <c r="M14" s="141"/>
      <c r="N14" s="141"/>
      <c r="O14" s="141"/>
      <c r="P14" s="141"/>
      <c r="Q14" s="141"/>
      <c r="R14" s="141"/>
      <c r="S14" s="141"/>
      <c r="T14" s="141"/>
      <c r="U14" s="141"/>
      <c r="V14" s="141"/>
      <c r="W14" s="141"/>
      <c r="X14" s="141"/>
      <c r="Y14" s="141"/>
      <c r="Z14" s="141"/>
      <c r="AA14" s="141"/>
      <c r="AB14" s="141"/>
      <c r="AC14" s="141"/>
      <c r="AD14" s="141"/>
      <c r="AE14" s="141"/>
      <c r="AF14" s="141"/>
      <c r="AG14" s="141"/>
      <c r="AH14" s="141"/>
      <c r="AI14" s="141"/>
      <c r="AJ14" s="141"/>
      <c r="AK14" s="142" t="n">
        <f aca="false">+SUM(F14:AJ14)</f>
        <v>0</v>
      </c>
      <c r="AL14" s="143" t="n">
        <f aca="false">IF($AK$3="４週",AK14/4,AK14/(DAY(EOMONTH($F$9,0))/7))</f>
        <v>0</v>
      </c>
      <c r="AM14" s="144"/>
      <c r="AN14" s="144"/>
    </row>
    <row r="15" customFormat="false" ht="18" hidden="false" customHeight="true" outlineLevel="0" collapsed="false">
      <c r="A15" s="127" t="n">
        <v>5</v>
      </c>
      <c r="B15" s="170"/>
      <c r="C15" s="138"/>
      <c r="D15" s="167"/>
      <c r="E15" s="168"/>
      <c r="F15" s="141"/>
      <c r="G15" s="141"/>
      <c r="H15" s="141"/>
      <c r="I15" s="141"/>
      <c r="J15" s="141"/>
      <c r="K15" s="141"/>
      <c r="L15" s="141"/>
      <c r="M15" s="141"/>
      <c r="N15" s="141"/>
      <c r="O15" s="141"/>
      <c r="P15" s="141"/>
      <c r="Q15" s="141"/>
      <c r="R15" s="141"/>
      <c r="S15" s="141"/>
      <c r="T15" s="141"/>
      <c r="U15" s="141"/>
      <c r="V15" s="141"/>
      <c r="W15" s="141"/>
      <c r="X15" s="141"/>
      <c r="Y15" s="141"/>
      <c r="Z15" s="141"/>
      <c r="AA15" s="141"/>
      <c r="AB15" s="141"/>
      <c r="AC15" s="141"/>
      <c r="AD15" s="141"/>
      <c r="AE15" s="141"/>
      <c r="AF15" s="141"/>
      <c r="AG15" s="141"/>
      <c r="AH15" s="141"/>
      <c r="AI15" s="141"/>
      <c r="AJ15" s="141"/>
      <c r="AK15" s="142" t="n">
        <f aca="false">+SUM(F15:AJ15)</f>
        <v>0</v>
      </c>
      <c r="AL15" s="143" t="n">
        <f aca="false">IF($AK$3="４週",AK15/4,AK15/(DAY(EOMONTH($F$9,0))/7))</f>
        <v>0</v>
      </c>
      <c r="AM15" s="144"/>
      <c r="AN15" s="144"/>
    </row>
    <row r="16" customFormat="false" ht="18" hidden="false" customHeight="true" outlineLevel="0" collapsed="false">
      <c r="A16" s="127" t="n">
        <v>6</v>
      </c>
      <c r="B16" s="170"/>
      <c r="C16" s="138"/>
      <c r="D16" s="167"/>
      <c r="E16" s="168"/>
      <c r="F16" s="141"/>
      <c r="G16" s="141"/>
      <c r="H16" s="141"/>
      <c r="I16" s="141"/>
      <c r="J16" s="141"/>
      <c r="K16" s="141"/>
      <c r="L16" s="141"/>
      <c r="M16" s="141"/>
      <c r="N16" s="141"/>
      <c r="O16" s="141"/>
      <c r="P16" s="141"/>
      <c r="Q16" s="141"/>
      <c r="R16" s="141"/>
      <c r="S16" s="141"/>
      <c r="T16" s="141"/>
      <c r="U16" s="141"/>
      <c r="V16" s="141"/>
      <c r="W16" s="141"/>
      <c r="X16" s="141"/>
      <c r="Y16" s="141"/>
      <c r="Z16" s="141"/>
      <c r="AA16" s="141"/>
      <c r="AB16" s="141"/>
      <c r="AC16" s="141"/>
      <c r="AD16" s="141"/>
      <c r="AE16" s="141"/>
      <c r="AF16" s="141"/>
      <c r="AG16" s="141"/>
      <c r="AH16" s="141"/>
      <c r="AI16" s="141"/>
      <c r="AJ16" s="141"/>
      <c r="AK16" s="142" t="n">
        <f aca="false">+SUM(F16:AJ16)</f>
        <v>0</v>
      </c>
      <c r="AL16" s="143" t="n">
        <f aca="false">IF($AK$3="４週",AK16/4,AK16/(DAY(EOMONTH($F$9,0))/7))</f>
        <v>0</v>
      </c>
      <c r="AM16" s="144"/>
      <c r="AN16" s="144"/>
    </row>
    <row r="17" customFormat="false" ht="18" hidden="false" customHeight="true" outlineLevel="0" collapsed="false">
      <c r="A17" s="127" t="n">
        <v>7</v>
      </c>
      <c r="B17" s="170"/>
      <c r="C17" s="138"/>
      <c r="D17" s="167"/>
      <c r="E17" s="168"/>
      <c r="F17" s="141"/>
      <c r="G17" s="141"/>
      <c r="H17" s="141"/>
      <c r="I17" s="141"/>
      <c r="J17" s="141"/>
      <c r="K17" s="141"/>
      <c r="L17" s="141"/>
      <c r="M17" s="141"/>
      <c r="N17" s="141"/>
      <c r="O17" s="141"/>
      <c r="P17" s="141"/>
      <c r="Q17" s="141"/>
      <c r="R17" s="141"/>
      <c r="S17" s="141"/>
      <c r="T17" s="141"/>
      <c r="U17" s="141"/>
      <c r="V17" s="141"/>
      <c r="W17" s="141"/>
      <c r="X17" s="141"/>
      <c r="Y17" s="141"/>
      <c r="Z17" s="141"/>
      <c r="AA17" s="141"/>
      <c r="AB17" s="141"/>
      <c r="AC17" s="141"/>
      <c r="AD17" s="141"/>
      <c r="AE17" s="141"/>
      <c r="AF17" s="141"/>
      <c r="AG17" s="141"/>
      <c r="AH17" s="141"/>
      <c r="AI17" s="141"/>
      <c r="AJ17" s="141"/>
      <c r="AK17" s="142" t="n">
        <f aca="false">+SUM(F17:AJ17)</f>
        <v>0</v>
      </c>
      <c r="AL17" s="143" t="n">
        <f aca="false">IF($AK$3="４週",AK17/4,AK17/(DAY(EOMONTH($F$9,0))/7))</f>
        <v>0</v>
      </c>
      <c r="AM17" s="144"/>
      <c r="AN17" s="144"/>
    </row>
    <row r="18" customFormat="false" ht="18" hidden="false" customHeight="true" outlineLevel="0" collapsed="false">
      <c r="A18" s="127" t="n">
        <v>8</v>
      </c>
      <c r="B18" s="170"/>
      <c r="C18" s="138"/>
      <c r="D18" s="167"/>
      <c r="E18" s="168"/>
      <c r="F18" s="141"/>
      <c r="G18" s="141"/>
      <c r="H18" s="141"/>
      <c r="I18" s="141"/>
      <c r="J18" s="141"/>
      <c r="K18" s="141"/>
      <c r="L18" s="141"/>
      <c r="M18" s="141"/>
      <c r="N18" s="141"/>
      <c r="O18" s="141"/>
      <c r="P18" s="141"/>
      <c r="Q18" s="141"/>
      <c r="R18" s="141"/>
      <c r="S18" s="141"/>
      <c r="T18" s="141"/>
      <c r="U18" s="141"/>
      <c r="V18" s="141"/>
      <c r="W18" s="141"/>
      <c r="X18" s="141"/>
      <c r="Y18" s="141"/>
      <c r="Z18" s="141"/>
      <c r="AA18" s="141"/>
      <c r="AB18" s="141"/>
      <c r="AC18" s="141"/>
      <c r="AD18" s="141"/>
      <c r="AE18" s="141"/>
      <c r="AF18" s="141"/>
      <c r="AG18" s="141"/>
      <c r="AH18" s="141"/>
      <c r="AI18" s="141"/>
      <c r="AJ18" s="141"/>
      <c r="AK18" s="142" t="n">
        <f aca="false">+SUM(F18:AJ18)</f>
        <v>0</v>
      </c>
      <c r="AL18" s="143" t="n">
        <f aca="false">IF($AK$3="４週",AK18/4,AK18/(DAY(EOMONTH($F$9,0))/7))</f>
        <v>0</v>
      </c>
      <c r="AM18" s="144"/>
      <c r="AN18" s="144"/>
    </row>
    <row r="19" customFormat="false" ht="18" hidden="false" customHeight="true" outlineLevel="0" collapsed="false">
      <c r="A19" s="127" t="n">
        <v>9</v>
      </c>
      <c r="B19" s="170"/>
      <c r="C19" s="138"/>
      <c r="D19" s="167"/>
      <c r="E19" s="168"/>
      <c r="F19" s="141"/>
      <c r="G19" s="141"/>
      <c r="H19" s="141"/>
      <c r="I19" s="141"/>
      <c r="J19" s="141"/>
      <c r="K19" s="141"/>
      <c r="L19" s="141"/>
      <c r="M19" s="141"/>
      <c r="N19" s="141"/>
      <c r="O19" s="141"/>
      <c r="P19" s="141"/>
      <c r="Q19" s="141"/>
      <c r="R19" s="141"/>
      <c r="S19" s="141"/>
      <c r="T19" s="141"/>
      <c r="U19" s="141"/>
      <c r="V19" s="141"/>
      <c r="W19" s="141"/>
      <c r="X19" s="141"/>
      <c r="Y19" s="141"/>
      <c r="Z19" s="141"/>
      <c r="AA19" s="141"/>
      <c r="AB19" s="141"/>
      <c r="AC19" s="141"/>
      <c r="AD19" s="141"/>
      <c r="AE19" s="141"/>
      <c r="AF19" s="141"/>
      <c r="AG19" s="141"/>
      <c r="AH19" s="141"/>
      <c r="AI19" s="141"/>
      <c r="AJ19" s="141"/>
      <c r="AK19" s="142" t="n">
        <f aca="false">+SUM(F19:AJ19)</f>
        <v>0</v>
      </c>
      <c r="AL19" s="143" t="n">
        <f aca="false">IF($AK$3="４週",AK19/4,AK19/(DAY(EOMONTH($F$9,0))/7))</f>
        <v>0</v>
      </c>
      <c r="AM19" s="144"/>
      <c r="AN19" s="144"/>
    </row>
    <row r="20" customFormat="false" ht="18" hidden="false" customHeight="true" outlineLevel="0" collapsed="false">
      <c r="A20" s="127" t="n">
        <v>10</v>
      </c>
      <c r="B20" s="170"/>
      <c r="C20" s="138"/>
      <c r="D20" s="167"/>
      <c r="E20" s="168"/>
      <c r="F20" s="141"/>
      <c r="G20" s="141"/>
      <c r="H20" s="141"/>
      <c r="I20" s="141"/>
      <c r="J20" s="141"/>
      <c r="K20" s="141"/>
      <c r="L20" s="141"/>
      <c r="M20" s="141"/>
      <c r="N20" s="141"/>
      <c r="O20" s="141"/>
      <c r="P20" s="141"/>
      <c r="Q20" s="141"/>
      <c r="R20" s="141"/>
      <c r="S20" s="141"/>
      <c r="T20" s="141"/>
      <c r="U20" s="141"/>
      <c r="V20" s="141"/>
      <c r="W20" s="141"/>
      <c r="X20" s="141"/>
      <c r="Y20" s="141"/>
      <c r="Z20" s="141"/>
      <c r="AA20" s="141"/>
      <c r="AB20" s="141"/>
      <c r="AC20" s="141"/>
      <c r="AD20" s="141"/>
      <c r="AE20" s="141"/>
      <c r="AF20" s="141"/>
      <c r="AG20" s="141"/>
      <c r="AH20" s="141"/>
      <c r="AI20" s="141"/>
      <c r="AJ20" s="141"/>
      <c r="AK20" s="142" t="n">
        <f aca="false">+SUM(F20:AJ20)</f>
        <v>0</v>
      </c>
      <c r="AL20" s="143" t="n">
        <f aca="false">IF($AK$3="４週",AK20/4,AK20/(DAY(EOMONTH($F$9,0))/7))</f>
        <v>0</v>
      </c>
      <c r="AM20" s="144"/>
      <c r="AN20" s="144"/>
    </row>
    <row r="21" customFormat="false" ht="18" hidden="false" customHeight="true" outlineLevel="0" collapsed="false">
      <c r="A21" s="127" t="n">
        <v>11</v>
      </c>
      <c r="B21" s="170"/>
      <c r="C21" s="138"/>
      <c r="D21" s="167"/>
      <c r="E21" s="168"/>
      <c r="F21" s="141"/>
      <c r="G21" s="141"/>
      <c r="H21" s="141"/>
      <c r="I21" s="141"/>
      <c r="J21" s="141"/>
      <c r="K21" s="141"/>
      <c r="L21" s="141"/>
      <c r="M21" s="141"/>
      <c r="N21" s="141"/>
      <c r="O21" s="141"/>
      <c r="P21" s="141"/>
      <c r="Q21" s="141"/>
      <c r="R21" s="141"/>
      <c r="S21" s="141"/>
      <c r="T21" s="141"/>
      <c r="U21" s="141"/>
      <c r="V21" s="141"/>
      <c r="W21" s="141"/>
      <c r="X21" s="141"/>
      <c r="Y21" s="141"/>
      <c r="Z21" s="141"/>
      <c r="AA21" s="141"/>
      <c r="AB21" s="141"/>
      <c r="AC21" s="141"/>
      <c r="AD21" s="141"/>
      <c r="AE21" s="141"/>
      <c r="AF21" s="141"/>
      <c r="AG21" s="141"/>
      <c r="AH21" s="141"/>
      <c r="AI21" s="141"/>
      <c r="AJ21" s="141"/>
      <c r="AK21" s="142" t="n">
        <f aca="false">+SUM(F21:AJ21)</f>
        <v>0</v>
      </c>
      <c r="AL21" s="143" t="n">
        <f aca="false">IF($AK$3="４週",AK21/4,AK21/(DAY(EOMONTH($F$9,0))/7))</f>
        <v>0</v>
      </c>
      <c r="AM21" s="144"/>
      <c r="AN21" s="144"/>
    </row>
    <row r="22" customFormat="false" ht="18" hidden="false" customHeight="true" outlineLevel="0" collapsed="false">
      <c r="A22" s="127" t="n">
        <v>12</v>
      </c>
      <c r="B22" s="170"/>
      <c r="C22" s="138"/>
      <c r="D22" s="167"/>
      <c r="E22" s="168"/>
      <c r="F22" s="141"/>
      <c r="G22" s="141"/>
      <c r="H22" s="141"/>
      <c r="I22" s="141"/>
      <c r="J22" s="141"/>
      <c r="K22" s="141"/>
      <c r="L22" s="141"/>
      <c r="M22" s="141"/>
      <c r="N22" s="141"/>
      <c r="O22" s="141"/>
      <c r="P22" s="141"/>
      <c r="Q22" s="141"/>
      <c r="R22" s="141"/>
      <c r="S22" s="141"/>
      <c r="T22" s="141"/>
      <c r="U22" s="141"/>
      <c r="V22" s="141"/>
      <c r="W22" s="141"/>
      <c r="X22" s="141"/>
      <c r="Y22" s="141"/>
      <c r="Z22" s="141"/>
      <c r="AA22" s="141"/>
      <c r="AB22" s="141"/>
      <c r="AC22" s="141"/>
      <c r="AD22" s="141"/>
      <c r="AE22" s="141"/>
      <c r="AF22" s="141"/>
      <c r="AG22" s="141"/>
      <c r="AH22" s="141"/>
      <c r="AI22" s="141"/>
      <c r="AJ22" s="141"/>
      <c r="AK22" s="142" t="n">
        <f aca="false">+SUM(F22:AJ22)</f>
        <v>0</v>
      </c>
      <c r="AL22" s="143" t="n">
        <f aca="false">IF($AK$3="４週",AK22/4,AK22/(DAY(EOMONTH($F$9,0))/7))</f>
        <v>0</v>
      </c>
      <c r="AM22" s="144"/>
      <c r="AN22" s="144"/>
    </row>
    <row r="23" customFormat="false" ht="18" hidden="false" customHeight="true" outlineLevel="0" collapsed="false">
      <c r="A23" s="127" t="n">
        <v>13</v>
      </c>
      <c r="B23" s="170"/>
      <c r="C23" s="138"/>
      <c r="D23" s="167"/>
      <c r="E23" s="168"/>
      <c r="F23" s="141"/>
      <c r="G23" s="141"/>
      <c r="H23" s="141"/>
      <c r="I23" s="141"/>
      <c r="J23" s="141"/>
      <c r="K23" s="141"/>
      <c r="L23" s="141"/>
      <c r="M23" s="141"/>
      <c r="N23" s="141"/>
      <c r="O23" s="141"/>
      <c r="P23" s="141"/>
      <c r="Q23" s="141"/>
      <c r="R23" s="141"/>
      <c r="S23" s="141"/>
      <c r="T23" s="141"/>
      <c r="U23" s="141"/>
      <c r="V23" s="141"/>
      <c r="W23" s="141"/>
      <c r="X23" s="141"/>
      <c r="Y23" s="141"/>
      <c r="Z23" s="141"/>
      <c r="AA23" s="141"/>
      <c r="AB23" s="141"/>
      <c r="AC23" s="141"/>
      <c r="AD23" s="141"/>
      <c r="AE23" s="141"/>
      <c r="AF23" s="141"/>
      <c r="AG23" s="141"/>
      <c r="AH23" s="141"/>
      <c r="AI23" s="141"/>
      <c r="AJ23" s="141"/>
      <c r="AK23" s="142" t="n">
        <f aca="false">+SUM(F23:AJ23)</f>
        <v>0</v>
      </c>
      <c r="AL23" s="143" t="n">
        <f aca="false">IF($AK$3="４週",AK23/4,AK23/(DAY(EOMONTH($F$9,0))/7))</f>
        <v>0</v>
      </c>
      <c r="AM23" s="144"/>
      <c r="AN23" s="144"/>
    </row>
    <row r="24" customFormat="false" ht="18" hidden="false" customHeight="true" outlineLevel="0" collapsed="false">
      <c r="A24" s="127" t="n">
        <v>14</v>
      </c>
      <c r="B24" s="170"/>
      <c r="C24" s="138"/>
      <c r="D24" s="167"/>
      <c r="E24" s="168"/>
      <c r="F24" s="141"/>
      <c r="G24" s="141"/>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2" t="n">
        <f aca="false">+SUM(F24:AJ24)</f>
        <v>0</v>
      </c>
      <c r="AL24" s="143" t="n">
        <f aca="false">IF($AK$3="４週",AK24/4,AK24/(DAY(EOMONTH($F$9,0))/7))</f>
        <v>0</v>
      </c>
      <c r="AM24" s="144"/>
      <c r="AN24" s="144"/>
    </row>
    <row r="25" customFormat="false" ht="18" hidden="false" customHeight="true" outlineLevel="0" collapsed="false">
      <c r="A25" s="127" t="n">
        <v>15</v>
      </c>
      <c r="B25" s="170"/>
      <c r="C25" s="138"/>
      <c r="D25" s="167"/>
      <c r="E25" s="168"/>
      <c r="F25" s="141"/>
      <c r="G25" s="141"/>
      <c r="H25" s="141"/>
      <c r="I25" s="141"/>
      <c r="J25" s="141"/>
      <c r="K25" s="141"/>
      <c r="L25" s="141"/>
      <c r="M25" s="141"/>
      <c r="N25" s="141"/>
      <c r="O25" s="141"/>
      <c r="P25" s="141"/>
      <c r="Q25" s="141"/>
      <c r="R25" s="141"/>
      <c r="S25" s="141"/>
      <c r="T25" s="141"/>
      <c r="U25" s="141"/>
      <c r="V25" s="141"/>
      <c r="W25" s="141"/>
      <c r="X25" s="141"/>
      <c r="Y25" s="141"/>
      <c r="Z25" s="141"/>
      <c r="AA25" s="141"/>
      <c r="AB25" s="141"/>
      <c r="AC25" s="141"/>
      <c r="AD25" s="141"/>
      <c r="AE25" s="141"/>
      <c r="AF25" s="141"/>
      <c r="AG25" s="141"/>
      <c r="AH25" s="141"/>
      <c r="AI25" s="141"/>
      <c r="AJ25" s="141"/>
      <c r="AK25" s="142" t="n">
        <f aca="false">+SUM(F25:AJ25)</f>
        <v>0</v>
      </c>
      <c r="AL25" s="143" t="n">
        <f aca="false">IF($AK$3="４週",AK25/4,AK25/(DAY(EOMONTH($F$9,0))/7))</f>
        <v>0</v>
      </c>
      <c r="AM25" s="144"/>
      <c r="AN25" s="144"/>
    </row>
    <row r="26" customFormat="false" ht="18" hidden="false" customHeight="true" outlineLevel="0" collapsed="false">
      <c r="A26" s="127" t="n">
        <v>16</v>
      </c>
      <c r="B26" s="170"/>
      <c r="C26" s="138"/>
      <c r="D26" s="167"/>
      <c r="E26" s="168"/>
      <c r="F26" s="141"/>
      <c r="G26" s="141"/>
      <c r="H26" s="141"/>
      <c r="I26" s="141"/>
      <c r="J26" s="141"/>
      <c r="K26" s="141"/>
      <c r="L26" s="141"/>
      <c r="M26" s="141"/>
      <c r="N26" s="141"/>
      <c r="O26" s="141"/>
      <c r="P26" s="141"/>
      <c r="Q26" s="141"/>
      <c r="R26" s="141"/>
      <c r="S26" s="141"/>
      <c r="T26" s="141"/>
      <c r="U26" s="141"/>
      <c r="V26" s="141"/>
      <c r="W26" s="141"/>
      <c r="X26" s="141"/>
      <c r="Y26" s="141"/>
      <c r="Z26" s="141"/>
      <c r="AA26" s="141"/>
      <c r="AB26" s="141"/>
      <c r="AC26" s="141"/>
      <c r="AD26" s="141"/>
      <c r="AE26" s="141"/>
      <c r="AF26" s="141"/>
      <c r="AG26" s="141"/>
      <c r="AH26" s="141"/>
      <c r="AI26" s="141"/>
      <c r="AJ26" s="141"/>
      <c r="AK26" s="142" t="n">
        <f aca="false">+SUM(F26:AJ26)</f>
        <v>0</v>
      </c>
      <c r="AL26" s="143" t="n">
        <f aca="false">IF($AK$3="４週",AK26/4,AK26/(DAY(EOMONTH($F$9,0))/7))</f>
        <v>0</v>
      </c>
      <c r="AM26" s="144"/>
      <c r="AN26" s="144"/>
    </row>
    <row r="27" customFormat="false" ht="18" hidden="false" customHeight="true" outlineLevel="0" collapsed="false">
      <c r="A27" s="127" t="n">
        <v>17</v>
      </c>
      <c r="B27" s="170"/>
      <c r="C27" s="138"/>
      <c r="D27" s="167"/>
      <c r="E27" s="168"/>
      <c r="F27" s="141"/>
      <c r="G27" s="141"/>
      <c r="H27" s="141"/>
      <c r="I27" s="141"/>
      <c r="J27" s="141"/>
      <c r="K27" s="141"/>
      <c r="L27" s="141"/>
      <c r="M27" s="141"/>
      <c r="N27" s="141"/>
      <c r="O27" s="141"/>
      <c r="P27" s="141"/>
      <c r="Q27" s="141"/>
      <c r="R27" s="141"/>
      <c r="S27" s="141"/>
      <c r="T27" s="141"/>
      <c r="U27" s="141"/>
      <c r="V27" s="141"/>
      <c r="W27" s="141"/>
      <c r="X27" s="141"/>
      <c r="Y27" s="141"/>
      <c r="Z27" s="141"/>
      <c r="AA27" s="141"/>
      <c r="AB27" s="141"/>
      <c r="AC27" s="141"/>
      <c r="AD27" s="141"/>
      <c r="AE27" s="141"/>
      <c r="AF27" s="141"/>
      <c r="AG27" s="141"/>
      <c r="AH27" s="141"/>
      <c r="AI27" s="141"/>
      <c r="AJ27" s="141"/>
      <c r="AK27" s="142" t="n">
        <f aca="false">+SUM(F27:AJ27)</f>
        <v>0</v>
      </c>
      <c r="AL27" s="143" t="n">
        <f aca="false">IF($AK$3="４週",AK27/4,AK27/(DAY(EOMONTH($F$9,0))/7))</f>
        <v>0</v>
      </c>
      <c r="AM27" s="144"/>
      <c r="AN27" s="144"/>
    </row>
    <row r="28" customFormat="false" ht="18" hidden="false" customHeight="true" outlineLevel="0" collapsed="false">
      <c r="A28" s="127" t="n">
        <v>18</v>
      </c>
      <c r="B28" s="170"/>
      <c r="C28" s="138"/>
      <c r="D28" s="167"/>
      <c r="E28" s="168"/>
      <c r="F28" s="141"/>
      <c r="G28" s="141"/>
      <c r="H28" s="141"/>
      <c r="I28" s="141"/>
      <c r="J28" s="141"/>
      <c r="K28" s="141"/>
      <c r="L28" s="141"/>
      <c r="M28" s="141"/>
      <c r="N28" s="141"/>
      <c r="O28" s="141"/>
      <c r="P28" s="141"/>
      <c r="Q28" s="141"/>
      <c r="R28" s="141"/>
      <c r="S28" s="141"/>
      <c r="T28" s="141"/>
      <c r="U28" s="141"/>
      <c r="V28" s="141"/>
      <c r="W28" s="141"/>
      <c r="X28" s="141"/>
      <c r="Y28" s="141"/>
      <c r="Z28" s="141"/>
      <c r="AA28" s="141"/>
      <c r="AB28" s="141"/>
      <c r="AC28" s="141"/>
      <c r="AD28" s="141"/>
      <c r="AE28" s="141"/>
      <c r="AF28" s="141"/>
      <c r="AG28" s="141"/>
      <c r="AH28" s="141"/>
      <c r="AI28" s="141"/>
      <c r="AJ28" s="141"/>
      <c r="AK28" s="142" t="n">
        <f aca="false">+SUM(F28:AJ28)</f>
        <v>0</v>
      </c>
      <c r="AL28" s="143" t="n">
        <f aca="false">IF($AK$3="４週",AK28/4,AK28/(DAY(EOMONTH($F$9,0))/7))</f>
        <v>0</v>
      </c>
      <c r="AM28" s="144"/>
      <c r="AN28" s="144"/>
    </row>
    <row r="29" customFormat="false" ht="18" hidden="false" customHeight="true" outlineLevel="0" collapsed="false">
      <c r="A29" s="127" t="n">
        <v>19</v>
      </c>
      <c r="B29" s="170"/>
      <c r="C29" s="138"/>
      <c r="D29" s="167"/>
      <c r="E29" s="168"/>
      <c r="F29" s="141"/>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41"/>
      <c r="AG29" s="141"/>
      <c r="AH29" s="141"/>
      <c r="AI29" s="141"/>
      <c r="AJ29" s="141"/>
      <c r="AK29" s="142" t="n">
        <f aca="false">+SUM(F29:AJ29)</f>
        <v>0</v>
      </c>
      <c r="AL29" s="143" t="n">
        <f aca="false">IF($AK$3="４週",AK29/4,AK29/(DAY(EOMONTH($F$9,0))/7))</f>
        <v>0</v>
      </c>
      <c r="AM29" s="144"/>
      <c r="AN29" s="144"/>
    </row>
    <row r="30" customFormat="false" ht="18" hidden="false" customHeight="true" outlineLevel="0" collapsed="false">
      <c r="A30" s="127" t="n">
        <v>20</v>
      </c>
      <c r="B30" s="170"/>
      <c r="C30" s="138"/>
      <c r="D30" s="167"/>
      <c r="E30" s="168"/>
      <c r="F30" s="141"/>
      <c r="G30" s="141"/>
      <c r="H30" s="141"/>
      <c r="I30" s="141"/>
      <c r="J30" s="141"/>
      <c r="K30" s="141"/>
      <c r="L30" s="141"/>
      <c r="M30" s="141"/>
      <c r="N30" s="141"/>
      <c r="O30" s="141"/>
      <c r="P30" s="141"/>
      <c r="Q30" s="141"/>
      <c r="R30" s="141"/>
      <c r="S30" s="141"/>
      <c r="T30" s="141"/>
      <c r="U30" s="141"/>
      <c r="V30" s="141"/>
      <c r="W30" s="141"/>
      <c r="X30" s="141"/>
      <c r="Y30" s="141"/>
      <c r="Z30" s="141"/>
      <c r="AA30" s="141"/>
      <c r="AB30" s="141"/>
      <c r="AC30" s="141"/>
      <c r="AD30" s="141"/>
      <c r="AE30" s="141"/>
      <c r="AF30" s="141"/>
      <c r="AG30" s="141"/>
      <c r="AH30" s="141"/>
      <c r="AI30" s="141"/>
      <c r="AJ30" s="141"/>
      <c r="AK30" s="142" t="n">
        <f aca="false">+SUM(F30:AJ30)</f>
        <v>0</v>
      </c>
      <c r="AL30" s="143" t="n">
        <f aca="false">IF($AK$3="４週",AK30/4,AK30/(DAY(EOMONTH($F$9,0))/7))</f>
        <v>0</v>
      </c>
      <c r="AM30" s="144"/>
      <c r="AN30" s="144"/>
    </row>
    <row r="31" customFormat="false" ht="18" hidden="false" customHeight="true" outlineLevel="0" collapsed="false">
      <c r="A31" s="130" t="s">
        <v>115</v>
      </c>
      <c r="B31" s="130"/>
      <c r="C31" s="130"/>
      <c r="D31" s="130"/>
      <c r="E31" s="130"/>
      <c r="F31" s="145" t="n">
        <f aca="false">+SUM(F11:F30)</f>
        <v>0</v>
      </c>
      <c r="G31" s="145" t="n">
        <f aca="false">+SUM(G11:G30)</f>
        <v>0</v>
      </c>
      <c r="H31" s="145" t="n">
        <f aca="false">+SUM(H11:H30)</f>
        <v>0</v>
      </c>
      <c r="I31" s="145" t="n">
        <f aca="false">+SUM(I11:I30)</f>
        <v>0</v>
      </c>
      <c r="J31" s="145" t="n">
        <f aca="false">+SUM(J11:J30)</f>
        <v>0</v>
      </c>
      <c r="K31" s="145" t="n">
        <f aca="false">+SUM(K11:K30)</f>
        <v>0</v>
      </c>
      <c r="L31" s="145" t="n">
        <f aca="false">+SUM(L11:L30)</f>
        <v>0</v>
      </c>
      <c r="M31" s="145" t="n">
        <f aca="false">+SUM(M11:M30)</f>
        <v>0</v>
      </c>
      <c r="N31" s="145" t="n">
        <f aca="false">+SUM(N11:N30)</f>
        <v>0</v>
      </c>
      <c r="O31" s="145" t="n">
        <f aca="false">+SUM(O11:O30)</f>
        <v>0</v>
      </c>
      <c r="P31" s="145" t="n">
        <f aca="false">+SUM(P11:P30)</f>
        <v>0</v>
      </c>
      <c r="Q31" s="145" t="n">
        <f aca="false">+SUM(Q11:Q30)</f>
        <v>0</v>
      </c>
      <c r="R31" s="145" t="n">
        <f aca="false">+SUM(R11:R30)</f>
        <v>0</v>
      </c>
      <c r="S31" s="145" t="n">
        <f aca="false">+SUM(S11:S30)</f>
        <v>0</v>
      </c>
      <c r="T31" s="145" t="n">
        <f aca="false">+SUM(T11:T30)</f>
        <v>0</v>
      </c>
      <c r="U31" s="145" t="n">
        <f aca="false">+SUM(U11:U30)</f>
        <v>0</v>
      </c>
      <c r="V31" s="145" t="n">
        <f aca="false">+SUM(V11:V30)</f>
        <v>0</v>
      </c>
      <c r="W31" s="145" t="n">
        <f aca="false">+SUM(W11:W30)</f>
        <v>0</v>
      </c>
      <c r="X31" s="145" t="n">
        <f aca="false">+SUM(X11:X30)</f>
        <v>0</v>
      </c>
      <c r="Y31" s="145" t="n">
        <f aca="false">+SUM(Y11:Y30)</f>
        <v>0</v>
      </c>
      <c r="Z31" s="145" t="n">
        <f aca="false">+SUM(Z11:Z30)</f>
        <v>0</v>
      </c>
      <c r="AA31" s="145" t="n">
        <f aca="false">+SUM(AA11:AA30)</f>
        <v>0</v>
      </c>
      <c r="AB31" s="145" t="n">
        <f aca="false">+SUM(AB11:AB30)</f>
        <v>0</v>
      </c>
      <c r="AC31" s="145" t="n">
        <f aca="false">+SUM(AC11:AC30)</f>
        <v>0</v>
      </c>
      <c r="AD31" s="145" t="n">
        <f aca="false">+SUM(AD11:AD30)</f>
        <v>0</v>
      </c>
      <c r="AE31" s="145" t="n">
        <f aca="false">+SUM(AE11:AE30)</f>
        <v>0</v>
      </c>
      <c r="AF31" s="145" t="n">
        <f aca="false">+SUM(AF11:AF30)</f>
        <v>0</v>
      </c>
      <c r="AG31" s="145" t="n">
        <f aca="false">+SUM(AG11:AG30)</f>
        <v>0</v>
      </c>
      <c r="AH31" s="145" t="n">
        <f aca="false">+SUM(AH11:AH30)</f>
        <v>0</v>
      </c>
      <c r="AI31" s="145" t="n">
        <f aca="false">+SUM(AI11:AI30)</f>
        <v>0</v>
      </c>
      <c r="AJ31" s="145" t="n">
        <f aca="false">+SUM(AJ11:AJ30)</f>
        <v>0</v>
      </c>
      <c r="AK31" s="142" t="n">
        <f aca="false">+SUM(F31:AJ31)</f>
        <v>0</v>
      </c>
      <c r="AL31" s="143" t="n">
        <f aca="false">IF($AK$3="４週",AK31/4,AK31/(DAY(EOMONTH($F$9,0))/7))</f>
        <v>0</v>
      </c>
      <c r="AM31" s="146"/>
      <c r="AN31" s="146"/>
    </row>
    <row r="32" customFormat="false" ht="18" hidden="false" customHeight="true" outlineLevel="0" collapsed="false">
      <c r="A32" s="147" t="s">
        <v>116</v>
      </c>
      <c r="B32" s="147"/>
      <c r="C32" s="147"/>
      <c r="D32" s="147"/>
      <c r="E32" s="147"/>
      <c r="F32" s="148"/>
      <c r="G32" s="148"/>
      <c r="H32" s="148"/>
      <c r="I32" s="148"/>
      <c r="J32" s="148"/>
      <c r="K32" s="148"/>
      <c r="L32" s="148"/>
      <c r="M32" s="148"/>
      <c r="N32" s="148"/>
      <c r="O32" s="148"/>
      <c r="P32" s="148"/>
      <c r="Q32" s="148"/>
      <c r="R32" s="148"/>
      <c r="S32" s="148"/>
      <c r="T32" s="148"/>
      <c r="U32" s="148"/>
      <c r="V32" s="148"/>
      <c r="W32" s="148"/>
      <c r="X32" s="148"/>
      <c r="Y32" s="148"/>
      <c r="Z32" s="148"/>
      <c r="AA32" s="148"/>
      <c r="AB32" s="148"/>
      <c r="AC32" s="148"/>
      <c r="AD32" s="148"/>
      <c r="AE32" s="148"/>
      <c r="AF32" s="148"/>
      <c r="AG32" s="148"/>
      <c r="AH32" s="148"/>
      <c r="AI32" s="148"/>
      <c r="AJ32" s="148"/>
      <c r="AK32" s="145"/>
      <c r="AL32" s="149"/>
      <c r="AM32" s="146"/>
      <c r="AN32" s="146"/>
    </row>
    <row r="33" s="153" customFormat="true" ht="15" hidden="false" customHeight="true" outlineLevel="0" collapsed="false">
      <c r="A33" s="150"/>
      <c r="B33" s="150"/>
      <c r="C33" s="150"/>
      <c r="D33" s="150"/>
      <c r="E33" s="150"/>
      <c r="F33" s="151"/>
      <c r="G33" s="151"/>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0"/>
      <c r="AL33" s="150"/>
      <c r="AM33" s="152"/>
    </row>
    <row r="34" s="153" customFormat="true" ht="15" hidden="false" customHeight="true" outlineLevel="0" collapsed="false">
      <c r="A34" s="150"/>
      <c r="B34" s="150"/>
      <c r="C34" s="150"/>
      <c r="D34" s="150"/>
      <c r="E34" s="150"/>
      <c r="F34" s="151"/>
      <c r="G34" s="151"/>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0"/>
      <c r="AL34" s="150"/>
      <c r="AM34" s="152"/>
    </row>
    <row r="35" s="153" customFormat="true" ht="21" hidden="false" customHeight="true" outlineLevel="0" collapsed="false">
      <c r="A35" s="173" t="s">
        <v>196</v>
      </c>
      <c r="B35" s="150"/>
      <c r="C35" s="150"/>
      <c r="D35" s="150"/>
      <c r="E35" s="150"/>
      <c r="F35" s="150"/>
      <c r="G35" s="151"/>
      <c r="H35" s="151"/>
      <c r="I35" s="151"/>
      <c r="J35" s="151"/>
      <c r="K35" s="151"/>
      <c r="L35" s="151"/>
      <c r="M35" s="151"/>
      <c r="N35" s="151"/>
      <c r="O35" s="151"/>
      <c r="AM35" s="150"/>
      <c r="AN35" s="152"/>
    </row>
    <row r="36" s="153" customFormat="true" ht="24.75" hidden="false" customHeight="true" outlineLevel="0" collapsed="false">
      <c r="A36" s="178"/>
      <c r="B36" s="178"/>
      <c r="C36" s="178"/>
      <c r="D36" s="210" t="n">
        <v>4</v>
      </c>
      <c r="E36" s="210" t="n">
        <v>5</v>
      </c>
      <c r="F36" s="210" t="n">
        <v>6</v>
      </c>
      <c r="G36" s="210"/>
      <c r="H36" s="210"/>
      <c r="I36" s="210" t="n">
        <v>7</v>
      </c>
      <c r="J36" s="210"/>
      <c r="K36" s="210"/>
      <c r="L36" s="210" t="n">
        <v>8</v>
      </c>
      <c r="M36" s="210"/>
      <c r="N36" s="210"/>
      <c r="O36" s="210" t="n">
        <v>9</v>
      </c>
      <c r="P36" s="210"/>
      <c r="Q36" s="210"/>
      <c r="R36" s="210" t="n">
        <v>10</v>
      </c>
      <c r="S36" s="210"/>
      <c r="T36" s="210"/>
      <c r="U36" s="210" t="n">
        <v>11</v>
      </c>
      <c r="V36" s="210"/>
      <c r="W36" s="210"/>
      <c r="X36" s="210" t="n">
        <v>12</v>
      </c>
      <c r="Y36" s="210"/>
      <c r="Z36" s="210"/>
      <c r="AA36" s="210" t="n">
        <v>1</v>
      </c>
      <c r="AB36" s="210"/>
      <c r="AC36" s="210"/>
      <c r="AD36" s="210" t="n">
        <v>2</v>
      </c>
      <c r="AE36" s="210"/>
      <c r="AF36" s="210"/>
      <c r="AG36" s="210" t="n">
        <v>3</v>
      </c>
      <c r="AH36" s="210"/>
      <c r="AI36" s="210"/>
      <c r="AJ36" s="178" t="s">
        <v>197</v>
      </c>
      <c r="AK36" s="178"/>
      <c r="AL36" s="181" t="s">
        <v>198</v>
      </c>
    </row>
    <row r="37" s="153" customFormat="true" ht="18" hidden="false" customHeight="true" outlineLevel="0" collapsed="false">
      <c r="A37" s="186" t="s">
        <v>203</v>
      </c>
      <c r="B37" s="186"/>
      <c r="C37" s="186"/>
      <c r="D37" s="213" t="n">
        <f aca="false">SUM(D40:D43)</f>
        <v>1740</v>
      </c>
      <c r="E37" s="213" t="n">
        <f aca="false">SUM(E40:E43)</f>
        <v>1631</v>
      </c>
      <c r="F37" s="213" t="n">
        <f aca="false">SUM(F40:H43)</f>
        <v>1740</v>
      </c>
      <c r="G37" s="213"/>
      <c r="H37" s="213"/>
      <c r="I37" s="213" t="n">
        <f aca="false">SUM(I40:K43)</f>
        <v>1827</v>
      </c>
      <c r="J37" s="213"/>
      <c r="K37" s="213"/>
      <c r="L37" s="213" t="n">
        <f aca="false">SUM(L40:N43)</f>
        <v>1827</v>
      </c>
      <c r="M37" s="213"/>
      <c r="N37" s="213"/>
      <c r="O37" s="213" t="n">
        <f aca="false">SUM(O40:Q43)</f>
        <v>1653</v>
      </c>
      <c r="P37" s="213"/>
      <c r="Q37" s="213"/>
      <c r="R37" s="213" t="n">
        <f aca="false">SUM(R40:T43)</f>
        <v>1740</v>
      </c>
      <c r="S37" s="213"/>
      <c r="T37" s="213"/>
      <c r="U37" s="213" t="n">
        <f aca="false">SUM(U40:W43)</f>
        <v>1740</v>
      </c>
      <c r="V37" s="213"/>
      <c r="W37" s="213"/>
      <c r="X37" s="213" t="n">
        <f aca="false">SUM(X40:Z43)</f>
        <v>1653</v>
      </c>
      <c r="Y37" s="213"/>
      <c r="Z37" s="213"/>
      <c r="AA37" s="213" t="n">
        <f aca="false">SUM(AA40:AC43)</f>
        <v>1653</v>
      </c>
      <c r="AB37" s="213"/>
      <c r="AC37" s="213"/>
      <c r="AD37" s="213" t="n">
        <f aca="false">SUM(AD40:AF43)</f>
        <v>1653</v>
      </c>
      <c r="AE37" s="213"/>
      <c r="AF37" s="213"/>
      <c r="AG37" s="213" t="n">
        <f aca="false">SUM(AG40:AI43)</f>
        <v>1740</v>
      </c>
      <c r="AH37" s="213"/>
      <c r="AI37" s="213"/>
      <c r="AJ37" s="211" t="n">
        <f aca="false">SUM(D37:AI37)</f>
        <v>20597</v>
      </c>
      <c r="AK37" s="211"/>
      <c r="AL37" s="212" t="n">
        <f aca="false">ROUNDUP(AJ37/AJ44,1)</f>
        <v>87</v>
      </c>
    </row>
    <row r="38" customFormat="false" ht="18" hidden="false" customHeight="true" outlineLevel="0" collapsed="false">
      <c r="A38" s="233" t="s">
        <v>232</v>
      </c>
      <c r="B38" s="234"/>
      <c r="C38" s="235"/>
      <c r="D38" s="141" t="n">
        <v>50</v>
      </c>
      <c r="E38" s="141" t="n">
        <v>45</v>
      </c>
      <c r="F38" s="141" t="n">
        <v>50</v>
      </c>
      <c r="G38" s="141"/>
      <c r="H38" s="141"/>
      <c r="I38" s="141" t="n">
        <v>50</v>
      </c>
      <c r="J38" s="141"/>
      <c r="K38" s="141"/>
      <c r="L38" s="141" t="n">
        <v>50</v>
      </c>
      <c r="M38" s="141"/>
      <c r="N38" s="141"/>
      <c r="O38" s="141" t="n">
        <v>45</v>
      </c>
      <c r="P38" s="141"/>
      <c r="Q38" s="141"/>
      <c r="R38" s="141" t="n">
        <v>50</v>
      </c>
      <c r="S38" s="141"/>
      <c r="T38" s="141"/>
      <c r="U38" s="141" t="n">
        <v>50</v>
      </c>
      <c r="V38" s="141"/>
      <c r="W38" s="141"/>
      <c r="X38" s="141" t="n">
        <v>45</v>
      </c>
      <c r="Y38" s="141"/>
      <c r="Z38" s="141"/>
      <c r="AA38" s="141" t="n">
        <v>45</v>
      </c>
      <c r="AB38" s="141"/>
      <c r="AC38" s="141"/>
      <c r="AD38" s="141" t="n">
        <v>45</v>
      </c>
      <c r="AE38" s="141"/>
      <c r="AF38" s="141"/>
      <c r="AG38" s="141" t="n">
        <v>50</v>
      </c>
      <c r="AH38" s="141"/>
      <c r="AI38" s="141"/>
      <c r="AJ38" s="164" t="n">
        <f aca="false">SUM(D38:AI38)</f>
        <v>575</v>
      </c>
      <c r="AK38" s="164"/>
      <c r="AL38" s="223" t="n">
        <f aca="false">ROUNDUP(AJ38/$AJ$44,1)</f>
        <v>2.5</v>
      </c>
    </row>
    <row r="39" customFormat="false" ht="18" hidden="false" customHeight="true" outlineLevel="0" collapsed="false">
      <c r="A39" s="233" t="s">
        <v>204</v>
      </c>
      <c r="B39" s="234"/>
      <c r="C39" s="235"/>
      <c r="D39" s="141" t="n">
        <v>50</v>
      </c>
      <c r="E39" s="141" t="n">
        <v>50</v>
      </c>
      <c r="F39" s="141" t="n">
        <v>50</v>
      </c>
      <c r="G39" s="141"/>
      <c r="H39" s="141"/>
      <c r="I39" s="141" t="n">
        <v>55</v>
      </c>
      <c r="J39" s="141"/>
      <c r="K39" s="141"/>
      <c r="L39" s="141" t="n">
        <v>55</v>
      </c>
      <c r="M39" s="141"/>
      <c r="N39" s="141"/>
      <c r="O39" s="141" t="n">
        <v>50</v>
      </c>
      <c r="P39" s="141"/>
      <c r="Q39" s="141"/>
      <c r="R39" s="141" t="n">
        <v>50</v>
      </c>
      <c r="S39" s="141"/>
      <c r="T39" s="141"/>
      <c r="U39" s="141" t="n">
        <v>50</v>
      </c>
      <c r="V39" s="141"/>
      <c r="W39" s="141"/>
      <c r="X39" s="141" t="n">
        <v>50</v>
      </c>
      <c r="Y39" s="141"/>
      <c r="Z39" s="141"/>
      <c r="AA39" s="141" t="n">
        <v>50</v>
      </c>
      <c r="AB39" s="141"/>
      <c r="AC39" s="141"/>
      <c r="AD39" s="141" t="n">
        <v>50</v>
      </c>
      <c r="AE39" s="141"/>
      <c r="AF39" s="141"/>
      <c r="AG39" s="141" t="n">
        <v>50</v>
      </c>
      <c r="AH39" s="141"/>
      <c r="AI39" s="141"/>
      <c r="AJ39" s="164" t="n">
        <f aca="false">SUM(D39:AI39)</f>
        <v>610</v>
      </c>
      <c r="AK39" s="164"/>
      <c r="AL39" s="223" t="n">
        <f aca="false">ROUNDUP(AJ39/$AJ$44,1)</f>
        <v>2.6</v>
      </c>
    </row>
    <row r="40" s="153" customFormat="true" ht="18" hidden="false" customHeight="true" outlineLevel="0" collapsed="false">
      <c r="A40" s="214" t="s">
        <v>205</v>
      </c>
      <c r="B40" s="236"/>
      <c r="C40" s="216"/>
      <c r="D40" s="141" t="n">
        <v>100</v>
      </c>
      <c r="E40" s="141" t="n">
        <v>95</v>
      </c>
      <c r="F40" s="141" t="n">
        <v>100</v>
      </c>
      <c r="G40" s="141"/>
      <c r="H40" s="141"/>
      <c r="I40" s="141" t="n">
        <v>105</v>
      </c>
      <c r="J40" s="141"/>
      <c r="K40" s="141"/>
      <c r="L40" s="141" t="n">
        <v>105</v>
      </c>
      <c r="M40" s="141"/>
      <c r="N40" s="141"/>
      <c r="O40" s="141" t="n">
        <v>95</v>
      </c>
      <c r="P40" s="141"/>
      <c r="Q40" s="141"/>
      <c r="R40" s="141" t="n">
        <v>100</v>
      </c>
      <c r="S40" s="141"/>
      <c r="T40" s="141"/>
      <c r="U40" s="141" t="n">
        <v>100</v>
      </c>
      <c r="V40" s="141"/>
      <c r="W40" s="141"/>
      <c r="X40" s="141" t="n">
        <v>95</v>
      </c>
      <c r="Y40" s="141"/>
      <c r="Z40" s="141"/>
      <c r="AA40" s="141" t="n">
        <v>95</v>
      </c>
      <c r="AB40" s="141"/>
      <c r="AC40" s="141"/>
      <c r="AD40" s="141" t="n">
        <v>95</v>
      </c>
      <c r="AE40" s="141"/>
      <c r="AF40" s="141"/>
      <c r="AG40" s="141" t="n">
        <v>100</v>
      </c>
      <c r="AH40" s="141"/>
      <c r="AI40" s="141"/>
      <c r="AJ40" s="211" t="n">
        <f aca="false">SUM(D40:AI40)</f>
        <v>1185</v>
      </c>
      <c r="AK40" s="211"/>
      <c r="AL40" s="212" t="n">
        <f aca="false">ROUNDUP(AJ40/$AJ$44,1)</f>
        <v>5</v>
      </c>
    </row>
    <row r="41" s="153" customFormat="true" ht="18" hidden="false" customHeight="true" outlineLevel="0" collapsed="false">
      <c r="A41" s="214" t="s">
        <v>206</v>
      </c>
      <c r="B41" s="236"/>
      <c r="C41" s="216"/>
      <c r="D41" s="141" t="n">
        <v>100</v>
      </c>
      <c r="E41" s="141" t="n">
        <v>95</v>
      </c>
      <c r="F41" s="141" t="n">
        <v>100</v>
      </c>
      <c r="G41" s="141"/>
      <c r="H41" s="141"/>
      <c r="I41" s="141" t="n">
        <v>105</v>
      </c>
      <c r="J41" s="141"/>
      <c r="K41" s="141"/>
      <c r="L41" s="141" t="n">
        <v>105</v>
      </c>
      <c r="M41" s="141"/>
      <c r="N41" s="141"/>
      <c r="O41" s="141" t="n">
        <v>95</v>
      </c>
      <c r="P41" s="141"/>
      <c r="Q41" s="141"/>
      <c r="R41" s="141" t="n">
        <v>100</v>
      </c>
      <c r="S41" s="141"/>
      <c r="T41" s="141"/>
      <c r="U41" s="141" t="n">
        <v>100</v>
      </c>
      <c r="V41" s="141"/>
      <c r="W41" s="141"/>
      <c r="X41" s="141" t="n">
        <v>95</v>
      </c>
      <c r="Y41" s="141"/>
      <c r="Z41" s="141"/>
      <c r="AA41" s="141" t="n">
        <v>95</v>
      </c>
      <c r="AB41" s="141"/>
      <c r="AC41" s="141"/>
      <c r="AD41" s="141" t="n">
        <v>95</v>
      </c>
      <c r="AE41" s="141"/>
      <c r="AF41" s="141"/>
      <c r="AG41" s="141" t="n">
        <v>100</v>
      </c>
      <c r="AH41" s="141"/>
      <c r="AI41" s="141"/>
      <c r="AJ41" s="211" t="n">
        <f aca="false">SUM(D41:AI41)</f>
        <v>1185</v>
      </c>
      <c r="AK41" s="211"/>
      <c r="AL41" s="212" t="n">
        <f aca="false">ROUNDUP(AJ41/$AJ$44,1)</f>
        <v>5</v>
      </c>
    </row>
    <row r="42" s="153" customFormat="true" ht="18" hidden="false" customHeight="true" outlineLevel="0" collapsed="false">
      <c r="A42" s="214" t="s">
        <v>207</v>
      </c>
      <c r="B42" s="236"/>
      <c r="C42" s="216"/>
      <c r="D42" s="141" t="n">
        <v>140</v>
      </c>
      <c r="E42" s="141" t="n">
        <v>131</v>
      </c>
      <c r="F42" s="141" t="n">
        <v>140</v>
      </c>
      <c r="G42" s="141"/>
      <c r="H42" s="141"/>
      <c r="I42" s="141" t="n">
        <v>147</v>
      </c>
      <c r="J42" s="141"/>
      <c r="K42" s="141"/>
      <c r="L42" s="141" t="n">
        <v>147</v>
      </c>
      <c r="M42" s="141"/>
      <c r="N42" s="141"/>
      <c r="O42" s="141" t="n">
        <v>133</v>
      </c>
      <c r="P42" s="141"/>
      <c r="Q42" s="141"/>
      <c r="R42" s="141" t="n">
        <v>140</v>
      </c>
      <c r="S42" s="141"/>
      <c r="T42" s="141"/>
      <c r="U42" s="141" t="n">
        <v>140</v>
      </c>
      <c r="V42" s="141"/>
      <c r="W42" s="141"/>
      <c r="X42" s="141" t="n">
        <v>133</v>
      </c>
      <c r="Y42" s="141"/>
      <c r="Z42" s="141"/>
      <c r="AA42" s="141" t="n">
        <v>133</v>
      </c>
      <c r="AB42" s="141"/>
      <c r="AC42" s="141"/>
      <c r="AD42" s="141" t="n">
        <v>133</v>
      </c>
      <c r="AE42" s="141"/>
      <c r="AF42" s="141"/>
      <c r="AG42" s="141" t="n">
        <v>140</v>
      </c>
      <c r="AH42" s="141"/>
      <c r="AI42" s="141"/>
      <c r="AJ42" s="211" t="n">
        <f aca="false">SUM(D42:AI42)</f>
        <v>1657</v>
      </c>
      <c r="AK42" s="211"/>
      <c r="AL42" s="212" t="n">
        <f aca="false">ROUNDUP(AJ42/$AJ$44,1)</f>
        <v>7</v>
      </c>
    </row>
    <row r="43" s="153" customFormat="true" ht="18" hidden="false" customHeight="true" outlineLevel="0" collapsed="false">
      <c r="A43" s="186" t="s">
        <v>208</v>
      </c>
      <c r="B43" s="186"/>
      <c r="C43" s="186"/>
      <c r="D43" s="141" t="n">
        <v>1400</v>
      </c>
      <c r="E43" s="141" t="n">
        <v>1310</v>
      </c>
      <c r="F43" s="141" t="n">
        <v>1400</v>
      </c>
      <c r="G43" s="141"/>
      <c r="H43" s="141"/>
      <c r="I43" s="141" t="n">
        <v>1470</v>
      </c>
      <c r="J43" s="141"/>
      <c r="K43" s="141"/>
      <c r="L43" s="141" t="n">
        <v>1470</v>
      </c>
      <c r="M43" s="141"/>
      <c r="N43" s="141"/>
      <c r="O43" s="141" t="n">
        <v>1330</v>
      </c>
      <c r="P43" s="141"/>
      <c r="Q43" s="141"/>
      <c r="R43" s="141" t="n">
        <v>1400</v>
      </c>
      <c r="S43" s="141"/>
      <c r="T43" s="141"/>
      <c r="U43" s="141" t="n">
        <v>1400</v>
      </c>
      <c r="V43" s="141"/>
      <c r="W43" s="141"/>
      <c r="X43" s="141" t="n">
        <v>1330</v>
      </c>
      <c r="Y43" s="141"/>
      <c r="Z43" s="141"/>
      <c r="AA43" s="141" t="n">
        <v>1330</v>
      </c>
      <c r="AB43" s="141"/>
      <c r="AC43" s="141"/>
      <c r="AD43" s="141" t="n">
        <v>1330</v>
      </c>
      <c r="AE43" s="141"/>
      <c r="AF43" s="141"/>
      <c r="AG43" s="141" t="n">
        <v>1400</v>
      </c>
      <c r="AH43" s="141"/>
      <c r="AI43" s="141"/>
      <c r="AJ43" s="211" t="n">
        <f aca="false">SUM(D43:AI43)</f>
        <v>16570</v>
      </c>
      <c r="AK43" s="211"/>
      <c r="AL43" s="212" t="n">
        <f aca="false">ROUNDUP(AJ43/$AJ$44,1)</f>
        <v>70</v>
      </c>
    </row>
    <row r="44" s="153" customFormat="true" ht="18" hidden="false" customHeight="true" outlineLevel="0" collapsed="false">
      <c r="A44" s="186" t="s">
        <v>200</v>
      </c>
      <c r="B44" s="186"/>
      <c r="C44" s="186"/>
      <c r="D44" s="141" t="n">
        <v>20</v>
      </c>
      <c r="E44" s="141" t="n">
        <v>19</v>
      </c>
      <c r="F44" s="141" t="n">
        <v>20</v>
      </c>
      <c r="G44" s="141"/>
      <c r="H44" s="141"/>
      <c r="I44" s="141" t="n">
        <v>21</v>
      </c>
      <c r="J44" s="141"/>
      <c r="K44" s="141"/>
      <c r="L44" s="141" t="n">
        <v>21</v>
      </c>
      <c r="M44" s="141"/>
      <c r="N44" s="141"/>
      <c r="O44" s="141" t="n">
        <v>19</v>
      </c>
      <c r="P44" s="141"/>
      <c r="Q44" s="141"/>
      <c r="R44" s="141" t="n">
        <v>20</v>
      </c>
      <c r="S44" s="141"/>
      <c r="T44" s="141"/>
      <c r="U44" s="141" t="n">
        <v>20</v>
      </c>
      <c r="V44" s="141"/>
      <c r="W44" s="141"/>
      <c r="X44" s="141" t="n">
        <v>19</v>
      </c>
      <c r="Y44" s="141"/>
      <c r="Z44" s="141"/>
      <c r="AA44" s="141" t="n">
        <v>19</v>
      </c>
      <c r="AB44" s="141"/>
      <c r="AC44" s="141"/>
      <c r="AD44" s="141" t="n">
        <v>19</v>
      </c>
      <c r="AE44" s="141"/>
      <c r="AF44" s="141"/>
      <c r="AG44" s="141" t="n">
        <v>20</v>
      </c>
      <c r="AH44" s="141"/>
      <c r="AI44" s="141"/>
      <c r="AJ44" s="211" t="n">
        <f aca="false">+SUM(D44:AI44)</f>
        <v>237</v>
      </c>
      <c r="AK44" s="211"/>
      <c r="AL44" s="218"/>
    </row>
    <row r="45" s="153" customFormat="true" ht="4.5" hidden="false" customHeight="true" outlineLevel="0" collapsed="false">
      <c r="A45" s="171"/>
      <c r="B45" s="171"/>
      <c r="C45" s="171"/>
      <c r="I45" s="151"/>
      <c r="J45" s="151"/>
      <c r="K45" s="151"/>
      <c r="L45" s="151"/>
      <c r="M45" s="151"/>
      <c r="N45" s="151"/>
      <c r="O45" s="151"/>
      <c r="P45" s="151"/>
      <c r="Q45" s="151"/>
      <c r="R45" s="151"/>
      <c r="S45" s="151"/>
      <c r="T45" s="151"/>
      <c r="U45" s="151"/>
      <c r="V45" s="151"/>
      <c r="W45" s="151"/>
      <c r="X45" s="151"/>
      <c r="Y45" s="151"/>
      <c r="Z45" s="151"/>
      <c r="AA45" s="151"/>
      <c r="AB45" s="151"/>
      <c r="AC45" s="151"/>
      <c r="AD45" s="151"/>
      <c r="AE45" s="151"/>
      <c r="AF45" s="151"/>
      <c r="AG45" s="151"/>
      <c r="AH45" s="151"/>
      <c r="AI45" s="151"/>
      <c r="AJ45" s="172"/>
      <c r="AK45" s="151"/>
      <c r="AL45" s="150"/>
      <c r="AM45" s="150"/>
      <c r="AN45" s="152"/>
    </row>
    <row r="46" s="153" customFormat="true" ht="18" hidden="false" customHeight="true" outlineLevel="0" collapsed="false">
      <c r="A46" s="173" t="s">
        <v>161</v>
      </c>
      <c r="B46" s="151"/>
      <c r="D46" s="151"/>
      <c r="E46" s="151"/>
      <c r="F46" s="151"/>
      <c r="G46" s="151"/>
      <c r="H46" s="151"/>
      <c r="I46" s="151"/>
      <c r="J46" s="151"/>
      <c r="K46" s="151"/>
      <c r="L46" s="151"/>
      <c r="M46" s="151"/>
      <c r="N46" s="151"/>
      <c r="O46" s="151"/>
      <c r="P46" s="151"/>
      <c r="Q46" s="151"/>
      <c r="R46" s="151"/>
      <c r="S46" s="151"/>
      <c r="T46" s="151"/>
      <c r="U46" s="151"/>
      <c r="V46" s="151"/>
      <c r="W46" s="150"/>
      <c r="X46" s="151"/>
      <c r="Y46" s="151"/>
      <c r="Z46" s="151"/>
      <c r="AA46" s="151"/>
      <c r="AB46" s="151"/>
      <c r="AC46" s="151"/>
      <c r="AD46" s="151"/>
      <c r="AE46" s="151"/>
      <c r="AF46" s="151"/>
      <c r="AG46" s="151"/>
      <c r="AH46" s="151"/>
      <c r="AI46" s="151"/>
      <c r="AJ46" s="172"/>
      <c r="AK46" s="151"/>
      <c r="AL46" s="150"/>
      <c r="AM46" s="150"/>
      <c r="AN46" s="152"/>
    </row>
    <row r="47" s="153" customFormat="true" ht="45" hidden="false" customHeight="true" outlineLevel="0" collapsed="false">
      <c r="A47" s="178" t="s">
        <v>125</v>
      </c>
      <c r="B47" s="178"/>
      <c r="C47" s="178" t="s">
        <v>22</v>
      </c>
      <c r="D47" s="178"/>
      <c r="E47" s="181" t="s">
        <v>234</v>
      </c>
      <c r="F47" s="181"/>
      <c r="G47" s="181"/>
      <c r="H47" s="181"/>
      <c r="W47" s="150"/>
      <c r="X47" s="151"/>
      <c r="Y47" s="151"/>
      <c r="Z47" s="151"/>
      <c r="AA47" s="151"/>
      <c r="AB47" s="151"/>
      <c r="AC47" s="151"/>
      <c r="AD47" s="151"/>
      <c r="AE47" s="151"/>
      <c r="AF47" s="151"/>
      <c r="AG47" s="151"/>
      <c r="AH47" s="151"/>
      <c r="AI47" s="151"/>
      <c r="AJ47" s="172"/>
      <c r="AK47" s="151"/>
      <c r="AL47" s="150"/>
      <c r="AM47" s="150"/>
      <c r="AN47" s="152"/>
    </row>
    <row r="48" s="153" customFormat="true" ht="18" hidden="false" customHeight="true" outlineLevel="0" collapsed="false">
      <c r="A48" s="181" t="s">
        <v>165</v>
      </c>
      <c r="B48" s="181"/>
      <c r="C48" s="213" t="n">
        <f aca="false">ROUNDDOWN(IF(AL37&lt;=30,1,1+ROUNDUP((AL37-30)/30,0)),1)</f>
        <v>3</v>
      </c>
      <c r="D48" s="213"/>
      <c r="E48" s="213" t="n">
        <f aca="false">ROUNDDOWN(AL37/6,1)</f>
        <v>14.5</v>
      </c>
      <c r="F48" s="213"/>
      <c r="G48" s="213"/>
      <c r="H48" s="213"/>
      <c r="W48" s="150"/>
      <c r="X48" s="151"/>
      <c r="Y48" s="151"/>
      <c r="Z48" s="151"/>
      <c r="AA48" s="151"/>
      <c r="AB48" s="151"/>
      <c r="AC48" s="151"/>
      <c r="AD48" s="151"/>
      <c r="AE48" s="151"/>
      <c r="AF48" s="151"/>
      <c r="AG48" s="151"/>
      <c r="AH48" s="151"/>
      <c r="AI48" s="151"/>
      <c r="AJ48" s="172"/>
      <c r="AK48" s="151"/>
      <c r="AL48" s="150"/>
      <c r="AM48" s="150"/>
      <c r="AN48" s="152"/>
    </row>
    <row r="49" s="153" customFormat="true" ht="4.5" hidden="false" customHeight="true" outlineLevel="0" collapsed="false">
      <c r="A49" s="171"/>
      <c r="B49" s="171"/>
      <c r="C49" s="171"/>
      <c r="D49" s="171"/>
      <c r="E49" s="171"/>
      <c r="F49" s="171"/>
      <c r="G49" s="171"/>
      <c r="H49" s="171"/>
      <c r="I49" s="171"/>
      <c r="J49" s="151"/>
      <c r="K49" s="151"/>
      <c r="L49" s="151"/>
      <c r="M49" s="172"/>
      <c r="N49" s="151"/>
      <c r="O49" s="151"/>
      <c r="P49" s="151"/>
      <c r="W49" s="150"/>
      <c r="X49" s="151"/>
      <c r="Y49" s="151"/>
      <c r="Z49" s="151"/>
      <c r="AA49" s="151"/>
      <c r="AB49" s="151"/>
      <c r="AC49" s="151"/>
      <c r="AD49" s="151"/>
      <c r="AE49" s="151"/>
      <c r="AF49" s="151"/>
      <c r="AG49" s="151"/>
      <c r="AH49" s="151"/>
      <c r="AI49" s="151"/>
      <c r="AJ49" s="172"/>
      <c r="AK49" s="151"/>
      <c r="AL49" s="150"/>
      <c r="AM49" s="150"/>
      <c r="AN49" s="152"/>
    </row>
    <row r="50" s="105" customFormat="true" ht="21" hidden="false" customHeight="true" outlineLevel="0" collapsed="false">
      <c r="A50" s="197" t="s">
        <v>182</v>
      </c>
      <c r="C50" s="126"/>
      <c r="D50" s="126"/>
      <c r="E50" s="126"/>
      <c r="F50" s="126"/>
      <c r="G50" s="198"/>
      <c r="H50" s="198"/>
      <c r="I50" s="198"/>
      <c r="J50" s="198"/>
      <c r="K50" s="198"/>
      <c r="L50" s="198"/>
      <c r="M50" s="198"/>
      <c r="N50" s="198"/>
      <c r="O50" s="198"/>
      <c r="P50" s="198"/>
      <c r="Q50" s="198"/>
      <c r="R50" s="198"/>
      <c r="S50" s="198"/>
      <c r="T50" s="198"/>
      <c r="U50" s="198"/>
      <c r="V50" s="198"/>
      <c r="W50" s="198"/>
      <c r="X50" s="198"/>
      <c r="Y50" s="198"/>
      <c r="Z50" s="198"/>
      <c r="AA50" s="198"/>
      <c r="AB50" s="198"/>
      <c r="AC50" s="198"/>
      <c r="AD50" s="198"/>
      <c r="AE50" s="198"/>
      <c r="AF50" s="198"/>
      <c r="AG50" s="198"/>
      <c r="AH50" s="198"/>
      <c r="AI50" s="198"/>
      <c r="AJ50" s="198"/>
      <c r="AK50" s="198"/>
      <c r="AL50" s="126"/>
      <c r="AM50" s="126"/>
      <c r="AN50" s="110"/>
    </row>
    <row r="51" customFormat="false" ht="24.75" hidden="false" customHeight="true" outlineLevel="0" collapsed="false">
      <c r="A51" s="110"/>
      <c r="B51" s="125"/>
      <c r="C51" s="199" t="str">
        <f aca="false">IF(VLOOKUP($AK$1,選択肢!$A$1:$J$31,C56,FALSE())=0,"-",VLOOKUP($AK$1,選択肢!$A$1:$J$31,C56,FALSE()))</f>
        <v>管理者</v>
      </c>
      <c r="D51" s="199"/>
      <c r="E51" s="200" t="str">
        <f aca="false">IF(VLOOKUP($AK$1,選択肢!$A$1:$J$31,E56,FALSE())=0,"-",VLOOKUP($AK$1,選択肢!$A$1:$J$31,E56,FALSE()))</f>
        <v>サービス管理責任者</v>
      </c>
      <c r="F51" s="200"/>
      <c r="G51" s="200"/>
      <c r="H51" s="200"/>
      <c r="I51" s="200" t="str">
        <f aca="false">IF(VLOOKUP($AK$1,選択肢!$A$1:$J$31,I56,FALSE())=0,"-",VLOOKUP($AK$1,選択肢!$A$1:$J$31,I56,FALSE()))</f>
        <v>世話人</v>
      </c>
      <c r="J51" s="200"/>
      <c r="K51" s="200"/>
      <c r="L51" s="200"/>
      <c r="M51" s="200"/>
      <c r="N51" s="200"/>
      <c r="O51" s="200" t="str">
        <f aca="false">IF(VLOOKUP($AK$1,選択肢!$A$1:$J$31,O56,FALSE())=0,"-",VLOOKUP($AK$1,選択肢!$A$1:$J$31,O56,FALSE()))</f>
        <v>その他職員</v>
      </c>
      <c r="P51" s="200"/>
      <c r="Q51" s="200"/>
      <c r="R51" s="200"/>
      <c r="S51" s="200"/>
      <c r="T51" s="200"/>
      <c r="U51" s="200" t="str">
        <f aca="false">IF(VLOOKUP($AK$1,選択肢!$A$1:$J$31,U56,FALSE())=0,"-",VLOOKUP($AK$1,選択肢!$A$1:$J$31,U56,FALSE()))</f>
        <v>-</v>
      </c>
      <c r="V51" s="200"/>
      <c r="W51" s="200"/>
      <c r="X51" s="200"/>
      <c r="Y51" s="200"/>
      <c r="Z51" s="200"/>
      <c r="AA51" s="200" t="str">
        <f aca="false">IF(VLOOKUP($AK$1,選択肢!$A$1:$J$31,AA56,FALSE())=0,"-",VLOOKUP($AK$1,選択肢!$A$1:$J$31,AA56,FALSE()))</f>
        <v>-</v>
      </c>
      <c r="AB51" s="200"/>
      <c r="AC51" s="200"/>
      <c r="AD51" s="200"/>
      <c r="AE51" s="200"/>
      <c r="AF51" s="200"/>
      <c r="AG51" s="200" t="str">
        <f aca="false">IF(VLOOKUP($AK$1,選択肢!$A$1:$J$31,AG56,FALSE())=0,"-",VLOOKUP($AK$1,選択肢!$A$1:$J$31,AG56,FALSE()))</f>
        <v>-</v>
      </c>
      <c r="AH51" s="200"/>
      <c r="AI51" s="200"/>
      <c r="AJ51" s="200"/>
      <c r="AK51" s="200"/>
      <c r="AL51" s="200" t="str">
        <f aca="false">IF(VLOOKUP($AK$1,選択肢!$A$1:$J$31,AL56,FALSE())=0,"-",VLOOKUP($AK$1,選択肢!$A$1:$J$31,AL56,FALSE()))</f>
        <v>-</v>
      </c>
      <c r="AM51" s="200"/>
      <c r="AN51" s="110"/>
    </row>
    <row r="52" customFormat="false" ht="18" hidden="false" customHeight="true" outlineLevel="0" collapsed="false">
      <c r="A52" s="110"/>
      <c r="B52" s="125"/>
      <c r="C52" s="202" t="s">
        <v>26</v>
      </c>
      <c r="D52" s="202" t="s">
        <v>183</v>
      </c>
      <c r="E52" s="203" t="s">
        <v>26</v>
      </c>
      <c r="F52" s="203" t="s">
        <v>183</v>
      </c>
      <c r="G52" s="203"/>
      <c r="H52" s="203"/>
      <c r="I52" s="203" t="s">
        <v>26</v>
      </c>
      <c r="J52" s="203"/>
      <c r="K52" s="203"/>
      <c r="L52" s="203" t="s">
        <v>183</v>
      </c>
      <c r="M52" s="203"/>
      <c r="N52" s="203"/>
      <c r="O52" s="203" t="s">
        <v>26</v>
      </c>
      <c r="P52" s="203"/>
      <c r="Q52" s="203"/>
      <c r="R52" s="203" t="s">
        <v>183</v>
      </c>
      <c r="S52" s="203"/>
      <c r="T52" s="203"/>
      <c r="U52" s="203" t="s">
        <v>26</v>
      </c>
      <c r="V52" s="203"/>
      <c r="W52" s="203"/>
      <c r="X52" s="203" t="s">
        <v>183</v>
      </c>
      <c r="Y52" s="203"/>
      <c r="Z52" s="203"/>
      <c r="AA52" s="203" t="s">
        <v>26</v>
      </c>
      <c r="AB52" s="203"/>
      <c r="AC52" s="203"/>
      <c r="AD52" s="203" t="s">
        <v>183</v>
      </c>
      <c r="AE52" s="203"/>
      <c r="AF52" s="203"/>
      <c r="AG52" s="203" t="s">
        <v>26</v>
      </c>
      <c r="AH52" s="203"/>
      <c r="AI52" s="203"/>
      <c r="AJ52" s="203" t="s">
        <v>183</v>
      </c>
      <c r="AK52" s="203"/>
      <c r="AL52" s="203" t="s">
        <v>26</v>
      </c>
      <c r="AM52" s="203" t="s">
        <v>183</v>
      </c>
      <c r="AN52" s="110"/>
    </row>
    <row r="53" customFormat="false" ht="18" hidden="false" customHeight="true" outlineLevel="0" collapsed="false">
      <c r="A53" s="110"/>
      <c r="B53" s="128" t="s">
        <v>184</v>
      </c>
      <c r="C53" s="203" t="n">
        <f aca="false">COUNTIFS($B$11:$B$30,C$51,$C$11:$C$30,"A",$E$11:$E$30,"*")</f>
        <v>0</v>
      </c>
      <c r="D53" s="203" t="n">
        <f aca="false">COUNTIFS($B$11:$B$30,C$51,$C$11:$C$30,"B",$E$11:$E$30,"*")</f>
        <v>0</v>
      </c>
      <c r="E53" s="203" t="n">
        <f aca="false">COUNTIFS($B$11:$B$30,E$51,$C$11:$C$30,"A",$E$11:$E$30,"*")</f>
        <v>1</v>
      </c>
      <c r="F53" s="203" t="n">
        <f aca="false">COUNTIFS($B$11:$B$30,E$51,$C$11:$C$30,"B",$E$11:$E$30,"*")</f>
        <v>1</v>
      </c>
      <c r="G53" s="203"/>
      <c r="H53" s="203"/>
      <c r="I53" s="203" t="n">
        <f aca="false">COUNTIFS($B$11:$B$30,I$51,$C$11:$C$30,"A",$E$11:$E$30,"*")</f>
        <v>0</v>
      </c>
      <c r="J53" s="203"/>
      <c r="K53" s="203"/>
      <c r="L53" s="203" t="n">
        <f aca="false">COUNTIFS($B$11:$B$30,I$51,$C$11:$C$30,"B",$E$11:$E$30,"*")</f>
        <v>0</v>
      </c>
      <c r="M53" s="203"/>
      <c r="N53" s="203"/>
      <c r="O53" s="203" t="n">
        <f aca="false">COUNTIFS($B$11:$B$30,O$51,$C$11:$C$30,"A",$E$11:$E$30,"*")</f>
        <v>0</v>
      </c>
      <c r="P53" s="203"/>
      <c r="Q53" s="203"/>
      <c r="R53" s="203" t="n">
        <f aca="false">COUNTIFS($B$11:$B$30,O$51,$C$11:$C$30,"B",$E$11:$E$30,"*")</f>
        <v>0</v>
      </c>
      <c r="S53" s="203"/>
      <c r="T53" s="203"/>
      <c r="U53" s="203" t="n">
        <f aca="false">COUNTIFS($B$11:$B$30,U$51,$C$11:$C$30,"A",$E$11:$E$30,"*")</f>
        <v>0</v>
      </c>
      <c r="V53" s="203"/>
      <c r="W53" s="203"/>
      <c r="X53" s="203" t="n">
        <f aca="false">COUNTIFS($B$11:$B$30,U$51,$C$11:$C$30,"B",$E$11:$E$30,"*")</f>
        <v>0</v>
      </c>
      <c r="Y53" s="203"/>
      <c r="Z53" s="203"/>
      <c r="AA53" s="203" t="n">
        <f aca="false">COUNTIFS($B$11:$B$30,AA$51,$C$11:$C$30,"A",$E$11:$E$30,"*")</f>
        <v>0</v>
      </c>
      <c r="AB53" s="203"/>
      <c r="AC53" s="203"/>
      <c r="AD53" s="203" t="n">
        <f aca="false">COUNTIFS($B$11:$B$30,AA$51,$C$11:$C$30,"B",$E$11:$E$30,"*")</f>
        <v>0</v>
      </c>
      <c r="AE53" s="203"/>
      <c r="AF53" s="203"/>
      <c r="AG53" s="203" t="n">
        <f aca="false">COUNTIFS($B$11:$B$30,AG$51,$C$11:$C$30,"A",$E$11:$E$30,"*")</f>
        <v>0</v>
      </c>
      <c r="AH53" s="203"/>
      <c r="AI53" s="203"/>
      <c r="AJ53" s="203" t="n">
        <f aca="false">COUNTIFS($B$11:$B$30,AG$51,$C$11:$C$30,"B",$E$11:$E$30,"*")</f>
        <v>0</v>
      </c>
      <c r="AK53" s="203"/>
      <c r="AL53" s="203" t="n">
        <f aca="false">COUNTIFS($B$11:$B$30,AL$51,$C$11:$C$30,"A",$E$11:$E$30,"*")</f>
        <v>0</v>
      </c>
      <c r="AM53" s="203" t="n">
        <f aca="false">COUNTIFS($B$11:$B$30,AL$51,$C$11:$C$30,"B",$E$11:$E$30,"*")</f>
        <v>0</v>
      </c>
      <c r="AN53" s="110"/>
    </row>
    <row r="54" customFormat="false" ht="18" hidden="false" customHeight="true" outlineLevel="0" collapsed="false">
      <c r="A54" s="110"/>
      <c r="B54" s="133" t="s">
        <v>185</v>
      </c>
      <c r="C54" s="205"/>
      <c r="D54" s="205"/>
      <c r="E54" s="203" t="n">
        <f aca="false">COUNTIFS($B$11:$B$30,E$51,$C$11:$C$30,"C",$E$11:$E$30,"*")</f>
        <v>1</v>
      </c>
      <c r="F54" s="203" t="n">
        <f aca="false">COUNTIFS($B$11:$B$30,E$51,$C$11:$C$30,"D",$E$11:$E$30,"*")</f>
        <v>1</v>
      </c>
      <c r="G54" s="203"/>
      <c r="H54" s="203"/>
      <c r="I54" s="203" t="n">
        <f aca="false">COUNTIFS($B$11:$B$30,I$51,$C$11:$C$30,"C",$E$11:$E$30,"*")</f>
        <v>0</v>
      </c>
      <c r="J54" s="203"/>
      <c r="K54" s="203"/>
      <c r="L54" s="203" t="n">
        <f aca="false">COUNTIFS($B$11:$B$30,I$51,$C$11:$C$30,"D",$E$11:$E$30,"*")</f>
        <v>0</v>
      </c>
      <c r="M54" s="203"/>
      <c r="N54" s="203"/>
      <c r="O54" s="203" t="n">
        <f aca="false">COUNTIFS($B$11:$B$30,O$51,$C$11:$C$30,"C",$E$11:$E$30,"*")</f>
        <v>0</v>
      </c>
      <c r="P54" s="203"/>
      <c r="Q54" s="203"/>
      <c r="R54" s="203" t="n">
        <f aca="false">COUNTIFS($B$11:$B$30,O$51,$C$11:$C$30,"D",$E$11:$E$30,"*")</f>
        <v>0</v>
      </c>
      <c r="S54" s="203"/>
      <c r="T54" s="203"/>
      <c r="U54" s="203" t="n">
        <f aca="false">COUNTIFS($B$11:$B$30,U$51,$C$11:$C$30,"C",$E$11:$E$30,"*")</f>
        <v>0</v>
      </c>
      <c r="V54" s="203"/>
      <c r="W54" s="203"/>
      <c r="X54" s="203" t="n">
        <f aca="false">COUNTIFS($B$11:$B$30,U$51,$C$11:$C$30,"D",$E$11:$E$30,"*")</f>
        <v>0</v>
      </c>
      <c r="Y54" s="203"/>
      <c r="Z54" s="203"/>
      <c r="AA54" s="203" t="n">
        <f aca="false">COUNTIFS($B$11:$B$30,AA$51,$C$11:$C$30,"C",$E$11:$E$30,"*")</f>
        <v>0</v>
      </c>
      <c r="AB54" s="203"/>
      <c r="AC54" s="203"/>
      <c r="AD54" s="203" t="n">
        <f aca="false">COUNTIFS($B$11:$B$30,AA$51,$C$11:$C$30,"D",$E$11:$E$30,"*")</f>
        <v>0</v>
      </c>
      <c r="AE54" s="203"/>
      <c r="AF54" s="203"/>
      <c r="AG54" s="203" t="n">
        <f aca="false">COUNTIFS($B$11:$B$30,AG$51,$C$11:$C$30,"C",$E$11:$E$30,"*")</f>
        <v>0</v>
      </c>
      <c r="AH54" s="203"/>
      <c r="AI54" s="203"/>
      <c r="AJ54" s="203" t="n">
        <f aca="false">COUNTIFS($B$11:$B$30,AG$51,$C$11:$C$30,"D",$E$11:$E$30,"*")</f>
        <v>0</v>
      </c>
      <c r="AK54" s="203"/>
      <c r="AL54" s="203" t="n">
        <f aca="false">COUNTIFS($B$11:$B$30,AL$51,$C$11:$C$30,"C",$E$11:$E$30,"*")</f>
        <v>0</v>
      </c>
      <c r="AM54" s="203" t="n">
        <f aca="false">COUNTIFS($B$11:$B$30,AL$51,$C$11:$C$30,"D",$E$11:$E$30,"*")</f>
        <v>0</v>
      </c>
      <c r="AN54" s="110"/>
    </row>
    <row r="55" customFormat="false" ht="24.75" hidden="false" customHeight="true" outlineLevel="0" collapsed="false">
      <c r="A55" s="110"/>
      <c r="B55" s="133" t="s">
        <v>186</v>
      </c>
      <c r="C55" s="232"/>
      <c r="D55" s="232"/>
      <c r="E55" s="200" t="str">
        <f aca="false">IF($AK$3="４週",SUMIFS($AK$11:$AK$30,$B$11:$B$30,E51)/4/$AH$5,IF($AK$3="歴月",SUMIFS($AK$11:$AK$30,$B$11:$B$30,E51)/$AL$5,"記載する期間を選択してください"))</f>
        <v>記載する期間を選択してください</v>
      </c>
      <c r="F55" s="200"/>
      <c r="G55" s="200"/>
      <c r="H55" s="200"/>
      <c r="I55" s="200" t="str">
        <f aca="false">IF($AK$3="４週",SUMIFS($AK$11:$AK$30,$B$11:$B$30,I51)/4/$AH$5,IF($AK$3="歴月",SUMIFS($AK$11:$AK$30,$B$11:$B$30,I51)/$AL$5,"記載する期間を選択してください"))</f>
        <v>記載する期間を選択してください</v>
      </c>
      <c r="J55" s="200"/>
      <c r="K55" s="200"/>
      <c r="L55" s="200"/>
      <c r="M55" s="200"/>
      <c r="N55" s="200"/>
      <c r="O55" s="200" t="str">
        <f aca="false">IF($AK$3="４週",SUMIFS($AK$11:$AK$30,$B$11:$B$30,O51)/4/$AH$5,IF($AK$3="歴月",SUMIFS($AK$11:$AK$30,$B$11:$B$30,O51)/$AL$5,"記載する期間を選択してください"))</f>
        <v>記載する期間を選択してください</v>
      </c>
      <c r="P55" s="200"/>
      <c r="Q55" s="200"/>
      <c r="R55" s="200"/>
      <c r="S55" s="200"/>
      <c r="T55" s="200"/>
      <c r="U55" s="200" t="str">
        <f aca="false">IF($AK$3="４週",SUMIFS($AK$11:$AK$30,$B$11:$B$30,U51)/4/$AH$5,IF($AK$3="歴月",SUMIFS($AK$11:$AK$30,$B$11:$B$30,U51)/$AL$5,"記載する期間を選択してください"))</f>
        <v>記載する期間を選択してください</v>
      </c>
      <c r="V55" s="200"/>
      <c r="W55" s="200"/>
      <c r="X55" s="200"/>
      <c r="Y55" s="200"/>
      <c r="Z55" s="200"/>
      <c r="AA55" s="200" t="str">
        <f aca="false">IF($AK$3="４週",SUMIFS($AK$11:$AK$30,$B$11:$B$30,AA51)/4/$AH$5,IF($AK$3="歴月",SUMIFS($AK$11:$AK$30,$B$11:$B$30,AA51)/$AL$5,"記載する期間を選択してください"))</f>
        <v>記載する期間を選択してください</v>
      </c>
      <c r="AB55" s="200"/>
      <c r="AC55" s="200"/>
      <c r="AD55" s="200"/>
      <c r="AE55" s="200"/>
      <c r="AF55" s="200"/>
      <c r="AG55" s="200" t="str">
        <f aca="false">IF($AK$3="４週",SUMIFS($AK$11:$AK$30,$B$11:$B$30,AG51)/4/$AH$5,IF($AK$3="歴月",SUMIFS($AK$11:$AK$30,$B$11:$B$30,AG51)/$AL$5,"記載する期間を選択してください"))</f>
        <v>記載する期間を選択してください</v>
      </c>
      <c r="AH55" s="200"/>
      <c r="AI55" s="200"/>
      <c r="AJ55" s="200"/>
      <c r="AK55" s="200"/>
      <c r="AL55" s="200" t="str">
        <f aca="false">IF($AK$3="４週",SUMIFS($AK$11:$AK$30,$B$11:$B$30,AL51)/4/$AH$5,IF($AK$3="歴月",SUMIFS($AK$11:$AK$30,$B$11:$B$30,AL51)/$AL$5,"記載する期間を選択してください"))</f>
        <v>記載する期間を選択してください</v>
      </c>
      <c r="AM55" s="200"/>
      <c r="AN55" s="110"/>
    </row>
    <row r="56" s="105" customFormat="true" ht="4.5" hidden="false" customHeight="true" outlineLevel="0" collapsed="false">
      <c r="A56" s="110"/>
      <c r="C56" s="158" t="n">
        <v>2</v>
      </c>
      <c r="D56" s="158"/>
      <c r="E56" s="158" t="n">
        <v>3</v>
      </c>
      <c r="F56" s="158"/>
      <c r="G56" s="158"/>
      <c r="H56" s="158"/>
      <c r="I56" s="158" t="n">
        <v>4</v>
      </c>
      <c r="J56" s="158"/>
      <c r="K56" s="158"/>
      <c r="L56" s="158"/>
      <c r="M56" s="158"/>
      <c r="N56" s="158"/>
      <c r="O56" s="158" t="n">
        <v>5</v>
      </c>
      <c r="P56" s="158"/>
      <c r="Q56" s="158"/>
      <c r="R56" s="158"/>
      <c r="S56" s="158"/>
      <c r="T56" s="158"/>
      <c r="U56" s="158" t="n">
        <v>6</v>
      </c>
      <c r="V56" s="158"/>
      <c r="W56" s="158"/>
      <c r="X56" s="158"/>
      <c r="Y56" s="158"/>
      <c r="Z56" s="158"/>
      <c r="AA56" s="158" t="n">
        <v>7</v>
      </c>
      <c r="AB56" s="158"/>
      <c r="AC56" s="158"/>
      <c r="AD56" s="158"/>
      <c r="AE56" s="158"/>
      <c r="AF56" s="158"/>
      <c r="AG56" s="158" t="n">
        <v>8</v>
      </c>
      <c r="AH56" s="158"/>
      <c r="AI56" s="158"/>
      <c r="AJ56" s="158"/>
      <c r="AK56" s="158"/>
      <c r="AL56" s="158" t="n">
        <v>9</v>
      </c>
      <c r="AM56" s="206"/>
      <c r="AN56" s="110"/>
    </row>
    <row r="57" customFormat="false" ht="15" hidden="false" customHeight="true" outlineLevel="0" collapsed="false">
      <c r="A57" s="154" t="s">
        <v>117</v>
      </c>
      <c r="B57" s="155"/>
      <c r="C57" s="156"/>
      <c r="D57" s="156"/>
      <c r="E57" s="156"/>
      <c r="F57" s="157"/>
      <c r="G57" s="156"/>
      <c r="H57" s="158"/>
      <c r="I57" s="158"/>
      <c r="J57" s="158"/>
      <c r="K57" s="158"/>
      <c r="L57" s="158"/>
      <c r="M57" s="158"/>
      <c r="N57" s="158"/>
      <c r="O57" s="158"/>
      <c r="P57" s="158"/>
      <c r="Q57" s="158"/>
      <c r="R57" s="158" t="n">
        <v>6</v>
      </c>
      <c r="S57" s="158"/>
      <c r="T57" s="158"/>
      <c r="U57" s="158"/>
      <c r="V57" s="158"/>
      <c r="W57" s="158"/>
      <c r="X57" s="158" t="n">
        <v>7</v>
      </c>
      <c r="Y57" s="158"/>
      <c r="Z57" s="158"/>
      <c r="AA57" s="158"/>
      <c r="AB57" s="158"/>
      <c r="AC57" s="158"/>
      <c r="AD57" s="158" t="n">
        <v>8</v>
      </c>
      <c r="AE57" s="158"/>
      <c r="AF57" s="158"/>
      <c r="AG57" s="159"/>
      <c r="AH57" s="159"/>
      <c r="AI57" s="159"/>
      <c r="AJ57" s="159" t="n">
        <v>9</v>
      </c>
      <c r="AK57" s="160"/>
      <c r="AL57" s="160"/>
      <c r="AM57" s="110"/>
    </row>
    <row r="58" s="154" customFormat="true" ht="15" hidden="false" customHeight="true" outlineLevel="0" collapsed="false">
      <c r="A58" s="154" t="s">
        <v>118</v>
      </c>
      <c r="B58" s="161"/>
      <c r="C58" s="161"/>
      <c r="D58" s="161"/>
      <c r="E58" s="161"/>
      <c r="F58" s="161"/>
      <c r="G58" s="161"/>
      <c r="H58" s="109"/>
      <c r="I58" s="109"/>
      <c r="J58" s="109"/>
      <c r="K58" s="109"/>
      <c r="L58" s="109"/>
      <c r="M58" s="109"/>
      <c r="N58" s="109"/>
      <c r="O58" s="109"/>
      <c r="P58" s="109"/>
      <c r="Q58" s="109"/>
      <c r="R58" s="109"/>
      <c r="S58" s="109"/>
      <c r="T58" s="109"/>
      <c r="U58" s="109"/>
      <c r="V58" s="109"/>
      <c r="W58" s="109"/>
      <c r="X58" s="109"/>
      <c r="Y58" s="109"/>
      <c r="Z58" s="109"/>
      <c r="AA58" s="109"/>
      <c r="AB58" s="109"/>
      <c r="AC58" s="109"/>
      <c r="AD58" s="109"/>
      <c r="AE58" s="109"/>
      <c r="AF58" s="109"/>
      <c r="AG58" s="109"/>
      <c r="AH58" s="109"/>
      <c r="AI58" s="109"/>
      <c r="AJ58" s="109"/>
      <c r="AK58" s="109"/>
      <c r="AL58" s="109"/>
      <c r="AM58" s="109"/>
    </row>
    <row r="59" s="154" customFormat="true" ht="15" hidden="false" customHeight="true" outlineLevel="0" collapsed="false">
      <c r="A59" s="154" t="s">
        <v>119</v>
      </c>
      <c r="B59" s="161"/>
      <c r="C59" s="161"/>
      <c r="D59" s="161"/>
      <c r="E59" s="161"/>
      <c r="F59" s="161"/>
      <c r="G59" s="161"/>
      <c r="H59" s="109"/>
      <c r="I59" s="109"/>
      <c r="J59" s="109"/>
      <c r="K59" s="109"/>
      <c r="L59" s="109"/>
      <c r="M59" s="109"/>
      <c r="N59" s="109"/>
      <c r="O59" s="109"/>
      <c r="P59" s="109"/>
      <c r="Q59" s="109"/>
      <c r="R59" s="109"/>
      <c r="S59" s="109"/>
      <c r="T59" s="109"/>
      <c r="U59" s="109"/>
      <c r="V59" s="109"/>
      <c r="W59" s="109"/>
      <c r="X59" s="109"/>
      <c r="Y59" s="109"/>
      <c r="Z59" s="109"/>
      <c r="AA59" s="109"/>
      <c r="AB59" s="109"/>
      <c r="AC59" s="109"/>
      <c r="AD59" s="109"/>
      <c r="AE59" s="109"/>
      <c r="AF59" s="109"/>
      <c r="AG59" s="109"/>
      <c r="AH59" s="109"/>
      <c r="AI59" s="109"/>
      <c r="AJ59" s="109"/>
      <c r="AK59" s="109"/>
      <c r="AL59" s="109"/>
      <c r="AM59" s="109"/>
    </row>
    <row r="60" s="154" customFormat="true" ht="15" hidden="false" customHeight="true" outlineLevel="0" collapsed="false">
      <c r="A60" s="154" t="s">
        <v>120</v>
      </c>
      <c r="B60" s="161"/>
      <c r="C60" s="161"/>
      <c r="D60" s="161"/>
      <c r="E60" s="161"/>
      <c r="F60" s="161"/>
      <c r="G60" s="161"/>
      <c r="H60" s="109"/>
      <c r="I60" s="109"/>
      <c r="J60" s="109"/>
      <c r="K60" s="109"/>
      <c r="L60" s="109"/>
      <c r="M60" s="109"/>
      <c r="N60" s="109"/>
      <c r="O60" s="109"/>
      <c r="P60" s="109"/>
      <c r="Q60" s="109"/>
      <c r="R60" s="109"/>
      <c r="S60" s="109"/>
      <c r="T60" s="109"/>
      <c r="U60" s="109"/>
      <c r="V60" s="109"/>
      <c r="W60" s="109"/>
      <c r="X60" s="109"/>
      <c r="Y60" s="109"/>
      <c r="Z60" s="109"/>
      <c r="AA60" s="109"/>
      <c r="AB60" s="109"/>
      <c r="AC60" s="109"/>
      <c r="AD60" s="109"/>
      <c r="AE60" s="109"/>
      <c r="AF60" s="109"/>
      <c r="AG60" s="109"/>
      <c r="AH60" s="109"/>
      <c r="AI60" s="109"/>
      <c r="AJ60" s="109"/>
      <c r="AK60" s="109"/>
      <c r="AL60" s="109"/>
      <c r="AM60" s="109"/>
    </row>
    <row r="61" s="154" customFormat="true" ht="15" hidden="false" customHeight="true" outlineLevel="0" collapsed="false">
      <c r="A61" s="154" t="s">
        <v>121</v>
      </c>
      <c r="B61" s="161"/>
      <c r="C61" s="161"/>
      <c r="D61" s="161"/>
      <c r="E61" s="161"/>
      <c r="F61" s="161"/>
      <c r="G61" s="161"/>
      <c r="H61" s="109"/>
      <c r="I61" s="109"/>
      <c r="J61" s="109"/>
      <c r="K61" s="109"/>
      <c r="L61" s="109"/>
      <c r="M61" s="109"/>
      <c r="N61" s="109"/>
      <c r="O61" s="109"/>
      <c r="P61" s="109"/>
      <c r="Q61" s="109"/>
      <c r="R61" s="109"/>
      <c r="S61" s="109"/>
      <c r="T61" s="109"/>
      <c r="U61" s="109"/>
      <c r="V61" s="109"/>
      <c r="W61" s="109"/>
      <c r="X61" s="109"/>
      <c r="Y61" s="109"/>
      <c r="Z61" s="109"/>
      <c r="AA61" s="109"/>
      <c r="AB61" s="109"/>
      <c r="AC61" s="109"/>
      <c r="AD61" s="109"/>
      <c r="AE61" s="109"/>
      <c r="AF61" s="109"/>
      <c r="AG61" s="109"/>
      <c r="AH61" s="109"/>
      <c r="AI61" s="109"/>
      <c r="AJ61" s="109"/>
      <c r="AK61" s="109"/>
      <c r="AL61" s="109"/>
      <c r="AM61" s="109"/>
    </row>
    <row r="62" customFormat="false" ht="15" hidden="false" customHeight="true" outlineLevel="0" collapsed="false">
      <c r="A62" s="154" t="s">
        <v>122</v>
      </c>
      <c r="B62" s="162"/>
      <c r="C62" s="154"/>
      <c r="D62" s="154"/>
      <c r="E62" s="154"/>
      <c r="F62" s="154"/>
      <c r="G62" s="154"/>
    </row>
    <row r="63" customFormat="false" ht="15" hidden="false" customHeight="true" outlineLevel="0" collapsed="false">
      <c r="A63" s="154" t="s">
        <v>123</v>
      </c>
      <c r="B63" s="162"/>
      <c r="C63" s="154"/>
      <c r="D63" s="154"/>
      <c r="E63" s="154"/>
      <c r="F63" s="154"/>
      <c r="G63" s="154"/>
    </row>
    <row r="64" customFormat="false" ht="15" hidden="false" customHeight="true" outlineLevel="0" collapsed="false">
      <c r="A64" s="154"/>
      <c r="B64" s="128" t="s">
        <v>124</v>
      </c>
      <c r="C64" s="128" t="s">
        <v>125</v>
      </c>
      <c r="D64" s="128"/>
      <c r="E64" s="128"/>
      <c r="F64" s="154"/>
      <c r="G64" s="154"/>
    </row>
    <row r="65" customFormat="false" ht="15" hidden="false" customHeight="true" outlineLevel="0" collapsed="false">
      <c r="A65" s="154"/>
      <c r="B65" s="163" t="s">
        <v>126</v>
      </c>
      <c r="C65" s="164" t="s">
        <v>127</v>
      </c>
      <c r="D65" s="164"/>
      <c r="E65" s="164"/>
      <c r="F65" s="154"/>
      <c r="G65" s="154"/>
    </row>
    <row r="66" customFormat="false" ht="15" hidden="false" customHeight="true" outlineLevel="0" collapsed="false">
      <c r="A66" s="154"/>
      <c r="B66" s="163" t="s">
        <v>128</v>
      </c>
      <c r="C66" s="164" t="s">
        <v>129</v>
      </c>
      <c r="D66" s="164"/>
      <c r="E66" s="164"/>
      <c r="F66" s="154"/>
      <c r="G66" s="154"/>
    </row>
    <row r="67" customFormat="false" ht="15" hidden="false" customHeight="true" outlineLevel="0" collapsed="false">
      <c r="A67" s="154"/>
      <c r="B67" s="163" t="s">
        <v>130</v>
      </c>
      <c r="C67" s="164" t="s">
        <v>131</v>
      </c>
      <c r="D67" s="164"/>
      <c r="E67" s="164"/>
      <c r="F67" s="154"/>
      <c r="G67" s="154"/>
    </row>
    <row r="68" customFormat="false" ht="15" hidden="false" customHeight="true" outlineLevel="0" collapsed="false">
      <c r="A68" s="154"/>
      <c r="B68" s="163" t="s">
        <v>132</v>
      </c>
      <c r="C68" s="164" t="s">
        <v>133</v>
      </c>
      <c r="D68" s="164"/>
      <c r="E68" s="164"/>
      <c r="F68" s="154"/>
      <c r="G68" s="154"/>
    </row>
    <row r="69" customFormat="false" ht="15" hidden="false" customHeight="true" outlineLevel="0" collapsed="false">
      <c r="A69" s="154"/>
      <c r="B69" s="154" t="s">
        <v>134</v>
      </c>
      <c r="C69" s="154"/>
      <c r="D69" s="154"/>
      <c r="E69" s="154"/>
      <c r="F69" s="154"/>
      <c r="G69" s="154"/>
    </row>
    <row r="70" customFormat="false" ht="15" hidden="false" customHeight="true" outlineLevel="0" collapsed="false">
      <c r="A70" s="154"/>
      <c r="B70" s="154" t="s">
        <v>135</v>
      </c>
      <c r="C70" s="154"/>
      <c r="D70" s="154"/>
      <c r="E70" s="154"/>
      <c r="F70" s="154"/>
      <c r="G70" s="154"/>
    </row>
    <row r="71" customFormat="false" ht="15" hidden="false" customHeight="true" outlineLevel="0" collapsed="false">
      <c r="A71" s="154"/>
      <c r="B71" s="154" t="s">
        <v>136</v>
      </c>
      <c r="C71" s="154"/>
      <c r="D71" s="154"/>
      <c r="E71" s="154"/>
      <c r="F71" s="154"/>
      <c r="G71" s="154"/>
    </row>
    <row r="72" customFormat="false" ht="15" hidden="false" customHeight="true" outlineLevel="0" collapsed="false">
      <c r="A72" s="154" t="s">
        <v>137</v>
      </c>
      <c r="B72" s="162"/>
      <c r="C72" s="154"/>
      <c r="D72" s="154"/>
      <c r="E72" s="154"/>
      <c r="F72" s="154"/>
      <c r="G72" s="154"/>
    </row>
    <row r="73" customFormat="false" ht="15" hidden="false" customHeight="true" outlineLevel="0" collapsed="false">
      <c r="A73" s="154" t="s">
        <v>217</v>
      </c>
      <c r="B73" s="162"/>
      <c r="C73" s="154"/>
      <c r="D73" s="154"/>
      <c r="E73" s="154"/>
      <c r="F73" s="154"/>
      <c r="G73" s="154"/>
    </row>
    <row r="74" customFormat="false" ht="15" hidden="false" customHeight="true" outlineLevel="0" collapsed="false">
      <c r="A74" s="154" t="s">
        <v>139</v>
      </c>
      <c r="B74" s="162"/>
      <c r="C74" s="154"/>
      <c r="D74" s="154"/>
      <c r="E74" s="154"/>
      <c r="F74" s="154"/>
      <c r="G74" s="154"/>
    </row>
    <row r="75" customFormat="false" ht="15" hidden="false" customHeight="true" outlineLevel="0" collapsed="false">
      <c r="A75" s="154" t="s">
        <v>140</v>
      </c>
      <c r="B75" s="162"/>
      <c r="C75" s="154"/>
      <c r="D75" s="154"/>
      <c r="E75" s="154"/>
      <c r="F75" s="154"/>
      <c r="G75" s="154"/>
    </row>
    <row r="76" customFormat="false" ht="15" hidden="false" customHeight="true" outlineLevel="0" collapsed="false">
      <c r="A76" s="154" t="s">
        <v>141</v>
      </c>
      <c r="B76" s="162"/>
      <c r="C76" s="154"/>
      <c r="D76" s="154"/>
      <c r="E76" s="154"/>
      <c r="F76" s="154"/>
      <c r="G76" s="154"/>
    </row>
    <row r="77" customFormat="false" ht="15" hidden="false" customHeight="true" outlineLevel="0" collapsed="false">
      <c r="A77" s="154" t="s">
        <v>142</v>
      </c>
      <c r="B77" s="162"/>
      <c r="C77" s="154"/>
      <c r="D77" s="154"/>
      <c r="E77" s="154"/>
      <c r="F77" s="154"/>
      <c r="G77" s="154"/>
    </row>
    <row r="78" customFormat="false" ht="15" hidden="false" customHeight="true" outlineLevel="0" collapsed="false">
      <c r="A78" s="154" t="s">
        <v>143</v>
      </c>
      <c r="B78" s="162"/>
      <c r="C78" s="154"/>
      <c r="D78" s="154"/>
      <c r="E78" s="154"/>
      <c r="F78" s="154"/>
      <c r="G78" s="154"/>
    </row>
    <row r="79" customFormat="false" ht="15" hidden="false" customHeight="true" outlineLevel="0" collapsed="false">
      <c r="A79" s="154" t="s">
        <v>144</v>
      </c>
      <c r="B79" s="162"/>
      <c r="C79" s="154"/>
      <c r="D79" s="154"/>
      <c r="E79" s="154"/>
      <c r="F79" s="154"/>
      <c r="G79" s="154"/>
    </row>
    <row r="80" customFormat="false" ht="15" hidden="false" customHeight="true" outlineLevel="0" collapsed="false">
      <c r="A80" s="154" t="s">
        <v>145</v>
      </c>
      <c r="B80" s="162"/>
      <c r="C80" s="154"/>
      <c r="D80" s="154"/>
      <c r="E80" s="154"/>
      <c r="F80" s="154"/>
      <c r="G80" s="154"/>
    </row>
    <row r="81" customFormat="false" ht="15" hidden="false" customHeight="true" outlineLevel="0" collapsed="false">
      <c r="A81" s="154" t="s">
        <v>146</v>
      </c>
      <c r="B81" s="162"/>
      <c r="C81" s="154"/>
      <c r="D81" s="154"/>
      <c r="E81" s="154"/>
      <c r="F81" s="154"/>
      <c r="G81" s="154"/>
    </row>
    <row r="82" customFormat="false" ht="15" hidden="false" customHeight="true" outlineLevel="0" collapsed="false">
      <c r="A82" s="154" t="s">
        <v>147</v>
      </c>
      <c r="B82" s="162"/>
      <c r="C82" s="154"/>
      <c r="D82" s="154"/>
      <c r="E82" s="154"/>
      <c r="F82" s="154"/>
      <c r="G82" s="154"/>
    </row>
    <row r="83" customFormat="false" ht="15" hidden="false" customHeight="true" outlineLevel="0" collapsed="false">
      <c r="A83" s="154" t="s">
        <v>148</v>
      </c>
      <c r="B83" s="162"/>
      <c r="C83" s="154"/>
      <c r="D83" s="154"/>
      <c r="E83" s="154"/>
      <c r="F83" s="154"/>
      <c r="G83" s="154"/>
    </row>
    <row r="84" customFormat="false" ht="15" hidden="false" customHeight="true" outlineLevel="0" collapsed="false">
      <c r="A84" s="154" t="s">
        <v>149</v>
      </c>
      <c r="B84" s="162"/>
      <c r="C84" s="154"/>
      <c r="D84" s="154"/>
      <c r="E84" s="154"/>
      <c r="F84" s="154"/>
      <c r="G84" s="154"/>
    </row>
  </sheetData>
  <mergeCells count="209">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A36:C36"/>
    <mergeCell ref="F36:H36"/>
    <mergeCell ref="I36:K36"/>
    <mergeCell ref="L36:N36"/>
    <mergeCell ref="O36:Q36"/>
    <mergeCell ref="R36:T36"/>
    <mergeCell ref="U36:W36"/>
    <mergeCell ref="X36:Z36"/>
    <mergeCell ref="AA36:AC36"/>
    <mergeCell ref="AD36:AF36"/>
    <mergeCell ref="AG36:AI36"/>
    <mergeCell ref="AJ36:AK36"/>
    <mergeCell ref="A37:C37"/>
    <mergeCell ref="F37:H37"/>
    <mergeCell ref="I37:K37"/>
    <mergeCell ref="L37:N37"/>
    <mergeCell ref="O37:Q37"/>
    <mergeCell ref="R37:T37"/>
    <mergeCell ref="U37:W37"/>
    <mergeCell ref="X37:Z37"/>
    <mergeCell ref="AA37:AC37"/>
    <mergeCell ref="AD37:AF37"/>
    <mergeCell ref="AG37:AI37"/>
    <mergeCell ref="AJ37:AK37"/>
    <mergeCell ref="F38:H38"/>
    <mergeCell ref="I38:K38"/>
    <mergeCell ref="L38:N38"/>
    <mergeCell ref="O38:Q38"/>
    <mergeCell ref="R38:T38"/>
    <mergeCell ref="U38:W38"/>
    <mergeCell ref="X38:Z38"/>
    <mergeCell ref="AA38:AC38"/>
    <mergeCell ref="AD38:AF38"/>
    <mergeCell ref="AG38:AI38"/>
    <mergeCell ref="AJ38:AK38"/>
    <mergeCell ref="F39:H39"/>
    <mergeCell ref="I39:K39"/>
    <mergeCell ref="L39:N39"/>
    <mergeCell ref="O39:Q39"/>
    <mergeCell ref="R39:T39"/>
    <mergeCell ref="U39:W39"/>
    <mergeCell ref="X39:Z39"/>
    <mergeCell ref="AA39:AC39"/>
    <mergeCell ref="AD39:AF39"/>
    <mergeCell ref="AG39:AI39"/>
    <mergeCell ref="AJ39:AK39"/>
    <mergeCell ref="F40:H40"/>
    <mergeCell ref="I40:K40"/>
    <mergeCell ref="L40:N40"/>
    <mergeCell ref="O40:Q40"/>
    <mergeCell ref="R40:T40"/>
    <mergeCell ref="U40:W40"/>
    <mergeCell ref="X40:Z40"/>
    <mergeCell ref="AA40:AC40"/>
    <mergeCell ref="AD40:AF40"/>
    <mergeCell ref="AG40:AI40"/>
    <mergeCell ref="AJ40:AK40"/>
    <mergeCell ref="F41:H41"/>
    <mergeCell ref="I41:K41"/>
    <mergeCell ref="L41:N41"/>
    <mergeCell ref="O41:Q41"/>
    <mergeCell ref="R41:T41"/>
    <mergeCell ref="U41:W41"/>
    <mergeCell ref="X41:Z41"/>
    <mergeCell ref="AA41:AC41"/>
    <mergeCell ref="AD41:AF41"/>
    <mergeCell ref="AG41:AI41"/>
    <mergeCell ref="AJ41:AK41"/>
    <mergeCell ref="F42:H42"/>
    <mergeCell ref="I42:K42"/>
    <mergeCell ref="L42:N42"/>
    <mergeCell ref="O42:Q42"/>
    <mergeCell ref="R42:T42"/>
    <mergeCell ref="U42:W42"/>
    <mergeCell ref="X42:Z42"/>
    <mergeCell ref="AA42:AC42"/>
    <mergeCell ref="AD42:AF42"/>
    <mergeCell ref="AG42:AI42"/>
    <mergeCell ref="AJ42:AK42"/>
    <mergeCell ref="A43:C43"/>
    <mergeCell ref="F43:H43"/>
    <mergeCell ref="I43:K43"/>
    <mergeCell ref="L43:N43"/>
    <mergeCell ref="O43:Q43"/>
    <mergeCell ref="R43:T43"/>
    <mergeCell ref="U43:W43"/>
    <mergeCell ref="X43:Z43"/>
    <mergeCell ref="AA43:AC43"/>
    <mergeCell ref="AD43:AF43"/>
    <mergeCell ref="AG43:AI43"/>
    <mergeCell ref="AJ43:AK43"/>
    <mergeCell ref="A44:C44"/>
    <mergeCell ref="F44:H44"/>
    <mergeCell ref="I44:K44"/>
    <mergeCell ref="L44:N44"/>
    <mergeCell ref="O44:Q44"/>
    <mergeCell ref="R44:T44"/>
    <mergeCell ref="U44:W44"/>
    <mergeCell ref="X44:Z44"/>
    <mergeCell ref="AA44:AC44"/>
    <mergeCell ref="AD44:AF44"/>
    <mergeCell ref="AG44:AI44"/>
    <mergeCell ref="AJ44:AK44"/>
    <mergeCell ref="A47:B47"/>
    <mergeCell ref="C47:D47"/>
    <mergeCell ref="E47:H47"/>
    <mergeCell ref="A48:B48"/>
    <mergeCell ref="C48:D48"/>
    <mergeCell ref="E48:H48"/>
    <mergeCell ref="C51:D51"/>
    <mergeCell ref="E51:H51"/>
    <mergeCell ref="I51:N51"/>
    <mergeCell ref="O51:T51"/>
    <mergeCell ref="U51:Z51"/>
    <mergeCell ref="AA51:AF51"/>
    <mergeCell ref="AG51:AK51"/>
    <mergeCell ref="AL51:AM51"/>
    <mergeCell ref="F52:H52"/>
    <mergeCell ref="I52:K52"/>
    <mergeCell ref="L52:N52"/>
    <mergeCell ref="O52:Q52"/>
    <mergeCell ref="R52:T52"/>
    <mergeCell ref="U52:W52"/>
    <mergeCell ref="X52:Z52"/>
    <mergeCell ref="AA52:AC52"/>
    <mergeCell ref="AD52:AF52"/>
    <mergeCell ref="AG52:AI52"/>
    <mergeCell ref="AJ52:AK52"/>
    <mergeCell ref="F53:H53"/>
    <mergeCell ref="I53:K53"/>
    <mergeCell ref="L53:N53"/>
    <mergeCell ref="O53:Q53"/>
    <mergeCell ref="R53:T53"/>
    <mergeCell ref="U53:W53"/>
    <mergeCell ref="X53:Z53"/>
    <mergeCell ref="AA53:AC53"/>
    <mergeCell ref="AD53:AF53"/>
    <mergeCell ref="AG53:AI53"/>
    <mergeCell ref="AJ53:AK53"/>
    <mergeCell ref="F54:H54"/>
    <mergeCell ref="I54:K54"/>
    <mergeCell ref="L54:N54"/>
    <mergeCell ref="O54:Q54"/>
    <mergeCell ref="R54:T54"/>
    <mergeCell ref="U54:W54"/>
    <mergeCell ref="X54:Z54"/>
    <mergeCell ref="AA54:AC54"/>
    <mergeCell ref="AD54:AF54"/>
    <mergeCell ref="AG54:AI54"/>
    <mergeCell ref="AJ54:AK54"/>
    <mergeCell ref="C55:D55"/>
    <mergeCell ref="E55:H55"/>
    <mergeCell ref="I55:N55"/>
    <mergeCell ref="O55:T55"/>
    <mergeCell ref="U55:Z55"/>
    <mergeCell ref="AA55:AF55"/>
    <mergeCell ref="AG55:AK55"/>
    <mergeCell ref="AL55:AM55"/>
    <mergeCell ref="C64:E64"/>
    <mergeCell ref="C65:E65"/>
    <mergeCell ref="C66:E66"/>
    <mergeCell ref="C67:E67"/>
    <mergeCell ref="C68:E68"/>
  </mergeCells>
  <dataValidations count="6">
    <dataValidation allowBlank="true" errorStyle="stop" operator="greaterThanOrEqual" showDropDown="false" showErrorMessage="true" showInputMessage="true" sqref="AJ37:AJ44 AL37:AL43 I45:I46 L45:L46 I49 L49" type="none">
      <formula1>0</formula1>
      <formula2>0</formula2>
    </dataValidation>
    <dataValidation allowBlank="true" errorStyle="stop" operator="greaterThanOrEqual" showDropDown="false" showErrorMessage="true" showInputMessage="true" sqref="D37:F44 I37:I44 L37:L44 O37:O44 R37:R44 U37:U44 X37:X44 AA37:AA44 AD37:AD44 AG37:AG44" type="whole">
      <formula1>0</formula1>
      <formula2>0</formula2>
    </dataValidation>
    <dataValidation allowBlank="true" errorStyle="stop" operator="between" showDropDown="false" showErrorMessage="true" showInputMessage="true" sqref="C11:C30" type="list">
      <formula1>"A,B,C,D"</formula1>
      <formula2>0</formula2>
    </dataValidation>
    <dataValidation allowBlank="true" errorStyle="stop" operator="between" showDropDown="false" showErrorMessage="true" showInputMessage="true" sqref="AK4:AN4" type="list">
      <formula1>"予定,実績"</formula1>
      <formula2>0</formula2>
    </dataValidation>
    <dataValidation allowBlank="true" errorStyle="stop" operator="between" showDropDown="false" showErrorMessage="true" showInputMessage="true" sqref="AK3:AN3" type="list">
      <formula1>"４週,歴月"</formula1>
      <formula2>0</formula2>
    </dataValidation>
    <dataValidation allowBlank="true" errorStyle="stop" operator="between" showDropDown="false" showErrorMessage="true" showInputMessage="true" sqref="B11:B30" type="list">
      <formula1>INDIRECT($AK$1)</formula1>
      <formula2>0</formula2>
    </dataValidation>
  </dataValidations>
  <printOptions headings="false" gridLines="false" gridLinesSet="true" horizontalCentered="true" verticalCentered="true"/>
  <pageMargins left="0.196527777777778" right="0.196527777777778" top="0.393055555555556" bottom="0.196527777777778" header="0.196527777777778" footer="0.511811023622047"/>
  <pageSetup paperSize="9" scale="88" fitToWidth="1" fitToHeight="1" pageOrder="downThenOver" orientation="landscape" blackAndWhite="false" draft="false" cellComments="none" horizontalDpi="300" verticalDpi="300" copies="1"/>
  <headerFooter differentFirst="false" differentOddEven="false">
    <oddHeader>&amp;L&amp;"ＭＳ ゴシック,標準"&amp;10（参考様式）</oddHeader>
    <oddFooter/>
  </headerFooter>
  <rowBreaks count="2" manualBreakCount="2">
    <brk id="34" man="true" max="16383" min="0"/>
    <brk id="71" man="true" max="16383" min="0"/>
  </rowBreaks>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Q87"/>
  <sheetViews>
    <sheetView showFormulas="false" showGridLines="false" showRowColHeaders="true" showZeros="true" rightToLeft="false" tabSelected="false" showOutlineSymbols="true" defaultGridColor="true" view="pageBreakPreview" topLeftCell="A1" colorId="64" zoomScale="100" zoomScaleNormal="100" zoomScalePageLayoutView="100" workbookViewId="0">
      <selection pane="topLeft" activeCell="B23" activeCellId="0" sqref="B23"/>
    </sheetView>
  </sheetViews>
  <sheetFormatPr defaultColWidth="8.2578125" defaultRowHeight="21" customHeight="true" zeroHeight="false" outlineLevelRow="0" outlineLevelCol="0"/>
  <cols>
    <col collapsed="false" customWidth="true" hidden="false" outlineLevel="0" max="1" min="1" style="105" width="2.62"/>
    <col collapsed="false" customWidth="true" hidden="false" outlineLevel="0" max="2" min="2" style="106" width="14.87"/>
    <col collapsed="false" customWidth="true" hidden="false" outlineLevel="0" max="3" min="3" style="105" width="6.62"/>
    <col collapsed="false" customWidth="true" hidden="false" outlineLevel="0" max="5" min="4" style="105" width="7.62"/>
    <col collapsed="false" customWidth="true" hidden="false" outlineLevel="0" max="36" min="6" style="105" width="2.62"/>
    <col collapsed="false" customWidth="true" hidden="false" outlineLevel="0" max="37" min="37" style="105" width="6.62"/>
    <col collapsed="false" customWidth="true" hidden="false" outlineLevel="0" max="39" min="38" style="105" width="7.62"/>
    <col collapsed="false" customWidth="true" hidden="false" outlineLevel="0" max="40" min="40" style="105" width="5.62"/>
    <col collapsed="false" customWidth="false" hidden="false" outlineLevel="0" max="16384" min="41" style="105" width="8.25"/>
  </cols>
  <sheetData>
    <row r="1" customFormat="false" ht="24.75" hidden="false" customHeight="true" outlineLevel="0" collapsed="false">
      <c r="A1" s="107" t="s">
        <v>90</v>
      </c>
      <c r="C1" s="108"/>
      <c r="D1" s="108"/>
      <c r="E1" s="108"/>
      <c r="F1" s="108"/>
      <c r="G1" s="108"/>
      <c r="H1" s="108"/>
      <c r="I1" s="108"/>
      <c r="J1" s="108"/>
      <c r="K1" s="108"/>
      <c r="L1" s="108"/>
      <c r="M1" s="108"/>
      <c r="N1" s="108"/>
      <c r="O1" s="108"/>
      <c r="P1" s="108"/>
      <c r="Q1" s="108"/>
      <c r="R1" s="108"/>
      <c r="S1" s="108"/>
      <c r="T1" s="108"/>
      <c r="U1" s="108"/>
      <c r="V1" s="108"/>
      <c r="W1" s="108"/>
      <c r="X1" s="109"/>
      <c r="Y1" s="109"/>
      <c r="Z1" s="110"/>
      <c r="AA1" s="110"/>
      <c r="AB1" s="110"/>
      <c r="AC1" s="110"/>
      <c r="AD1" s="111"/>
      <c r="AE1" s="111"/>
      <c r="AF1" s="111"/>
      <c r="AG1" s="111"/>
      <c r="AH1" s="111"/>
      <c r="AI1" s="112" t="s">
        <v>91</v>
      </c>
      <c r="AJ1" s="112"/>
      <c r="AK1" s="113" t="s">
        <v>236</v>
      </c>
      <c r="AL1" s="113"/>
      <c r="AM1" s="113"/>
      <c r="AN1" s="113"/>
    </row>
    <row r="2" customFormat="false" ht="18" hidden="false" customHeight="true" outlineLevel="0" collapsed="false">
      <c r="A2" s="110"/>
      <c r="B2" s="114"/>
      <c r="C2" s="114"/>
      <c r="D2" s="114"/>
      <c r="E2" s="114"/>
      <c r="F2" s="114"/>
      <c r="G2" s="114"/>
      <c r="H2" s="114"/>
      <c r="I2" s="114"/>
      <c r="J2" s="114"/>
      <c r="K2" s="115"/>
      <c r="L2" s="115"/>
      <c r="M2" s="116" t="n">
        <v>2024</v>
      </c>
      <c r="N2" s="116"/>
      <c r="O2" s="116"/>
      <c r="P2" s="116"/>
      <c r="Q2" s="117" t="s">
        <v>93</v>
      </c>
      <c r="R2" s="117"/>
      <c r="S2" s="116" t="n">
        <v>5</v>
      </c>
      <c r="T2" s="116"/>
      <c r="U2" s="117" t="s">
        <v>94</v>
      </c>
      <c r="V2" s="117"/>
      <c r="W2" s="114"/>
      <c r="X2" s="114"/>
      <c r="Y2" s="114"/>
      <c r="Z2" s="110"/>
      <c r="AA2" s="110"/>
      <c r="AC2" s="112"/>
      <c r="AD2" s="114"/>
      <c r="AE2" s="114"/>
      <c r="AF2" s="114"/>
      <c r="AG2" s="114"/>
      <c r="AH2" s="114"/>
      <c r="AI2" s="112" t="s">
        <v>95</v>
      </c>
      <c r="AJ2" s="112"/>
      <c r="AK2" s="118"/>
      <c r="AL2" s="118"/>
      <c r="AM2" s="118"/>
      <c r="AN2" s="118"/>
    </row>
    <row r="3" customFormat="false" ht="18" hidden="false" customHeight="true" outlineLevel="0" collapsed="false">
      <c r="A3" s="119"/>
      <c r="B3" s="119"/>
      <c r="C3" s="119"/>
      <c r="D3" s="119"/>
      <c r="E3" s="119"/>
      <c r="F3" s="119"/>
      <c r="G3" s="119"/>
      <c r="H3" s="119"/>
      <c r="I3" s="119"/>
      <c r="J3" s="119"/>
      <c r="K3" s="119"/>
      <c r="L3" s="119"/>
      <c r="M3" s="119"/>
      <c r="N3" s="119"/>
      <c r="O3" s="119"/>
      <c r="P3" s="119"/>
      <c r="Q3" s="119"/>
      <c r="R3" s="119"/>
      <c r="S3" s="119"/>
      <c r="T3" s="119"/>
      <c r="U3" s="119"/>
      <c r="V3" s="119"/>
      <c r="W3" s="119"/>
      <c r="Y3" s="120"/>
      <c r="Z3" s="120"/>
      <c r="AA3" s="120"/>
      <c r="AB3" s="110"/>
      <c r="AC3" s="120"/>
      <c r="AD3" s="120"/>
      <c r="AE3" s="120"/>
      <c r="AF3" s="120"/>
      <c r="AG3" s="120"/>
      <c r="AH3" s="120"/>
      <c r="AI3" s="121" t="s">
        <v>96</v>
      </c>
      <c r="AJ3" s="112"/>
      <c r="AK3" s="122" t="s">
        <v>151</v>
      </c>
      <c r="AL3" s="122"/>
      <c r="AM3" s="122"/>
      <c r="AN3" s="122"/>
    </row>
    <row r="4" customFormat="false" ht="18" hidden="false" customHeight="true" outlineLevel="0" collapsed="false">
      <c r="A4" s="119"/>
      <c r="B4" s="119"/>
      <c r="C4" s="119"/>
      <c r="D4" s="119"/>
      <c r="E4" s="119"/>
      <c r="F4" s="119"/>
      <c r="G4" s="119"/>
      <c r="H4" s="119"/>
      <c r="I4" s="119"/>
      <c r="J4" s="119"/>
      <c r="K4" s="119"/>
      <c r="L4" s="119"/>
      <c r="M4" s="119"/>
      <c r="N4" s="119"/>
      <c r="O4" s="119"/>
      <c r="P4" s="119"/>
      <c r="Q4" s="119"/>
      <c r="R4" s="119"/>
      <c r="S4" s="119"/>
      <c r="T4" s="119"/>
      <c r="U4" s="119"/>
      <c r="V4" s="119"/>
      <c r="W4" s="119"/>
      <c r="Y4" s="120"/>
      <c r="Z4" s="120"/>
      <c r="AA4" s="120"/>
      <c r="AB4" s="110"/>
      <c r="AC4" s="120"/>
      <c r="AD4" s="120"/>
      <c r="AE4" s="120"/>
      <c r="AF4" s="120"/>
      <c r="AG4" s="120"/>
      <c r="AH4" s="120"/>
      <c r="AI4" s="121" t="s">
        <v>97</v>
      </c>
      <c r="AJ4" s="112"/>
      <c r="AK4" s="122"/>
      <c r="AL4" s="122"/>
      <c r="AM4" s="122"/>
      <c r="AN4" s="122"/>
    </row>
    <row r="5" customFormat="false" ht="18" hidden="false" customHeight="true" outlineLevel="0" collapsed="false">
      <c r="A5" s="119"/>
      <c r="B5" s="119"/>
      <c r="C5" s="119"/>
      <c r="D5" s="119"/>
      <c r="E5" s="119"/>
      <c r="F5" s="119"/>
      <c r="G5" s="119"/>
      <c r="H5" s="119"/>
      <c r="I5" s="119"/>
      <c r="J5" s="119"/>
      <c r="K5" s="119"/>
      <c r="L5" s="119"/>
      <c r="M5" s="119"/>
      <c r="N5" s="119"/>
      <c r="O5" s="119"/>
      <c r="P5" s="119"/>
      <c r="Q5" s="119"/>
      <c r="R5" s="119"/>
      <c r="S5" s="119"/>
      <c r="U5" s="119"/>
      <c r="V5" s="119"/>
      <c r="W5" s="119"/>
      <c r="Y5" s="120"/>
      <c r="Z5" s="120"/>
      <c r="AA5" s="120"/>
      <c r="AB5" s="110"/>
      <c r="AC5" s="120"/>
      <c r="AD5" s="120"/>
      <c r="AE5" s="120"/>
      <c r="AF5" s="120"/>
      <c r="AG5" s="121" t="s">
        <v>98</v>
      </c>
      <c r="AH5" s="165" t="n">
        <v>40</v>
      </c>
      <c r="AI5" s="165"/>
      <c r="AJ5" s="165"/>
      <c r="AK5" s="120" t="s">
        <v>99</v>
      </c>
      <c r="AL5" s="165" t="n">
        <v>160</v>
      </c>
      <c r="AM5" s="120" t="s">
        <v>100</v>
      </c>
      <c r="AN5" s="110"/>
    </row>
    <row r="6" customFormat="false" ht="9.75" hidden="false" customHeight="true" outlineLevel="0" collapsed="false">
      <c r="A6" s="110"/>
      <c r="B6" s="125"/>
      <c r="C6" s="125"/>
      <c r="D6" s="125"/>
      <c r="E6" s="125"/>
      <c r="F6" s="125"/>
      <c r="G6" s="125"/>
      <c r="H6" s="125"/>
      <c r="I6" s="125"/>
      <c r="J6" s="125"/>
      <c r="K6" s="125"/>
      <c r="L6" s="125"/>
      <c r="M6" s="125"/>
      <c r="N6" s="125"/>
      <c r="O6" s="125"/>
      <c r="P6" s="125"/>
      <c r="Q6" s="125"/>
      <c r="R6" s="125"/>
      <c r="S6" s="125"/>
      <c r="T6" s="125"/>
      <c r="U6" s="125"/>
      <c r="V6" s="125"/>
      <c r="W6" s="125"/>
      <c r="X6" s="126"/>
      <c r="Y6" s="126"/>
      <c r="Z6" s="126"/>
      <c r="AA6" s="126"/>
      <c r="AB6" s="126"/>
      <c r="AC6" s="126"/>
      <c r="AD6" s="126"/>
      <c r="AE6" s="126"/>
      <c r="AF6" s="126"/>
      <c r="AG6" s="126"/>
      <c r="AH6" s="126"/>
      <c r="AI6" s="126"/>
      <c r="AJ6" s="126"/>
      <c r="AK6" s="126"/>
      <c r="AL6" s="126"/>
      <c r="AM6" s="110"/>
      <c r="AN6" s="110"/>
    </row>
    <row r="7" customFormat="false" ht="15" hidden="false" customHeight="true" outlineLevel="0" collapsed="false">
      <c r="A7" s="127" t="s">
        <v>101</v>
      </c>
      <c r="B7" s="128" t="s">
        <v>102</v>
      </c>
      <c r="C7" s="129" t="s">
        <v>103</v>
      </c>
      <c r="D7" s="128" t="s">
        <v>104</v>
      </c>
      <c r="E7" s="130" t="s">
        <v>105</v>
      </c>
      <c r="F7" s="131" t="s">
        <v>106</v>
      </c>
      <c r="G7" s="131"/>
      <c r="H7" s="131"/>
      <c r="I7" s="131"/>
      <c r="J7" s="131"/>
      <c r="K7" s="131"/>
      <c r="L7" s="131"/>
      <c r="M7" s="131"/>
      <c r="N7" s="131"/>
      <c r="O7" s="131"/>
      <c r="P7" s="131"/>
      <c r="Q7" s="131"/>
      <c r="R7" s="131"/>
      <c r="S7" s="131"/>
      <c r="T7" s="131"/>
      <c r="U7" s="131"/>
      <c r="V7" s="131"/>
      <c r="W7" s="131"/>
      <c r="X7" s="131"/>
      <c r="Y7" s="131"/>
      <c r="Z7" s="131"/>
      <c r="AA7" s="131"/>
      <c r="AB7" s="131"/>
      <c r="AC7" s="131"/>
      <c r="AD7" s="131"/>
      <c r="AE7" s="131"/>
      <c r="AF7" s="131"/>
      <c r="AG7" s="131"/>
      <c r="AH7" s="131"/>
      <c r="AI7" s="131"/>
      <c r="AJ7" s="131"/>
      <c r="AK7" s="132" t="s">
        <v>107</v>
      </c>
      <c r="AL7" s="133" t="s">
        <v>108</v>
      </c>
      <c r="AM7" s="134" t="s">
        <v>109</v>
      </c>
      <c r="AN7" s="134"/>
    </row>
    <row r="8" customFormat="false" ht="15" hidden="false" customHeight="true" outlineLevel="0" collapsed="false">
      <c r="A8" s="127"/>
      <c r="B8" s="128"/>
      <c r="C8" s="129"/>
      <c r="D8" s="128"/>
      <c r="E8" s="130"/>
      <c r="F8" s="128" t="s">
        <v>110</v>
      </c>
      <c r="G8" s="128"/>
      <c r="H8" s="128"/>
      <c r="I8" s="128"/>
      <c r="J8" s="128"/>
      <c r="K8" s="128"/>
      <c r="L8" s="128"/>
      <c r="M8" s="128" t="s">
        <v>111</v>
      </c>
      <c r="N8" s="128"/>
      <c r="O8" s="128"/>
      <c r="P8" s="128"/>
      <c r="Q8" s="128"/>
      <c r="R8" s="128"/>
      <c r="S8" s="128"/>
      <c r="T8" s="128" t="s">
        <v>112</v>
      </c>
      <c r="U8" s="128"/>
      <c r="V8" s="128"/>
      <c r="W8" s="128"/>
      <c r="X8" s="128"/>
      <c r="Y8" s="128"/>
      <c r="Z8" s="128"/>
      <c r="AA8" s="128" t="s">
        <v>113</v>
      </c>
      <c r="AB8" s="128"/>
      <c r="AC8" s="128"/>
      <c r="AD8" s="128"/>
      <c r="AE8" s="128"/>
      <c r="AF8" s="128"/>
      <c r="AG8" s="128"/>
      <c r="AH8" s="128" t="s">
        <v>114</v>
      </c>
      <c r="AI8" s="128"/>
      <c r="AJ8" s="128"/>
      <c r="AK8" s="132"/>
      <c r="AL8" s="133"/>
      <c r="AM8" s="134"/>
      <c r="AN8" s="134"/>
    </row>
    <row r="9" customFormat="false" ht="15" hidden="false" customHeight="true" outlineLevel="0" collapsed="false">
      <c r="A9" s="127"/>
      <c r="B9" s="128"/>
      <c r="C9" s="129"/>
      <c r="D9" s="128"/>
      <c r="E9" s="130"/>
      <c r="F9" s="135" t="n">
        <f aca="false">DATE($M$2,$S$2,1)</f>
        <v>45413</v>
      </c>
      <c r="G9" s="135" t="n">
        <f aca="false">DATE($M$2,$S$2,2)</f>
        <v>45414</v>
      </c>
      <c r="H9" s="135" t="n">
        <f aca="false">DATE($M$2,$S$2,3)</f>
        <v>45415</v>
      </c>
      <c r="I9" s="135" t="n">
        <f aca="false">DATE($M$2,$S$2,4)</f>
        <v>45416</v>
      </c>
      <c r="J9" s="135" t="n">
        <f aca="false">DATE($M$2,$S$2,5)</f>
        <v>45417</v>
      </c>
      <c r="K9" s="135" t="n">
        <f aca="false">DATE($M$2,$S$2,6)</f>
        <v>45418</v>
      </c>
      <c r="L9" s="135" t="n">
        <f aca="false">DATE($M$2,$S$2,7)</f>
        <v>45419</v>
      </c>
      <c r="M9" s="135" t="n">
        <f aca="false">DATE($M$2,$S$2,8)</f>
        <v>45420</v>
      </c>
      <c r="N9" s="135" t="n">
        <f aca="false">DATE($M$2,$S$2,9)</f>
        <v>45421</v>
      </c>
      <c r="O9" s="135" t="n">
        <f aca="false">DATE($M$2,$S$2,10)</f>
        <v>45422</v>
      </c>
      <c r="P9" s="135" t="n">
        <f aca="false">DATE($M$2,$S$2,11)</f>
        <v>45423</v>
      </c>
      <c r="Q9" s="135" t="n">
        <f aca="false">DATE($M$2,$S$2,12)</f>
        <v>45424</v>
      </c>
      <c r="R9" s="135" t="n">
        <f aca="false">DATE($M$2,$S$2,13)</f>
        <v>45425</v>
      </c>
      <c r="S9" s="135" t="n">
        <f aca="false">DATE($M$2,$S$2,14)</f>
        <v>45426</v>
      </c>
      <c r="T9" s="135" t="n">
        <f aca="false">DATE($M$2,$S$2,15)</f>
        <v>45427</v>
      </c>
      <c r="U9" s="135" t="n">
        <f aca="false">DATE($M$2,$S$2,16)</f>
        <v>45428</v>
      </c>
      <c r="V9" s="135" t="n">
        <f aca="false">DATE($M$2,$S$2,17)</f>
        <v>45429</v>
      </c>
      <c r="W9" s="135" t="n">
        <f aca="false">DATE($M$2,$S$2,18)</f>
        <v>45430</v>
      </c>
      <c r="X9" s="135" t="n">
        <f aca="false">DATE($M$2,$S$2,19)</f>
        <v>45431</v>
      </c>
      <c r="Y9" s="135" t="n">
        <f aca="false">DATE($M$2,$S$2,20)</f>
        <v>45432</v>
      </c>
      <c r="Z9" s="135" t="n">
        <f aca="false">DATE($M$2,$S$2,21)</f>
        <v>45433</v>
      </c>
      <c r="AA9" s="135" t="n">
        <f aca="false">DATE($M$2,$S$2,22)</f>
        <v>45434</v>
      </c>
      <c r="AB9" s="135" t="n">
        <f aca="false">DATE($M$2,$S$2,23)</f>
        <v>45435</v>
      </c>
      <c r="AC9" s="135" t="n">
        <f aca="false">DATE($M$2,$S$2,24)</f>
        <v>45436</v>
      </c>
      <c r="AD9" s="135" t="n">
        <f aca="false">DATE($M$2,$S$2,25)</f>
        <v>45437</v>
      </c>
      <c r="AE9" s="135" t="n">
        <f aca="false">DATE($M$2,$S$2,26)</f>
        <v>45438</v>
      </c>
      <c r="AF9" s="135" t="n">
        <f aca="false">DATE($M$2,$S$2,27)</f>
        <v>45439</v>
      </c>
      <c r="AG9" s="135" t="n">
        <f aca="false">DATE($M$2,$S$2,28)</f>
        <v>45440</v>
      </c>
      <c r="AH9" s="135" t="n">
        <f aca="false">IF(DAY(EOMONTH(F9,0))&lt;29,"",DATE($M$2,$S$2,29))</f>
        <v>45441</v>
      </c>
      <c r="AI9" s="135" t="n">
        <f aca="false">IF(DAY(EOMONTH(F9,0))&lt;30,"",DATE($M$2,$S$2,30))</f>
        <v>45442</v>
      </c>
      <c r="AJ9" s="135" t="n">
        <f aca="false">IF(DAY(EOMONTH(F9,0))&lt;31,"",DATE($M$2,$S$2,31))</f>
        <v>45443</v>
      </c>
      <c r="AK9" s="132"/>
      <c r="AL9" s="133"/>
      <c r="AM9" s="134"/>
      <c r="AN9" s="134"/>
    </row>
    <row r="10" customFormat="false" ht="15" hidden="false" customHeight="true" outlineLevel="0" collapsed="false">
      <c r="A10" s="127"/>
      <c r="B10" s="128"/>
      <c r="C10" s="129"/>
      <c r="D10" s="128"/>
      <c r="E10" s="130"/>
      <c r="F10" s="136" t="n">
        <f aca="false">DATE($M$2,$S$2,1)</f>
        <v>45413</v>
      </c>
      <c r="G10" s="136" t="n">
        <f aca="false">DATE($M$2,$S$2,2)</f>
        <v>45414</v>
      </c>
      <c r="H10" s="136" t="n">
        <f aca="false">DATE($M$2,$S$2,3)</f>
        <v>45415</v>
      </c>
      <c r="I10" s="136" t="n">
        <f aca="false">DATE($M$2,$S$2,4)</f>
        <v>45416</v>
      </c>
      <c r="J10" s="136" t="n">
        <f aca="false">DATE($M$2,$S$2,5)</f>
        <v>45417</v>
      </c>
      <c r="K10" s="136" t="n">
        <f aca="false">DATE($M$2,$S$2,6)</f>
        <v>45418</v>
      </c>
      <c r="L10" s="136" t="n">
        <f aca="false">DATE($M$2,$S$2,7)</f>
        <v>45419</v>
      </c>
      <c r="M10" s="136" t="n">
        <f aca="false">DATE($M$2,$S$2,8)</f>
        <v>45420</v>
      </c>
      <c r="N10" s="136" t="n">
        <f aca="false">DATE($M$2,$S$2,9)</f>
        <v>45421</v>
      </c>
      <c r="O10" s="136" t="n">
        <f aca="false">DATE($M$2,$S$2,10)</f>
        <v>45422</v>
      </c>
      <c r="P10" s="136" t="n">
        <f aca="false">DATE($M$2,$S$2,11)</f>
        <v>45423</v>
      </c>
      <c r="Q10" s="136" t="n">
        <f aca="false">DATE($M$2,$S$2,12)</f>
        <v>45424</v>
      </c>
      <c r="R10" s="136" t="n">
        <f aca="false">DATE($M$2,$S$2,13)</f>
        <v>45425</v>
      </c>
      <c r="S10" s="136" t="n">
        <f aca="false">DATE($M$2,$S$2,14)</f>
        <v>45426</v>
      </c>
      <c r="T10" s="136" t="n">
        <f aca="false">DATE($M$2,$S$2,15)</f>
        <v>45427</v>
      </c>
      <c r="U10" s="136" t="n">
        <f aca="false">DATE($M$2,$S$2,16)</f>
        <v>45428</v>
      </c>
      <c r="V10" s="136" t="n">
        <f aca="false">DATE($M$2,$S$2,17)</f>
        <v>45429</v>
      </c>
      <c r="W10" s="136" t="n">
        <f aca="false">DATE($M$2,$S$2,18)</f>
        <v>45430</v>
      </c>
      <c r="X10" s="136" t="n">
        <f aca="false">DATE($M$2,$S$2,19)</f>
        <v>45431</v>
      </c>
      <c r="Y10" s="136" t="n">
        <f aca="false">DATE($M$2,$S$2,20)</f>
        <v>45432</v>
      </c>
      <c r="Z10" s="136" t="n">
        <f aca="false">DATE($M$2,$S$2,21)</f>
        <v>45433</v>
      </c>
      <c r="AA10" s="136" t="n">
        <f aca="false">DATE($M$2,$S$2,22)</f>
        <v>45434</v>
      </c>
      <c r="AB10" s="136" t="n">
        <f aca="false">DATE($M$2,$S$2,23)</f>
        <v>45435</v>
      </c>
      <c r="AC10" s="136" t="n">
        <f aca="false">DATE($M$2,$S$2,24)</f>
        <v>45436</v>
      </c>
      <c r="AD10" s="136" t="n">
        <f aca="false">DATE($M$2,$S$2,25)</f>
        <v>45437</v>
      </c>
      <c r="AE10" s="136" t="n">
        <f aca="false">DATE($M$2,$S$2,26)</f>
        <v>45438</v>
      </c>
      <c r="AF10" s="136" t="n">
        <f aca="false">DATE($M$2,$S$2,27)</f>
        <v>45439</v>
      </c>
      <c r="AG10" s="136" t="n">
        <f aca="false">DATE($M$2,$S$2,28)</f>
        <v>45440</v>
      </c>
      <c r="AH10" s="136" t="n">
        <f aca="false">IF(DAY(EOMONTH(F10,0))&lt;29,"",DATE($M$2,$S$2,29))</f>
        <v>45441</v>
      </c>
      <c r="AI10" s="136" t="n">
        <f aca="false">IF(DAY(EOMONTH(F10,0))&lt;30,"",DATE($M$2,$S$2,30))</f>
        <v>45442</v>
      </c>
      <c r="AJ10" s="136" t="n">
        <f aca="false">IF(DAY(EOMONTH(F10,0))&lt;31,"",DATE($M$2,$S$2,31))</f>
        <v>45443</v>
      </c>
      <c r="AK10" s="132"/>
      <c r="AL10" s="133"/>
      <c r="AM10" s="134"/>
      <c r="AN10" s="134"/>
    </row>
    <row r="11" customFormat="false" ht="18" hidden="false" customHeight="true" outlineLevel="0" collapsed="false">
      <c r="A11" s="127" t="n">
        <v>1</v>
      </c>
      <c r="B11" s="170" t="s">
        <v>237</v>
      </c>
      <c r="C11" s="138" t="s">
        <v>126</v>
      </c>
      <c r="D11" s="167"/>
      <c r="E11" s="168" t="s">
        <v>126</v>
      </c>
      <c r="F11" s="141" t="n">
        <v>8</v>
      </c>
      <c r="G11" s="141" t="n">
        <v>8</v>
      </c>
      <c r="H11" s="141" t="n">
        <v>8</v>
      </c>
      <c r="I11" s="141"/>
      <c r="J11" s="141"/>
      <c r="K11" s="141" t="n">
        <v>8</v>
      </c>
      <c r="L11" s="141" t="n">
        <v>8</v>
      </c>
      <c r="M11" s="141" t="n">
        <v>8</v>
      </c>
      <c r="N11" s="141" t="n">
        <v>8</v>
      </c>
      <c r="O11" s="141" t="n">
        <v>8</v>
      </c>
      <c r="P11" s="141"/>
      <c r="Q11" s="141"/>
      <c r="R11" s="141" t="n">
        <v>8</v>
      </c>
      <c r="S11" s="141" t="n">
        <v>8</v>
      </c>
      <c r="T11" s="141" t="n">
        <v>8</v>
      </c>
      <c r="U11" s="141" t="n">
        <v>8</v>
      </c>
      <c r="V11" s="141" t="n">
        <v>8</v>
      </c>
      <c r="W11" s="141"/>
      <c r="X11" s="141"/>
      <c r="Y11" s="141" t="n">
        <v>8</v>
      </c>
      <c r="Z11" s="141" t="n">
        <v>8</v>
      </c>
      <c r="AA11" s="141" t="n">
        <v>8</v>
      </c>
      <c r="AB11" s="141" t="n">
        <v>8</v>
      </c>
      <c r="AC11" s="141" t="n">
        <v>8</v>
      </c>
      <c r="AD11" s="141"/>
      <c r="AE11" s="141"/>
      <c r="AF11" s="141" t="n">
        <v>8</v>
      </c>
      <c r="AG11" s="141" t="n">
        <v>8</v>
      </c>
      <c r="AH11" s="141"/>
      <c r="AI11" s="141"/>
      <c r="AJ11" s="141"/>
      <c r="AK11" s="142" t="n">
        <f aca="false">+SUM(F11:AJ11)</f>
        <v>160</v>
      </c>
      <c r="AL11" s="143" t="n">
        <f aca="false">IF($AK$3="４週",AK11/4,AK11/(DAY(EOMONTH($F$9,0))/7))</f>
        <v>40</v>
      </c>
      <c r="AM11" s="144"/>
      <c r="AN11" s="144"/>
    </row>
    <row r="12" customFormat="false" ht="18" hidden="false" customHeight="true" outlineLevel="0" collapsed="false">
      <c r="A12" s="127" t="n">
        <v>2</v>
      </c>
      <c r="B12" s="170" t="s">
        <v>22</v>
      </c>
      <c r="C12" s="138" t="s">
        <v>128</v>
      </c>
      <c r="D12" s="167"/>
      <c r="E12" s="168" t="s">
        <v>128</v>
      </c>
      <c r="F12" s="141"/>
      <c r="G12" s="141"/>
      <c r="H12" s="141"/>
      <c r="I12" s="141"/>
      <c r="J12" s="141"/>
      <c r="K12" s="141"/>
      <c r="L12" s="141"/>
      <c r="M12" s="141"/>
      <c r="N12" s="141"/>
      <c r="O12" s="141"/>
      <c r="P12" s="141"/>
      <c r="Q12" s="141"/>
      <c r="R12" s="141"/>
      <c r="S12" s="141"/>
      <c r="T12" s="141"/>
      <c r="U12" s="141"/>
      <c r="V12" s="141"/>
      <c r="W12" s="141"/>
      <c r="X12" s="141"/>
      <c r="Y12" s="141"/>
      <c r="Z12" s="141"/>
      <c r="AA12" s="141"/>
      <c r="AB12" s="141"/>
      <c r="AC12" s="141"/>
      <c r="AD12" s="141"/>
      <c r="AE12" s="141"/>
      <c r="AF12" s="141"/>
      <c r="AG12" s="141"/>
      <c r="AH12" s="141"/>
      <c r="AI12" s="141"/>
      <c r="AJ12" s="141"/>
      <c r="AK12" s="142" t="n">
        <f aca="false">+SUM(F12:AJ12)</f>
        <v>0</v>
      </c>
      <c r="AL12" s="143" t="n">
        <f aca="false">IF($AK$3="４週",AK12/4,AK12/(DAY(EOMONTH($F$9,0))/7))</f>
        <v>0</v>
      </c>
      <c r="AM12" s="144"/>
      <c r="AN12" s="144"/>
    </row>
    <row r="13" customFormat="false" ht="18" hidden="false" customHeight="true" outlineLevel="0" collapsed="false">
      <c r="A13" s="127" t="n">
        <v>3</v>
      </c>
      <c r="B13" s="170" t="s">
        <v>22</v>
      </c>
      <c r="C13" s="138" t="s">
        <v>130</v>
      </c>
      <c r="D13" s="167"/>
      <c r="E13" s="168" t="s">
        <v>130</v>
      </c>
      <c r="F13" s="141"/>
      <c r="G13" s="141"/>
      <c r="H13" s="141"/>
      <c r="I13" s="141"/>
      <c r="J13" s="141"/>
      <c r="K13" s="141"/>
      <c r="L13" s="141"/>
      <c r="M13" s="141"/>
      <c r="N13" s="141"/>
      <c r="O13" s="141"/>
      <c r="P13" s="141"/>
      <c r="Q13" s="141"/>
      <c r="R13" s="141"/>
      <c r="S13" s="141"/>
      <c r="T13" s="141"/>
      <c r="U13" s="141"/>
      <c r="V13" s="141"/>
      <c r="W13" s="141"/>
      <c r="X13" s="141"/>
      <c r="Y13" s="141"/>
      <c r="Z13" s="141"/>
      <c r="AA13" s="141"/>
      <c r="AB13" s="141"/>
      <c r="AC13" s="141"/>
      <c r="AD13" s="141"/>
      <c r="AE13" s="141"/>
      <c r="AF13" s="141"/>
      <c r="AG13" s="141"/>
      <c r="AH13" s="141"/>
      <c r="AI13" s="141"/>
      <c r="AJ13" s="141"/>
      <c r="AK13" s="142" t="n">
        <f aca="false">+SUM(F13:AJ13)</f>
        <v>0</v>
      </c>
      <c r="AL13" s="143" t="n">
        <f aca="false">IF($AK$3="４週",AK13/4,AK13/(DAY(EOMONTH($F$9,0))/7))</f>
        <v>0</v>
      </c>
      <c r="AM13" s="144"/>
      <c r="AN13" s="144"/>
    </row>
    <row r="14" customFormat="false" ht="18" hidden="false" customHeight="true" outlineLevel="0" collapsed="false">
      <c r="A14" s="127" t="n">
        <v>4</v>
      </c>
      <c r="B14" s="170" t="s">
        <v>22</v>
      </c>
      <c r="C14" s="138" t="s">
        <v>132</v>
      </c>
      <c r="D14" s="167"/>
      <c r="E14" s="168" t="s">
        <v>132</v>
      </c>
      <c r="F14" s="141"/>
      <c r="G14" s="141"/>
      <c r="H14" s="141"/>
      <c r="I14" s="141"/>
      <c r="J14" s="141"/>
      <c r="K14" s="141"/>
      <c r="L14" s="141"/>
      <c r="M14" s="141"/>
      <c r="N14" s="141"/>
      <c r="O14" s="141"/>
      <c r="P14" s="141"/>
      <c r="Q14" s="141"/>
      <c r="R14" s="141"/>
      <c r="S14" s="141"/>
      <c r="T14" s="141"/>
      <c r="U14" s="141"/>
      <c r="V14" s="141"/>
      <c r="W14" s="141"/>
      <c r="X14" s="141"/>
      <c r="Y14" s="141"/>
      <c r="Z14" s="141"/>
      <c r="AA14" s="141"/>
      <c r="AB14" s="141"/>
      <c r="AC14" s="141"/>
      <c r="AD14" s="141"/>
      <c r="AE14" s="141"/>
      <c r="AF14" s="141"/>
      <c r="AG14" s="141"/>
      <c r="AH14" s="141"/>
      <c r="AI14" s="141"/>
      <c r="AJ14" s="141"/>
      <c r="AK14" s="142" t="n">
        <f aca="false">+SUM(F14:AJ14)</f>
        <v>0</v>
      </c>
      <c r="AL14" s="143" t="n">
        <f aca="false">IF($AK$3="４週",AK14/4,AK14/(DAY(EOMONTH($F$9,0))/7))</f>
        <v>0</v>
      </c>
      <c r="AM14" s="144"/>
      <c r="AN14" s="144"/>
    </row>
    <row r="15" customFormat="false" ht="18" hidden="false" customHeight="true" outlineLevel="0" collapsed="false">
      <c r="A15" s="127" t="n">
        <v>5</v>
      </c>
      <c r="B15" s="170"/>
      <c r="C15" s="138"/>
      <c r="D15" s="167"/>
      <c r="E15" s="168"/>
      <c r="F15" s="141"/>
      <c r="G15" s="141"/>
      <c r="H15" s="141"/>
      <c r="I15" s="141"/>
      <c r="J15" s="141"/>
      <c r="K15" s="141"/>
      <c r="L15" s="141"/>
      <c r="M15" s="141"/>
      <c r="N15" s="141"/>
      <c r="O15" s="141"/>
      <c r="P15" s="141"/>
      <c r="Q15" s="141"/>
      <c r="R15" s="141"/>
      <c r="S15" s="141"/>
      <c r="T15" s="141"/>
      <c r="U15" s="141"/>
      <c r="V15" s="141"/>
      <c r="W15" s="141"/>
      <c r="X15" s="141"/>
      <c r="Y15" s="141"/>
      <c r="Z15" s="141"/>
      <c r="AA15" s="141"/>
      <c r="AB15" s="141"/>
      <c r="AC15" s="141"/>
      <c r="AD15" s="141"/>
      <c r="AE15" s="141"/>
      <c r="AF15" s="141"/>
      <c r="AG15" s="141"/>
      <c r="AH15" s="141"/>
      <c r="AI15" s="141"/>
      <c r="AJ15" s="141"/>
      <c r="AK15" s="142" t="n">
        <f aca="false">+SUM(F15:AJ15)</f>
        <v>0</v>
      </c>
      <c r="AL15" s="143" t="n">
        <f aca="false">IF($AK$3="４週",AK15/4,AK15/(DAY(EOMONTH($F$9,0))/7))</f>
        <v>0</v>
      </c>
      <c r="AM15" s="144"/>
      <c r="AN15" s="144"/>
    </row>
    <row r="16" customFormat="false" ht="18" hidden="false" customHeight="true" outlineLevel="0" collapsed="false">
      <c r="A16" s="127" t="n">
        <v>6</v>
      </c>
      <c r="B16" s="170"/>
      <c r="C16" s="138"/>
      <c r="D16" s="167"/>
      <c r="E16" s="168"/>
      <c r="F16" s="141"/>
      <c r="G16" s="141"/>
      <c r="H16" s="141"/>
      <c r="I16" s="141"/>
      <c r="J16" s="141"/>
      <c r="K16" s="141"/>
      <c r="L16" s="141"/>
      <c r="M16" s="141"/>
      <c r="N16" s="141"/>
      <c r="O16" s="141"/>
      <c r="P16" s="141"/>
      <c r="Q16" s="141"/>
      <c r="R16" s="141"/>
      <c r="S16" s="141"/>
      <c r="T16" s="141"/>
      <c r="U16" s="141"/>
      <c r="V16" s="141"/>
      <c r="W16" s="141"/>
      <c r="X16" s="141"/>
      <c r="Y16" s="141"/>
      <c r="Z16" s="141"/>
      <c r="AA16" s="141"/>
      <c r="AB16" s="141"/>
      <c r="AC16" s="141"/>
      <c r="AD16" s="141"/>
      <c r="AE16" s="141"/>
      <c r="AF16" s="141"/>
      <c r="AG16" s="141"/>
      <c r="AH16" s="141"/>
      <c r="AI16" s="141"/>
      <c r="AJ16" s="141"/>
      <c r="AK16" s="142" t="n">
        <f aca="false">+SUM(F16:AJ16)</f>
        <v>0</v>
      </c>
      <c r="AL16" s="143" t="n">
        <f aca="false">IF($AK$3="４週",AK16/4,AK16/(DAY(EOMONTH($F$9,0))/7))</f>
        <v>0</v>
      </c>
      <c r="AM16" s="144"/>
      <c r="AN16" s="144"/>
    </row>
    <row r="17" customFormat="false" ht="18" hidden="false" customHeight="true" outlineLevel="0" collapsed="false">
      <c r="A17" s="127" t="n">
        <v>7</v>
      </c>
      <c r="B17" s="170"/>
      <c r="C17" s="138"/>
      <c r="D17" s="167"/>
      <c r="E17" s="168"/>
      <c r="F17" s="141"/>
      <c r="G17" s="141"/>
      <c r="H17" s="141"/>
      <c r="I17" s="141"/>
      <c r="J17" s="141"/>
      <c r="K17" s="141"/>
      <c r="L17" s="141"/>
      <c r="M17" s="141"/>
      <c r="N17" s="141"/>
      <c r="O17" s="141"/>
      <c r="P17" s="141"/>
      <c r="Q17" s="141"/>
      <c r="R17" s="141"/>
      <c r="S17" s="141"/>
      <c r="T17" s="141"/>
      <c r="U17" s="141"/>
      <c r="V17" s="141"/>
      <c r="W17" s="141"/>
      <c r="X17" s="141"/>
      <c r="Y17" s="141"/>
      <c r="Z17" s="141"/>
      <c r="AA17" s="141"/>
      <c r="AB17" s="141"/>
      <c r="AC17" s="141"/>
      <c r="AD17" s="141"/>
      <c r="AE17" s="141"/>
      <c r="AF17" s="141"/>
      <c r="AG17" s="141"/>
      <c r="AH17" s="141"/>
      <c r="AI17" s="141"/>
      <c r="AJ17" s="141"/>
      <c r="AK17" s="142" t="n">
        <f aca="false">+SUM(F17:AJ17)</f>
        <v>0</v>
      </c>
      <c r="AL17" s="143" t="n">
        <f aca="false">IF($AK$3="４週",AK17/4,AK17/(DAY(EOMONTH($F$9,0))/7))</f>
        <v>0</v>
      </c>
      <c r="AM17" s="144"/>
      <c r="AN17" s="144"/>
    </row>
    <row r="18" customFormat="false" ht="18" hidden="false" customHeight="true" outlineLevel="0" collapsed="false">
      <c r="A18" s="127" t="n">
        <v>8</v>
      </c>
      <c r="B18" s="170"/>
      <c r="C18" s="138"/>
      <c r="D18" s="167"/>
      <c r="E18" s="168"/>
      <c r="F18" s="141"/>
      <c r="G18" s="141"/>
      <c r="H18" s="141"/>
      <c r="I18" s="141"/>
      <c r="J18" s="141"/>
      <c r="K18" s="141"/>
      <c r="L18" s="141"/>
      <c r="M18" s="141"/>
      <c r="N18" s="141"/>
      <c r="O18" s="141"/>
      <c r="P18" s="141"/>
      <c r="Q18" s="141"/>
      <c r="R18" s="141"/>
      <c r="S18" s="141"/>
      <c r="T18" s="141"/>
      <c r="U18" s="141"/>
      <c r="V18" s="141"/>
      <c r="W18" s="141"/>
      <c r="X18" s="141"/>
      <c r="Y18" s="141"/>
      <c r="Z18" s="141"/>
      <c r="AA18" s="141"/>
      <c r="AB18" s="141"/>
      <c r="AC18" s="141"/>
      <c r="AD18" s="141"/>
      <c r="AE18" s="141"/>
      <c r="AF18" s="141"/>
      <c r="AG18" s="141"/>
      <c r="AH18" s="141"/>
      <c r="AI18" s="141"/>
      <c r="AJ18" s="141"/>
      <c r="AK18" s="142" t="n">
        <f aca="false">+SUM(F18:AJ18)</f>
        <v>0</v>
      </c>
      <c r="AL18" s="143" t="n">
        <f aca="false">IF($AK$3="４週",AK18/4,AK18/(DAY(EOMONTH($F$9,0))/7))</f>
        <v>0</v>
      </c>
      <c r="AM18" s="144"/>
      <c r="AN18" s="144"/>
    </row>
    <row r="19" customFormat="false" ht="18" hidden="false" customHeight="true" outlineLevel="0" collapsed="false">
      <c r="A19" s="127" t="n">
        <v>9</v>
      </c>
      <c r="B19" s="170"/>
      <c r="C19" s="138"/>
      <c r="D19" s="167"/>
      <c r="E19" s="168"/>
      <c r="F19" s="141"/>
      <c r="G19" s="141"/>
      <c r="H19" s="141"/>
      <c r="I19" s="141"/>
      <c r="J19" s="141"/>
      <c r="K19" s="141"/>
      <c r="L19" s="141"/>
      <c r="M19" s="141"/>
      <c r="N19" s="141"/>
      <c r="O19" s="141"/>
      <c r="P19" s="141"/>
      <c r="Q19" s="141"/>
      <c r="R19" s="141"/>
      <c r="S19" s="141"/>
      <c r="T19" s="141"/>
      <c r="U19" s="141"/>
      <c r="V19" s="141"/>
      <c r="W19" s="141"/>
      <c r="X19" s="141"/>
      <c r="Y19" s="141"/>
      <c r="Z19" s="141"/>
      <c r="AA19" s="141"/>
      <c r="AB19" s="141"/>
      <c r="AC19" s="141"/>
      <c r="AD19" s="141"/>
      <c r="AE19" s="141"/>
      <c r="AF19" s="141"/>
      <c r="AG19" s="141"/>
      <c r="AH19" s="141"/>
      <c r="AI19" s="141"/>
      <c r="AJ19" s="141"/>
      <c r="AK19" s="142" t="n">
        <f aca="false">+SUM(F19:AJ19)</f>
        <v>0</v>
      </c>
      <c r="AL19" s="143" t="n">
        <f aca="false">IF($AK$3="４週",AK19/4,AK19/(DAY(EOMONTH($F$9,0))/7))</f>
        <v>0</v>
      </c>
      <c r="AM19" s="144"/>
      <c r="AN19" s="144"/>
    </row>
    <row r="20" customFormat="false" ht="18" hidden="false" customHeight="true" outlineLevel="0" collapsed="false">
      <c r="A20" s="127" t="n">
        <v>10</v>
      </c>
      <c r="B20" s="170"/>
      <c r="C20" s="138"/>
      <c r="D20" s="167"/>
      <c r="E20" s="168"/>
      <c r="F20" s="141"/>
      <c r="G20" s="141"/>
      <c r="H20" s="141"/>
      <c r="I20" s="141"/>
      <c r="J20" s="141"/>
      <c r="K20" s="141"/>
      <c r="L20" s="141"/>
      <c r="M20" s="141"/>
      <c r="N20" s="141"/>
      <c r="O20" s="141"/>
      <c r="P20" s="141"/>
      <c r="Q20" s="141"/>
      <c r="R20" s="141"/>
      <c r="S20" s="141"/>
      <c r="T20" s="141"/>
      <c r="U20" s="141"/>
      <c r="V20" s="141"/>
      <c r="W20" s="141"/>
      <c r="X20" s="141"/>
      <c r="Y20" s="141"/>
      <c r="Z20" s="141"/>
      <c r="AA20" s="141"/>
      <c r="AB20" s="141"/>
      <c r="AC20" s="141"/>
      <c r="AD20" s="141"/>
      <c r="AE20" s="141"/>
      <c r="AF20" s="141"/>
      <c r="AG20" s="141"/>
      <c r="AH20" s="141"/>
      <c r="AI20" s="141"/>
      <c r="AJ20" s="141"/>
      <c r="AK20" s="142" t="n">
        <f aca="false">+SUM(F20:AJ20)</f>
        <v>0</v>
      </c>
      <c r="AL20" s="143" t="n">
        <f aca="false">IF($AK$3="４週",AK20/4,AK20/(DAY(EOMONTH($F$9,0))/7))</f>
        <v>0</v>
      </c>
      <c r="AM20" s="144"/>
      <c r="AN20" s="144"/>
    </row>
    <row r="21" customFormat="false" ht="18" hidden="false" customHeight="true" outlineLevel="0" collapsed="false">
      <c r="A21" s="127" t="n">
        <v>11</v>
      </c>
      <c r="B21" s="170"/>
      <c r="C21" s="138"/>
      <c r="D21" s="167"/>
      <c r="E21" s="168"/>
      <c r="F21" s="141"/>
      <c r="G21" s="141"/>
      <c r="H21" s="141"/>
      <c r="I21" s="141"/>
      <c r="J21" s="141"/>
      <c r="K21" s="141"/>
      <c r="L21" s="141"/>
      <c r="M21" s="141"/>
      <c r="N21" s="141"/>
      <c r="O21" s="141"/>
      <c r="P21" s="141"/>
      <c r="Q21" s="141"/>
      <c r="R21" s="141"/>
      <c r="S21" s="141"/>
      <c r="T21" s="141"/>
      <c r="U21" s="141"/>
      <c r="V21" s="141"/>
      <c r="W21" s="141"/>
      <c r="X21" s="141"/>
      <c r="Y21" s="141"/>
      <c r="Z21" s="141"/>
      <c r="AA21" s="141"/>
      <c r="AB21" s="141"/>
      <c r="AC21" s="141"/>
      <c r="AD21" s="141"/>
      <c r="AE21" s="141"/>
      <c r="AF21" s="141"/>
      <c r="AG21" s="141"/>
      <c r="AH21" s="141"/>
      <c r="AI21" s="141"/>
      <c r="AJ21" s="141"/>
      <c r="AK21" s="142" t="n">
        <f aca="false">+SUM(F21:AJ21)</f>
        <v>0</v>
      </c>
      <c r="AL21" s="143" t="n">
        <f aca="false">IF($AK$3="４週",AK21/4,AK21/(DAY(EOMONTH($F$9,0))/7))</f>
        <v>0</v>
      </c>
      <c r="AM21" s="144"/>
      <c r="AN21" s="144"/>
    </row>
    <row r="22" customFormat="false" ht="18" hidden="false" customHeight="true" outlineLevel="0" collapsed="false">
      <c r="A22" s="127" t="n">
        <v>12</v>
      </c>
      <c r="B22" s="170"/>
      <c r="C22" s="138"/>
      <c r="D22" s="167"/>
      <c r="E22" s="168"/>
      <c r="F22" s="141"/>
      <c r="G22" s="141"/>
      <c r="H22" s="141"/>
      <c r="I22" s="141"/>
      <c r="J22" s="141"/>
      <c r="K22" s="141"/>
      <c r="L22" s="141"/>
      <c r="M22" s="141"/>
      <c r="N22" s="141"/>
      <c r="O22" s="141"/>
      <c r="P22" s="141"/>
      <c r="Q22" s="141"/>
      <c r="R22" s="141"/>
      <c r="S22" s="141"/>
      <c r="T22" s="141"/>
      <c r="U22" s="141"/>
      <c r="V22" s="141"/>
      <c r="W22" s="141"/>
      <c r="X22" s="141"/>
      <c r="Y22" s="141"/>
      <c r="Z22" s="141"/>
      <c r="AA22" s="141"/>
      <c r="AB22" s="141"/>
      <c r="AC22" s="141"/>
      <c r="AD22" s="141"/>
      <c r="AE22" s="141"/>
      <c r="AF22" s="141"/>
      <c r="AG22" s="141"/>
      <c r="AH22" s="141"/>
      <c r="AI22" s="141"/>
      <c r="AJ22" s="141"/>
      <c r="AK22" s="142" t="n">
        <f aca="false">+SUM(F22:AJ22)</f>
        <v>0</v>
      </c>
      <c r="AL22" s="143" t="n">
        <f aca="false">IF($AK$3="４週",AK22/4,AK22/(DAY(EOMONTH($F$9,0))/7))</f>
        <v>0</v>
      </c>
      <c r="AM22" s="144"/>
      <c r="AN22" s="144"/>
    </row>
    <row r="23" customFormat="false" ht="18" hidden="false" customHeight="true" outlineLevel="0" collapsed="false">
      <c r="A23" s="127" t="n">
        <v>13</v>
      </c>
      <c r="B23" s="170"/>
      <c r="C23" s="138"/>
      <c r="D23" s="167"/>
      <c r="E23" s="168"/>
      <c r="F23" s="141"/>
      <c r="G23" s="141"/>
      <c r="H23" s="141"/>
      <c r="I23" s="141"/>
      <c r="J23" s="141"/>
      <c r="K23" s="141"/>
      <c r="L23" s="141"/>
      <c r="M23" s="141"/>
      <c r="N23" s="141"/>
      <c r="O23" s="141"/>
      <c r="P23" s="141"/>
      <c r="Q23" s="141"/>
      <c r="R23" s="141"/>
      <c r="S23" s="141"/>
      <c r="T23" s="141"/>
      <c r="U23" s="141"/>
      <c r="V23" s="141"/>
      <c r="W23" s="141"/>
      <c r="X23" s="141"/>
      <c r="Y23" s="141"/>
      <c r="Z23" s="141"/>
      <c r="AA23" s="141"/>
      <c r="AB23" s="141"/>
      <c r="AC23" s="141"/>
      <c r="AD23" s="141"/>
      <c r="AE23" s="141"/>
      <c r="AF23" s="141"/>
      <c r="AG23" s="141"/>
      <c r="AH23" s="141"/>
      <c r="AI23" s="141"/>
      <c r="AJ23" s="141"/>
      <c r="AK23" s="142" t="n">
        <f aca="false">+SUM(F23:AJ23)</f>
        <v>0</v>
      </c>
      <c r="AL23" s="143" t="n">
        <f aca="false">IF($AK$3="４週",AK23/4,AK23/(DAY(EOMONTH($F$9,0))/7))</f>
        <v>0</v>
      </c>
      <c r="AM23" s="144"/>
      <c r="AN23" s="144"/>
    </row>
    <row r="24" customFormat="false" ht="18" hidden="false" customHeight="true" outlineLevel="0" collapsed="false">
      <c r="A24" s="127" t="n">
        <v>14</v>
      </c>
      <c r="B24" s="170"/>
      <c r="C24" s="138"/>
      <c r="D24" s="167"/>
      <c r="E24" s="168"/>
      <c r="F24" s="141"/>
      <c r="G24" s="141"/>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2" t="n">
        <f aca="false">+SUM(F24:AJ24)</f>
        <v>0</v>
      </c>
      <c r="AL24" s="143" t="n">
        <f aca="false">IF($AK$3="４週",AK24/4,AK24/(DAY(EOMONTH($F$9,0))/7))</f>
        <v>0</v>
      </c>
      <c r="AM24" s="144"/>
      <c r="AN24" s="144"/>
    </row>
    <row r="25" customFormat="false" ht="18" hidden="false" customHeight="true" outlineLevel="0" collapsed="false">
      <c r="A25" s="127" t="n">
        <v>15</v>
      </c>
      <c r="B25" s="170"/>
      <c r="C25" s="138"/>
      <c r="D25" s="167"/>
      <c r="E25" s="168"/>
      <c r="F25" s="141"/>
      <c r="G25" s="141"/>
      <c r="H25" s="141"/>
      <c r="I25" s="141"/>
      <c r="J25" s="141"/>
      <c r="K25" s="141"/>
      <c r="L25" s="141"/>
      <c r="M25" s="141"/>
      <c r="N25" s="141"/>
      <c r="O25" s="141"/>
      <c r="P25" s="141"/>
      <c r="Q25" s="141"/>
      <c r="R25" s="141"/>
      <c r="S25" s="141"/>
      <c r="T25" s="141"/>
      <c r="U25" s="141"/>
      <c r="V25" s="141"/>
      <c r="W25" s="141"/>
      <c r="X25" s="141"/>
      <c r="Y25" s="141"/>
      <c r="Z25" s="141"/>
      <c r="AA25" s="141"/>
      <c r="AB25" s="141"/>
      <c r="AC25" s="141"/>
      <c r="AD25" s="141"/>
      <c r="AE25" s="141"/>
      <c r="AF25" s="141"/>
      <c r="AG25" s="141"/>
      <c r="AH25" s="141"/>
      <c r="AI25" s="141"/>
      <c r="AJ25" s="141"/>
      <c r="AK25" s="142" t="n">
        <f aca="false">+SUM(F25:AJ25)</f>
        <v>0</v>
      </c>
      <c r="AL25" s="143" t="n">
        <f aca="false">IF($AK$3="４週",AK25/4,AK25/(DAY(EOMONTH($F$9,0))/7))</f>
        <v>0</v>
      </c>
      <c r="AM25" s="144"/>
      <c r="AN25" s="144"/>
    </row>
    <row r="26" customFormat="false" ht="18" hidden="false" customHeight="true" outlineLevel="0" collapsed="false">
      <c r="A26" s="127" t="n">
        <v>16</v>
      </c>
      <c r="B26" s="170"/>
      <c r="C26" s="138"/>
      <c r="D26" s="167"/>
      <c r="E26" s="168"/>
      <c r="F26" s="141"/>
      <c r="G26" s="141"/>
      <c r="H26" s="141"/>
      <c r="I26" s="141"/>
      <c r="J26" s="141"/>
      <c r="K26" s="141"/>
      <c r="L26" s="141"/>
      <c r="M26" s="141"/>
      <c r="N26" s="141"/>
      <c r="O26" s="141"/>
      <c r="P26" s="141"/>
      <c r="Q26" s="141"/>
      <c r="R26" s="141"/>
      <c r="S26" s="141"/>
      <c r="T26" s="141"/>
      <c r="U26" s="141"/>
      <c r="V26" s="141"/>
      <c r="W26" s="141"/>
      <c r="X26" s="141"/>
      <c r="Y26" s="141"/>
      <c r="Z26" s="141"/>
      <c r="AA26" s="141"/>
      <c r="AB26" s="141"/>
      <c r="AC26" s="141"/>
      <c r="AD26" s="141"/>
      <c r="AE26" s="141"/>
      <c r="AF26" s="141"/>
      <c r="AG26" s="141"/>
      <c r="AH26" s="141"/>
      <c r="AI26" s="141"/>
      <c r="AJ26" s="141"/>
      <c r="AK26" s="142" t="n">
        <f aca="false">+SUM(F26:AJ26)</f>
        <v>0</v>
      </c>
      <c r="AL26" s="143" t="n">
        <f aca="false">IF($AK$3="４週",AK26/4,AK26/(DAY(EOMONTH($F$9,0))/7))</f>
        <v>0</v>
      </c>
      <c r="AM26" s="144"/>
      <c r="AN26" s="144"/>
    </row>
    <row r="27" customFormat="false" ht="18" hidden="false" customHeight="true" outlineLevel="0" collapsed="false">
      <c r="A27" s="127" t="n">
        <v>17</v>
      </c>
      <c r="B27" s="170"/>
      <c r="C27" s="138"/>
      <c r="D27" s="167"/>
      <c r="E27" s="168"/>
      <c r="F27" s="141"/>
      <c r="G27" s="141"/>
      <c r="H27" s="141"/>
      <c r="I27" s="141"/>
      <c r="J27" s="141"/>
      <c r="K27" s="141"/>
      <c r="L27" s="141"/>
      <c r="M27" s="141"/>
      <c r="N27" s="141"/>
      <c r="O27" s="141"/>
      <c r="P27" s="141"/>
      <c r="Q27" s="141"/>
      <c r="R27" s="141"/>
      <c r="S27" s="141"/>
      <c r="T27" s="141"/>
      <c r="U27" s="141"/>
      <c r="V27" s="141"/>
      <c r="W27" s="141"/>
      <c r="X27" s="141"/>
      <c r="Y27" s="141"/>
      <c r="Z27" s="141"/>
      <c r="AA27" s="141"/>
      <c r="AB27" s="141"/>
      <c r="AC27" s="141"/>
      <c r="AD27" s="141"/>
      <c r="AE27" s="141"/>
      <c r="AF27" s="141"/>
      <c r="AG27" s="141"/>
      <c r="AH27" s="141"/>
      <c r="AI27" s="141"/>
      <c r="AJ27" s="141"/>
      <c r="AK27" s="142" t="n">
        <f aca="false">+SUM(F27:AJ27)</f>
        <v>0</v>
      </c>
      <c r="AL27" s="143" t="n">
        <f aca="false">IF($AK$3="４週",AK27/4,AK27/(DAY(EOMONTH($F$9,0))/7))</f>
        <v>0</v>
      </c>
      <c r="AM27" s="144"/>
      <c r="AN27" s="144"/>
    </row>
    <row r="28" customFormat="false" ht="18" hidden="false" customHeight="true" outlineLevel="0" collapsed="false">
      <c r="A28" s="127" t="n">
        <v>18</v>
      </c>
      <c r="B28" s="170"/>
      <c r="C28" s="138"/>
      <c r="D28" s="167"/>
      <c r="E28" s="168"/>
      <c r="F28" s="141"/>
      <c r="G28" s="141"/>
      <c r="H28" s="141"/>
      <c r="I28" s="141"/>
      <c r="J28" s="141"/>
      <c r="K28" s="141"/>
      <c r="L28" s="141"/>
      <c r="M28" s="141"/>
      <c r="N28" s="141"/>
      <c r="O28" s="141"/>
      <c r="P28" s="141"/>
      <c r="Q28" s="141"/>
      <c r="R28" s="141"/>
      <c r="S28" s="141"/>
      <c r="T28" s="141"/>
      <c r="U28" s="141"/>
      <c r="V28" s="141"/>
      <c r="W28" s="141"/>
      <c r="X28" s="141"/>
      <c r="Y28" s="141"/>
      <c r="Z28" s="141"/>
      <c r="AA28" s="141"/>
      <c r="AB28" s="141"/>
      <c r="AC28" s="141"/>
      <c r="AD28" s="141"/>
      <c r="AE28" s="141"/>
      <c r="AF28" s="141"/>
      <c r="AG28" s="141"/>
      <c r="AH28" s="141"/>
      <c r="AI28" s="141"/>
      <c r="AJ28" s="141"/>
      <c r="AK28" s="142" t="n">
        <f aca="false">+SUM(F28:AJ28)</f>
        <v>0</v>
      </c>
      <c r="AL28" s="143" t="n">
        <f aca="false">IF($AK$3="４週",AK28/4,AK28/(DAY(EOMONTH($F$9,0))/7))</f>
        <v>0</v>
      </c>
      <c r="AM28" s="144"/>
      <c r="AN28" s="144"/>
    </row>
    <row r="29" customFormat="false" ht="18" hidden="false" customHeight="true" outlineLevel="0" collapsed="false">
      <c r="A29" s="127" t="n">
        <v>19</v>
      </c>
      <c r="B29" s="170"/>
      <c r="C29" s="138"/>
      <c r="D29" s="167"/>
      <c r="E29" s="168"/>
      <c r="F29" s="141"/>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41"/>
      <c r="AG29" s="141"/>
      <c r="AH29" s="141"/>
      <c r="AI29" s="141"/>
      <c r="AJ29" s="141"/>
      <c r="AK29" s="142" t="n">
        <f aca="false">+SUM(F29:AJ29)</f>
        <v>0</v>
      </c>
      <c r="AL29" s="143" t="n">
        <f aca="false">IF($AK$3="４週",AK29/4,AK29/(DAY(EOMONTH($F$9,0))/7))</f>
        <v>0</v>
      </c>
      <c r="AM29" s="144"/>
      <c r="AN29" s="144"/>
    </row>
    <row r="30" customFormat="false" ht="18" hidden="false" customHeight="true" outlineLevel="0" collapsed="false">
      <c r="A30" s="127" t="n">
        <v>20</v>
      </c>
      <c r="B30" s="170"/>
      <c r="C30" s="138"/>
      <c r="D30" s="167"/>
      <c r="E30" s="168"/>
      <c r="F30" s="141"/>
      <c r="G30" s="141"/>
      <c r="H30" s="141"/>
      <c r="I30" s="141"/>
      <c r="J30" s="141"/>
      <c r="K30" s="141"/>
      <c r="L30" s="141"/>
      <c r="M30" s="141"/>
      <c r="N30" s="141"/>
      <c r="O30" s="141"/>
      <c r="P30" s="141"/>
      <c r="Q30" s="141"/>
      <c r="R30" s="141"/>
      <c r="S30" s="141"/>
      <c r="T30" s="141"/>
      <c r="U30" s="141"/>
      <c r="V30" s="141"/>
      <c r="W30" s="141"/>
      <c r="X30" s="141"/>
      <c r="Y30" s="141"/>
      <c r="Z30" s="141"/>
      <c r="AA30" s="141"/>
      <c r="AB30" s="141"/>
      <c r="AC30" s="141"/>
      <c r="AD30" s="141"/>
      <c r="AE30" s="141"/>
      <c r="AF30" s="141"/>
      <c r="AG30" s="141"/>
      <c r="AH30" s="141"/>
      <c r="AI30" s="141"/>
      <c r="AJ30" s="141"/>
      <c r="AK30" s="142" t="n">
        <f aca="false">+SUM(F30:AJ30)</f>
        <v>0</v>
      </c>
      <c r="AL30" s="143" t="n">
        <f aca="false">IF($AK$3="４週",AK30/4,AK30/(DAY(EOMONTH($F$9,0))/7))</f>
        <v>0</v>
      </c>
      <c r="AM30" s="144"/>
      <c r="AN30" s="144"/>
    </row>
    <row r="31" customFormat="false" ht="18" hidden="false" customHeight="true" outlineLevel="0" collapsed="false">
      <c r="A31" s="130" t="s">
        <v>115</v>
      </c>
      <c r="B31" s="130"/>
      <c r="C31" s="130"/>
      <c r="D31" s="130"/>
      <c r="E31" s="130"/>
      <c r="F31" s="145" t="n">
        <f aca="false">+SUM(F11:F30)</f>
        <v>8</v>
      </c>
      <c r="G31" s="145" t="n">
        <f aca="false">+SUM(G11:G30)</f>
        <v>8</v>
      </c>
      <c r="H31" s="145" t="n">
        <f aca="false">+SUM(H11:H30)</f>
        <v>8</v>
      </c>
      <c r="I31" s="145" t="n">
        <f aca="false">+SUM(I11:I30)</f>
        <v>0</v>
      </c>
      <c r="J31" s="145" t="n">
        <f aca="false">+SUM(J11:J30)</f>
        <v>0</v>
      </c>
      <c r="K31" s="145" t="n">
        <f aca="false">+SUM(K11:K30)</f>
        <v>8</v>
      </c>
      <c r="L31" s="145" t="n">
        <f aca="false">+SUM(L11:L30)</f>
        <v>8</v>
      </c>
      <c r="M31" s="145" t="n">
        <f aca="false">+SUM(M11:M30)</f>
        <v>8</v>
      </c>
      <c r="N31" s="145" t="n">
        <f aca="false">+SUM(N11:N30)</f>
        <v>8</v>
      </c>
      <c r="O31" s="145" t="n">
        <f aca="false">+SUM(O11:O30)</f>
        <v>8</v>
      </c>
      <c r="P31" s="145" t="n">
        <f aca="false">+SUM(P11:P30)</f>
        <v>0</v>
      </c>
      <c r="Q31" s="145" t="n">
        <f aca="false">+SUM(Q11:Q30)</f>
        <v>0</v>
      </c>
      <c r="R31" s="145" t="n">
        <f aca="false">+SUM(R11:R30)</f>
        <v>8</v>
      </c>
      <c r="S31" s="145" t="n">
        <f aca="false">+SUM(S11:S30)</f>
        <v>8</v>
      </c>
      <c r="T31" s="145" t="n">
        <f aca="false">+SUM(T11:T30)</f>
        <v>8</v>
      </c>
      <c r="U31" s="145" t="n">
        <f aca="false">+SUM(U11:U30)</f>
        <v>8</v>
      </c>
      <c r="V31" s="145" t="n">
        <f aca="false">+SUM(V11:V30)</f>
        <v>8</v>
      </c>
      <c r="W31" s="145" t="n">
        <f aca="false">+SUM(W11:W30)</f>
        <v>0</v>
      </c>
      <c r="X31" s="145" t="n">
        <f aca="false">+SUM(X11:X30)</f>
        <v>0</v>
      </c>
      <c r="Y31" s="145" t="n">
        <f aca="false">+SUM(Y11:Y30)</f>
        <v>8</v>
      </c>
      <c r="Z31" s="145" t="n">
        <f aca="false">+SUM(Z11:Z30)</f>
        <v>8</v>
      </c>
      <c r="AA31" s="145" t="n">
        <f aca="false">+SUM(AA11:AA30)</f>
        <v>8</v>
      </c>
      <c r="AB31" s="145" t="n">
        <f aca="false">+SUM(AB11:AB30)</f>
        <v>8</v>
      </c>
      <c r="AC31" s="145" t="n">
        <f aca="false">+SUM(AC11:AC30)</f>
        <v>8</v>
      </c>
      <c r="AD31" s="145" t="n">
        <f aca="false">+SUM(AD11:AD30)</f>
        <v>0</v>
      </c>
      <c r="AE31" s="145" t="n">
        <f aca="false">+SUM(AE11:AE30)</f>
        <v>0</v>
      </c>
      <c r="AF31" s="145" t="n">
        <f aca="false">+SUM(AF11:AF30)</f>
        <v>8</v>
      </c>
      <c r="AG31" s="145" t="n">
        <f aca="false">+SUM(AG11:AG30)</f>
        <v>8</v>
      </c>
      <c r="AH31" s="145" t="n">
        <f aca="false">+SUM(AH11:AH30)</f>
        <v>0</v>
      </c>
      <c r="AI31" s="145" t="n">
        <f aca="false">+SUM(AI11:AI30)</f>
        <v>0</v>
      </c>
      <c r="AJ31" s="145" t="n">
        <f aca="false">+SUM(AJ11:AJ30)</f>
        <v>0</v>
      </c>
      <c r="AK31" s="142" t="n">
        <f aca="false">+SUM(F31:AJ31)</f>
        <v>160</v>
      </c>
      <c r="AL31" s="143" t="n">
        <f aca="false">IF($AK$3="４週",AK31/4,AK31/(DAY(EOMONTH($F$9,0))/7))</f>
        <v>40</v>
      </c>
      <c r="AM31" s="146"/>
      <c r="AN31" s="146"/>
    </row>
    <row r="32" customFormat="false" ht="18" hidden="false" customHeight="true" outlineLevel="0" collapsed="false">
      <c r="A32" s="147" t="s">
        <v>116</v>
      </c>
      <c r="B32" s="147"/>
      <c r="C32" s="147"/>
      <c r="D32" s="147"/>
      <c r="E32" s="147"/>
      <c r="F32" s="148"/>
      <c r="G32" s="148"/>
      <c r="H32" s="148"/>
      <c r="I32" s="148"/>
      <c r="J32" s="148"/>
      <c r="K32" s="148"/>
      <c r="L32" s="148"/>
      <c r="M32" s="148"/>
      <c r="N32" s="148"/>
      <c r="O32" s="148"/>
      <c r="P32" s="148"/>
      <c r="Q32" s="148"/>
      <c r="R32" s="148"/>
      <c r="S32" s="148"/>
      <c r="T32" s="148"/>
      <c r="U32" s="148"/>
      <c r="V32" s="148"/>
      <c r="W32" s="148"/>
      <c r="X32" s="148"/>
      <c r="Y32" s="148"/>
      <c r="Z32" s="148"/>
      <c r="AA32" s="148"/>
      <c r="AB32" s="148"/>
      <c r="AC32" s="148"/>
      <c r="AD32" s="148"/>
      <c r="AE32" s="148"/>
      <c r="AF32" s="148"/>
      <c r="AG32" s="148"/>
      <c r="AH32" s="148"/>
      <c r="AI32" s="148"/>
      <c r="AJ32" s="148"/>
      <c r="AK32" s="145"/>
      <c r="AL32" s="149"/>
      <c r="AM32" s="146"/>
      <c r="AN32" s="146"/>
    </row>
    <row r="33" s="153" customFormat="true" ht="15" hidden="false" customHeight="true" outlineLevel="0" collapsed="false">
      <c r="A33" s="150"/>
      <c r="B33" s="150"/>
      <c r="C33" s="150"/>
      <c r="D33" s="150"/>
      <c r="E33" s="150"/>
      <c r="F33" s="151"/>
      <c r="G33" s="151"/>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0"/>
      <c r="AL33" s="150"/>
      <c r="AM33" s="152"/>
    </row>
    <row r="34" s="153" customFormat="true" ht="15" hidden="false" customHeight="true" outlineLevel="0" collapsed="false">
      <c r="A34" s="150"/>
      <c r="B34" s="150"/>
      <c r="C34" s="150"/>
      <c r="D34" s="150"/>
      <c r="E34" s="150"/>
      <c r="F34" s="151"/>
      <c r="G34" s="151"/>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0"/>
      <c r="AL34" s="150"/>
      <c r="AM34" s="152"/>
    </row>
    <row r="35" s="153" customFormat="true" ht="21" hidden="false" customHeight="true" outlineLevel="0" collapsed="false">
      <c r="A35" s="173" t="s">
        <v>196</v>
      </c>
      <c r="B35" s="150"/>
      <c r="C35" s="150"/>
      <c r="D35" s="150"/>
      <c r="E35" s="150"/>
      <c r="F35" s="150"/>
      <c r="G35" s="151"/>
      <c r="H35" s="151"/>
      <c r="I35" s="151"/>
      <c r="J35" s="151"/>
      <c r="K35" s="151"/>
      <c r="L35" s="151"/>
      <c r="M35" s="151"/>
      <c r="N35" s="151"/>
      <c r="O35" s="151"/>
      <c r="AM35" s="150"/>
      <c r="AN35" s="152"/>
    </row>
    <row r="36" s="153" customFormat="true" ht="32.25" hidden="false" customHeight="true" outlineLevel="0" collapsed="false">
      <c r="A36" s="178"/>
      <c r="B36" s="178"/>
      <c r="C36" s="178"/>
      <c r="D36" s="210" t="n">
        <v>4</v>
      </c>
      <c r="E36" s="210" t="n">
        <v>5</v>
      </c>
      <c r="F36" s="210" t="n">
        <v>6</v>
      </c>
      <c r="G36" s="210"/>
      <c r="H36" s="210"/>
      <c r="I36" s="210" t="n">
        <v>7</v>
      </c>
      <c r="J36" s="210"/>
      <c r="K36" s="210"/>
      <c r="L36" s="210" t="n">
        <v>8</v>
      </c>
      <c r="M36" s="210"/>
      <c r="N36" s="210"/>
      <c r="O36" s="210" t="n">
        <v>9</v>
      </c>
      <c r="P36" s="210"/>
      <c r="Q36" s="210"/>
      <c r="R36" s="210" t="n">
        <v>10</v>
      </c>
      <c r="S36" s="210"/>
      <c r="T36" s="210"/>
      <c r="U36" s="210" t="n">
        <v>11</v>
      </c>
      <c r="V36" s="210"/>
      <c r="W36" s="210"/>
      <c r="X36" s="210" t="n">
        <v>12</v>
      </c>
      <c r="Y36" s="210"/>
      <c r="Z36" s="210"/>
      <c r="AA36" s="210" t="n">
        <v>1</v>
      </c>
      <c r="AB36" s="210"/>
      <c r="AC36" s="210"/>
      <c r="AD36" s="210" t="n">
        <v>2</v>
      </c>
      <c r="AE36" s="210"/>
      <c r="AF36" s="210"/>
      <c r="AG36" s="210" t="n">
        <v>3</v>
      </c>
      <c r="AH36" s="210"/>
      <c r="AI36" s="210"/>
      <c r="AJ36" s="178" t="s">
        <v>197</v>
      </c>
      <c r="AK36" s="178"/>
      <c r="AL36" s="181" t="s">
        <v>198</v>
      </c>
      <c r="AM36" s="220" t="s">
        <v>231</v>
      </c>
      <c r="AN36" s="220"/>
    </row>
    <row r="37" s="153" customFormat="true" ht="19.5" hidden="false" customHeight="true" outlineLevel="0" collapsed="false">
      <c r="A37" s="186" t="s">
        <v>203</v>
      </c>
      <c r="B37" s="186"/>
      <c r="C37" s="186"/>
      <c r="D37" s="211" t="n">
        <f aca="false">SUM(D38,D39,D40,D41,D43,D45)</f>
        <v>1840</v>
      </c>
      <c r="E37" s="211" t="n">
        <f aca="false">SUM(E38,E39,E40,E41,E43,E45)</f>
        <v>1726</v>
      </c>
      <c r="F37" s="211" t="n">
        <f aca="false">SUM(F38,F39,F40,F41,F43,F45)</f>
        <v>1840</v>
      </c>
      <c r="G37" s="211"/>
      <c r="H37" s="211"/>
      <c r="I37" s="211" t="n">
        <f aca="false">SUM(I38,I39,I40,I41,I43,I45)</f>
        <v>1932</v>
      </c>
      <c r="J37" s="211" t="n">
        <f aca="false">SUM(J38,J39,J40,J41,J43,J45)</f>
        <v>0</v>
      </c>
      <c r="K37" s="211" t="n">
        <f aca="false">SUM(K38,K39,K40,K41,K43,K45)</f>
        <v>0</v>
      </c>
      <c r="L37" s="211" t="n">
        <f aca="false">SUM(L38,L39,L40,L41,L43,L45)</f>
        <v>1932</v>
      </c>
      <c r="M37" s="211"/>
      <c r="N37" s="211"/>
      <c r="O37" s="211" t="n">
        <f aca="false">SUM(O38,O39,O40,O41,O43,O45)</f>
        <v>1748</v>
      </c>
      <c r="P37" s="211"/>
      <c r="Q37" s="211"/>
      <c r="R37" s="211" t="n">
        <f aca="false">SUM(R38,R39,R40,R41,R43,R45)</f>
        <v>1840</v>
      </c>
      <c r="S37" s="211"/>
      <c r="T37" s="211"/>
      <c r="U37" s="211" t="n">
        <f aca="false">SUM(U38,U39,U40,U41,U43,U45)</f>
        <v>1840</v>
      </c>
      <c r="V37" s="211" t="n">
        <f aca="false">SUM(V38,V39,V40,V41,V43,V45)</f>
        <v>0</v>
      </c>
      <c r="W37" s="211" t="n">
        <f aca="false">SUM(W38,W39,W40,W41,W43,W45)</f>
        <v>0</v>
      </c>
      <c r="X37" s="211" t="n">
        <f aca="false">SUM(X38,X39,X40,X41,X43,X45)</f>
        <v>1748</v>
      </c>
      <c r="Y37" s="211" t="n">
        <f aca="false">SUM(Y38,Y39,Y40,Y41,Y43,Y45)</f>
        <v>0</v>
      </c>
      <c r="Z37" s="211" t="n">
        <f aca="false">SUM(Z38,Z39,Z40,Z41,Z43,Z45)</f>
        <v>0</v>
      </c>
      <c r="AA37" s="211" t="n">
        <f aca="false">SUM(AA38,AA39,AA40,AA41,AA43,AA45)</f>
        <v>1748</v>
      </c>
      <c r="AB37" s="211" t="n">
        <f aca="false">SUM(AB38,AB39,AB40,AB41,AB43,AB45)</f>
        <v>0</v>
      </c>
      <c r="AC37" s="211" t="n">
        <f aca="false">SUM(AC38,AC39,AC40,AC41,AC43,AC45)</f>
        <v>0</v>
      </c>
      <c r="AD37" s="211" t="n">
        <f aca="false">SUM(AD38,AD39,AD40,AD41,AD43,AD45)</f>
        <v>1748</v>
      </c>
      <c r="AE37" s="211" t="n">
        <f aca="false">SUM(AE38,AE39,AE40,AE41,AE43,AE45)</f>
        <v>0</v>
      </c>
      <c r="AF37" s="211" t="n">
        <f aca="false">SUM(AF38,AF39,AF40,AF41,AF43,AF45)</f>
        <v>0</v>
      </c>
      <c r="AG37" s="211" t="n">
        <f aca="false">SUM(AG38,AG39,AG40,AG41,AG43,AG45)</f>
        <v>1840</v>
      </c>
      <c r="AH37" s="211" t="n">
        <f aca="false">SUM(AH38,AH39,AH40,AH41,AH43,AH45)</f>
        <v>0</v>
      </c>
      <c r="AI37" s="211" t="n">
        <f aca="false">SUM(AI38,AI39,AI40,AI41,AI43,AI45)</f>
        <v>0</v>
      </c>
      <c r="AJ37" s="211" t="n">
        <f aca="false">SUM(D37:AI37)</f>
        <v>21782</v>
      </c>
      <c r="AK37" s="211"/>
      <c r="AL37" s="237" t="n">
        <f aca="false">ROUNDUP(AJ37/AJ47,1)</f>
        <v>92</v>
      </c>
      <c r="AM37" s="221"/>
      <c r="AN37" s="221"/>
    </row>
    <row r="38" s="239" customFormat="true" ht="19.5" hidden="false" customHeight="true" outlineLevel="0" collapsed="false">
      <c r="A38" s="233" t="s">
        <v>232</v>
      </c>
      <c r="B38" s="234"/>
      <c r="C38" s="235"/>
      <c r="D38" s="141" t="n">
        <v>50</v>
      </c>
      <c r="E38" s="141" t="n">
        <v>45</v>
      </c>
      <c r="F38" s="141" t="n">
        <v>50</v>
      </c>
      <c r="G38" s="141"/>
      <c r="H38" s="141"/>
      <c r="I38" s="141" t="n">
        <v>50</v>
      </c>
      <c r="J38" s="141"/>
      <c r="K38" s="141"/>
      <c r="L38" s="141" t="n">
        <v>50</v>
      </c>
      <c r="M38" s="141"/>
      <c r="N38" s="141"/>
      <c r="O38" s="141" t="n">
        <v>45</v>
      </c>
      <c r="P38" s="141"/>
      <c r="Q38" s="141"/>
      <c r="R38" s="141" t="n">
        <v>50</v>
      </c>
      <c r="S38" s="141"/>
      <c r="T38" s="141"/>
      <c r="U38" s="141" t="n">
        <v>50</v>
      </c>
      <c r="V38" s="141"/>
      <c r="W38" s="141"/>
      <c r="X38" s="141" t="n">
        <v>45</v>
      </c>
      <c r="Y38" s="141"/>
      <c r="Z38" s="141"/>
      <c r="AA38" s="141" t="n">
        <v>45</v>
      </c>
      <c r="AB38" s="141"/>
      <c r="AC38" s="141"/>
      <c r="AD38" s="141" t="n">
        <v>45</v>
      </c>
      <c r="AE38" s="141"/>
      <c r="AF38" s="141"/>
      <c r="AG38" s="141" t="n">
        <v>50</v>
      </c>
      <c r="AH38" s="141"/>
      <c r="AI38" s="141"/>
      <c r="AJ38" s="164" t="n">
        <f aca="false">SUM(D38:AI38)</f>
        <v>575</v>
      </c>
      <c r="AK38" s="164"/>
      <c r="AL38" s="238" t="n">
        <f aca="false">ROUNDUP(AJ38/$AJ$47,1)</f>
        <v>2.5</v>
      </c>
      <c r="AM38" s="221"/>
      <c r="AN38" s="221"/>
      <c r="AO38" s="228"/>
      <c r="AP38" s="228"/>
      <c r="AQ38" s="228"/>
    </row>
    <row r="39" s="239" customFormat="true" ht="19.5" hidden="false" customHeight="true" outlineLevel="0" collapsed="false">
      <c r="A39" s="233" t="s">
        <v>204</v>
      </c>
      <c r="B39" s="234"/>
      <c r="C39" s="235"/>
      <c r="D39" s="141" t="n">
        <v>50</v>
      </c>
      <c r="E39" s="141" t="n">
        <v>50</v>
      </c>
      <c r="F39" s="141" t="n">
        <v>50</v>
      </c>
      <c r="G39" s="141"/>
      <c r="H39" s="141"/>
      <c r="I39" s="141" t="n">
        <v>55</v>
      </c>
      <c r="J39" s="141"/>
      <c r="K39" s="141"/>
      <c r="L39" s="141" t="n">
        <v>55</v>
      </c>
      <c r="M39" s="141"/>
      <c r="N39" s="141"/>
      <c r="O39" s="141" t="n">
        <v>50</v>
      </c>
      <c r="P39" s="141"/>
      <c r="Q39" s="141"/>
      <c r="R39" s="141" t="n">
        <v>50</v>
      </c>
      <c r="S39" s="141"/>
      <c r="T39" s="141"/>
      <c r="U39" s="141" t="n">
        <v>50</v>
      </c>
      <c r="V39" s="141"/>
      <c r="W39" s="141"/>
      <c r="X39" s="141" t="n">
        <v>50</v>
      </c>
      <c r="Y39" s="141"/>
      <c r="Z39" s="141"/>
      <c r="AA39" s="141" t="n">
        <v>50</v>
      </c>
      <c r="AB39" s="141"/>
      <c r="AC39" s="141"/>
      <c r="AD39" s="141" t="n">
        <v>50</v>
      </c>
      <c r="AE39" s="141"/>
      <c r="AF39" s="141"/>
      <c r="AG39" s="141" t="n">
        <v>50</v>
      </c>
      <c r="AH39" s="141"/>
      <c r="AI39" s="141"/>
      <c r="AJ39" s="164" t="n">
        <f aca="false">SUM(D39:AI39)</f>
        <v>610</v>
      </c>
      <c r="AK39" s="164"/>
      <c r="AL39" s="238" t="n">
        <f aca="false">ROUNDUP(AJ39/$AJ$47,1)</f>
        <v>2.6</v>
      </c>
      <c r="AM39" s="221"/>
      <c r="AN39" s="221"/>
      <c r="AO39" s="228"/>
      <c r="AP39" s="228"/>
      <c r="AQ39" s="228"/>
    </row>
    <row r="40" s="153" customFormat="true" ht="19.5" hidden="false" customHeight="true" outlineLevel="0" collapsed="false">
      <c r="A40" s="214" t="s">
        <v>205</v>
      </c>
      <c r="B40" s="236"/>
      <c r="C40" s="216"/>
      <c r="D40" s="141" t="n">
        <v>100</v>
      </c>
      <c r="E40" s="141" t="n">
        <v>95</v>
      </c>
      <c r="F40" s="141" t="n">
        <v>100</v>
      </c>
      <c r="G40" s="141"/>
      <c r="H40" s="141"/>
      <c r="I40" s="141" t="n">
        <v>105</v>
      </c>
      <c r="J40" s="141"/>
      <c r="K40" s="141"/>
      <c r="L40" s="141" t="n">
        <v>105</v>
      </c>
      <c r="M40" s="141"/>
      <c r="N40" s="141"/>
      <c r="O40" s="141" t="n">
        <v>95</v>
      </c>
      <c r="P40" s="141"/>
      <c r="Q40" s="141"/>
      <c r="R40" s="141" t="n">
        <v>100</v>
      </c>
      <c r="S40" s="141"/>
      <c r="T40" s="141"/>
      <c r="U40" s="141" t="n">
        <v>100</v>
      </c>
      <c r="V40" s="141"/>
      <c r="W40" s="141"/>
      <c r="X40" s="141" t="n">
        <v>95</v>
      </c>
      <c r="Y40" s="141"/>
      <c r="Z40" s="141"/>
      <c r="AA40" s="141" t="n">
        <v>95</v>
      </c>
      <c r="AB40" s="141"/>
      <c r="AC40" s="141"/>
      <c r="AD40" s="141" t="n">
        <v>95</v>
      </c>
      <c r="AE40" s="141"/>
      <c r="AF40" s="141"/>
      <c r="AG40" s="141" t="n">
        <v>100</v>
      </c>
      <c r="AH40" s="141"/>
      <c r="AI40" s="141"/>
      <c r="AJ40" s="211" t="n">
        <f aca="false">SUM(D40:AI40)</f>
        <v>1185</v>
      </c>
      <c r="AK40" s="211"/>
      <c r="AL40" s="237" t="n">
        <f aca="false">ROUNDUP(AJ40/$AJ$47,1)</f>
        <v>5</v>
      </c>
      <c r="AM40" s="221"/>
      <c r="AN40" s="221"/>
    </row>
    <row r="41" s="153" customFormat="true" ht="19.5" hidden="false" customHeight="true" outlineLevel="0" collapsed="false">
      <c r="A41" s="224" t="s">
        <v>206</v>
      </c>
      <c r="B41" s="224"/>
      <c r="C41" s="224"/>
      <c r="D41" s="141" t="n">
        <v>100</v>
      </c>
      <c r="E41" s="141" t="n">
        <v>95</v>
      </c>
      <c r="F41" s="141" t="n">
        <v>100</v>
      </c>
      <c r="G41" s="141"/>
      <c r="H41" s="141"/>
      <c r="I41" s="141" t="n">
        <v>105</v>
      </c>
      <c r="J41" s="141"/>
      <c r="K41" s="141"/>
      <c r="L41" s="141" t="n">
        <v>105</v>
      </c>
      <c r="M41" s="141"/>
      <c r="N41" s="141"/>
      <c r="O41" s="141" t="n">
        <v>95</v>
      </c>
      <c r="P41" s="141"/>
      <c r="Q41" s="141"/>
      <c r="R41" s="141" t="n">
        <v>100</v>
      </c>
      <c r="S41" s="141"/>
      <c r="T41" s="141"/>
      <c r="U41" s="141" t="n">
        <v>100</v>
      </c>
      <c r="V41" s="141"/>
      <c r="W41" s="141"/>
      <c r="X41" s="141" t="n">
        <v>95</v>
      </c>
      <c r="Y41" s="141"/>
      <c r="Z41" s="141"/>
      <c r="AA41" s="141" t="n">
        <v>95</v>
      </c>
      <c r="AB41" s="141"/>
      <c r="AC41" s="141"/>
      <c r="AD41" s="141" t="n">
        <v>95</v>
      </c>
      <c r="AE41" s="141"/>
      <c r="AF41" s="141"/>
      <c r="AG41" s="141" t="n">
        <v>100</v>
      </c>
      <c r="AH41" s="141"/>
      <c r="AI41" s="141"/>
      <c r="AJ41" s="211" t="n">
        <f aca="false">SUM(D41:AI41)</f>
        <v>1185</v>
      </c>
      <c r="AK41" s="211"/>
      <c r="AL41" s="237" t="n">
        <f aca="false">ROUNDUP(AJ41/$AJ$47,1)</f>
        <v>5</v>
      </c>
      <c r="AM41" s="221"/>
      <c r="AN41" s="221"/>
    </row>
    <row r="42" s="229" customFormat="true" ht="19.5" hidden="false" customHeight="true" outlineLevel="0" collapsed="false">
      <c r="A42" s="225"/>
      <c r="B42" s="226" t="s">
        <v>233</v>
      </c>
      <c r="C42" s="226"/>
      <c r="D42" s="141" t="n">
        <v>40</v>
      </c>
      <c r="E42" s="141" t="n">
        <v>45</v>
      </c>
      <c r="F42" s="141" t="n">
        <v>40</v>
      </c>
      <c r="G42" s="141"/>
      <c r="H42" s="141"/>
      <c r="I42" s="141" t="n">
        <v>40</v>
      </c>
      <c r="J42" s="141"/>
      <c r="K42" s="141"/>
      <c r="L42" s="141" t="n">
        <v>60</v>
      </c>
      <c r="M42" s="141"/>
      <c r="N42" s="141"/>
      <c r="O42" s="141" t="n">
        <v>50</v>
      </c>
      <c r="P42" s="141"/>
      <c r="Q42" s="141"/>
      <c r="R42" s="141" t="n">
        <v>40</v>
      </c>
      <c r="S42" s="141"/>
      <c r="T42" s="141"/>
      <c r="U42" s="141" t="n">
        <v>40</v>
      </c>
      <c r="V42" s="141"/>
      <c r="W42" s="141"/>
      <c r="X42" s="141" t="n">
        <v>30</v>
      </c>
      <c r="Y42" s="141"/>
      <c r="Z42" s="141"/>
      <c r="AA42" s="141" t="n">
        <v>30</v>
      </c>
      <c r="AB42" s="141"/>
      <c r="AC42" s="141"/>
      <c r="AD42" s="141" t="n">
        <v>30</v>
      </c>
      <c r="AE42" s="141"/>
      <c r="AF42" s="141"/>
      <c r="AG42" s="141" t="n">
        <v>50</v>
      </c>
      <c r="AH42" s="141"/>
      <c r="AI42" s="141"/>
      <c r="AJ42" s="211" t="n">
        <f aca="false">SUM(D42:AI42)</f>
        <v>495</v>
      </c>
      <c r="AK42" s="211"/>
      <c r="AL42" s="237"/>
      <c r="AM42" s="227" t="n">
        <f aca="false">ROUNDUP($AJ$42/$AJ$47,1)</f>
        <v>2.1</v>
      </c>
      <c r="AN42" s="227"/>
      <c r="AO42" s="228"/>
      <c r="AP42" s="228"/>
      <c r="AQ42" s="228"/>
    </row>
    <row r="43" s="153" customFormat="true" ht="19.5" hidden="false" customHeight="true" outlineLevel="0" collapsed="false">
      <c r="A43" s="224" t="s">
        <v>207</v>
      </c>
      <c r="B43" s="224"/>
      <c r="C43" s="224"/>
      <c r="D43" s="141" t="n">
        <v>140</v>
      </c>
      <c r="E43" s="141" t="n">
        <v>131</v>
      </c>
      <c r="F43" s="141" t="n">
        <v>140</v>
      </c>
      <c r="G43" s="141"/>
      <c r="H43" s="141"/>
      <c r="I43" s="141" t="n">
        <v>147</v>
      </c>
      <c r="J43" s="141"/>
      <c r="K43" s="141"/>
      <c r="L43" s="141" t="n">
        <v>147</v>
      </c>
      <c r="M43" s="141"/>
      <c r="N43" s="141"/>
      <c r="O43" s="141" t="n">
        <v>133</v>
      </c>
      <c r="P43" s="141"/>
      <c r="Q43" s="141"/>
      <c r="R43" s="141" t="n">
        <v>140</v>
      </c>
      <c r="S43" s="141"/>
      <c r="T43" s="141"/>
      <c r="U43" s="141" t="n">
        <v>140</v>
      </c>
      <c r="V43" s="141"/>
      <c r="W43" s="141"/>
      <c r="X43" s="141" t="n">
        <v>133</v>
      </c>
      <c r="Y43" s="141"/>
      <c r="Z43" s="141"/>
      <c r="AA43" s="141" t="n">
        <v>133</v>
      </c>
      <c r="AB43" s="141"/>
      <c r="AC43" s="141"/>
      <c r="AD43" s="141" t="n">
        <v>133</v>
      </c>
      <c r="AE43" s="141"/>
      <c r="AF43" s="141"/>
      <c r="AG43" s="141" t="n">
        <v>140</v>
      </c>
      <c r="AH43" s="141"/>
      <c r="AI43" s="141"/>
      <c r="AJ43" s="211" t="n">
        <f aca="false">SUM(D43:AI43)</f>
        <v>1657</v>
      </c>
      <c r="AK43" s="211"/>
      <c r="AL43" s="237" t="n">
        <f aca="false">ROUNDUP(AJ43/$AJ$47,1)</f>
        <v>7</v>
      </c>
      <c r="AM43" s="221"/>
      <c r="AN43" s="221"/>
    </row>
    <row r="44" s="229" customFormat="true" ht="19.5" hidden="false" customHeight="true" outlineLevel="0" collapsed="false">
      <c r="A44" s="230"/>
      <c r="B44" s="226" t="s">
        <v>233</v>
      </c>
      <c r="C44" s="226"/>
      <c r="D44" s="141" t="n">
        <v>40</v>
      </c>
      <c r="E44" s="141" t="n">
        <v>31</v>
      </c>
      <c r="F44" s="141" t="n">
        <v>40</v>
      </c>
      <c r="G44" s="141"/>
      <c r="H44" s="141"/>
      <c r="I44" s="141" t="n">
        <v>47</v>
      </c>
      <c r="J44" s="141"/>
      <c r="K44" s="141"/>
      <c r="L44" s="141" t="n">
        <v>47</v>
      </c>
      <c r="M44" s="141"/>
      <c r="N44" s="141"/>
      <c r="O44" s="141" t="n">
        <v>33</v>
      </c>
      <c r="P44" s="141"/>
      <c r="Q44" s="141"/>
      <c r="R44" s="141" t="n">
        <v>40</v>
      </c>
      <c r="S44" s="141"/>
      <c r="T44" s="141"/>
      <c r="U44" s="141" t="n">
        <v>40</v>
      </c>
      <c r="V44" s="141"/>
      <c r="W44" s="141"/>
      <c r="X44" s="141" t="n">
        <v>33</v>
      </c>
      <c r="Y44" s="141"/>
      <c r="Z44" s="141"/>
      <c r="AA44" s="141" t="n">
        <v>33</v>
      </c>
      <c r="AB44" s="141"/>
      <c r="AC44" s="141"/>
      <c r="AD44" s="141" t="n">
        <v>33</v>
      </c>
      <c r="AE44" s="141"/>
      <c r="AF44" s="141"/>
      <c r="AG44" s="141" t="n">
        <v>40</v>
      </c>
      <c r="AH44" s="141"/>
      <c r="AI44" s="141"/>
      <c r="AJ44" s="211" t="n">
        <f aca="false">SUM(D44:AI44)</f>
        <v>457</v>
      </c>
      <c r="AK44" s="211"/>
      <c r="AL44" s="237"/>
      <c r="AM44" s="227" t="n">
        <f aca="false">ROUNDUP($AJ$44/$AJ$47,1)</f>
        <v>2</v>
      </c>
      <c r="AN44" s="227"/>
      <c r="AO44" s="228"/>
      <c r="AP44" s="228"/>
      <c r="AQ44" s="228"/>
    </row>
    <row r="45" s="153" customFormat="true" ht="19.5" hidden="false" customHeight="true" outlineLevel="0" collapsed="false">
      <c r="A45" s="224" t="s">
        <v>208</v>
      </c>
      <c r="B45" s="224"/>
      <c r="C45" s="224"/>
      <c r="D45" s="141" t="n">
        <v>1400</v>
      </c>
      <c r="E45" s="141" t="n">
        <v>1310</v>
      </c>
      <c r="F45" s="141" t="n">
        <v>1400</v>
      </c>
      <c r="G45" s="141"/>
      <c r="H45" s="141"/>
      <c r="I45" s="141" t="n">
        <v>1470</v>
      </c>
      <c r="J45" s="141"/>
      <c r="K45" s="141"/>
      <c r="L45" s="141" t="n">
        <v>1470</v>
      </c>
      <c r="M45" s="141"/>
      <c r="N45" s="141"/>
      <c r="O45" s="141" t="n">
        <v>1330</v>
      </c>
      <c r="P45" s="141"/>
      <c r="Q45" s="141"/>
      <c r="R45" s="141" t="n">
        <v>1400</v>
      </c>
      <c r="S45" s="141"/>
      <c r="T45" s="141"/>
      <c r="U45" s="141" t="n">
        <v>1400</v>
      </c>
      <c r="V45" s="141"/>
      <c r="W45" s="141"/>
      <c r="X45" s="141" t="n">
        <v>1330</v>
      </c>
      <c r="Y45" s="141"/>
      <c r="Z45" s="141"/>
      <c r="AA45" s="141" t="n">
        <v>1330</v>
      </c>
      <c r="AB45" s="141"/>
      <c r="AC45" s="141"/>
      <c r="AD45" s="141" t="n">
        <v>1330</v>
      </c>
      <c r="AE45" s="141"/>
      <c r="AF45" s="141"/>
      <c r="AG45" s="141" t="n">
        <v>1400</v>
      </c>
      <c r="AH45" s="141"/>
      <c r="AI45" s="141"/>
      <c r="AJ45" s="211" t="n">
        <f aca="false">SUM(D45:AI45)</f>
        <v>16570</v>
      </c>
      <c r="AK45" s="211"/>
      <c r="AL45" s="237" t="n">
        <f aca="false">ROUNDUP(AJ45/$AJ$47,1)</f>
        <v>70</v>
      </c>
      <c r="AM45" s="221"/>
      <c r="AN45" s="221"/>
    </row>
    <row r="46" s="229" customFormat="true" ht="19.5" hidden="false" customHeight="true" outlineLevel="0" collapsed="false">
      <c r="A46" s="225"/>
      <c r="B46" s="226" t="s">
        <v>233</v>
      </c>
      <c r="C46" s="226"/>
      <c r="D46" s="141" t="n">
        <v>400</v>
      </c>
      <c r="E46" s="141" t="n">
        <v>310</v>
      </c>
      <c r="F46" s="141" t="n">
        <v>400</v>
      </c>
      <c r="G46" s="141"/>
      <c r="H46" s="141"/>
      <c r="I46" s="141" t="n">
        <v>470</v>
      </c>
      <c r="J46" s="141"/>
      <c r="K46" s="141"/>
      <c r="L46" s="141" t="n">
        <v>470</v>
      </c>
      <c r="M46" s="141"/>
      <c r="N46" s="141"/>
      <c r="O46" s="141" t="n">
        <v>330</v>
      </c>
      <c r="P46" s="141"/>
      <c r="Q46" s="141"/>
      <c r="R46" s="141" t="n">
        <v>400</v>
      </c>
      <c r="S46" s="141"/>
      <c r="T46" s="141"/>
      <c r="U46" s="141" t="n">
        <v>400</v>
      </c>
      <c r="V46" s="141"/>
      <c r="W46" s="141"/>
      <c r="X46" s="141" t="n">
        <v>330</v>
      </c>
      <c r="Y46" s="141"/>
      <c r="Z46" s="141"/>
      <c r="AA46" s="141" t="n">
        <v>330</v>
      </c>
      <c r="AB46" s="141"/>
      <c r="AC46" s="141"/>
      <c r="AD46" s="141" t="n">
        <v>330</v>
      </c>
      <c r="AE46" s="141"/>
      <c r="AF46" s="141"/>
      <c r="AG46" s="141" t="n">
        <v>400</v>
      </c>
      <c r="AH46" s="141"/>
      <c r="AI46" s="141"/>
      <c r="AJ46" s="211" t="n">
        <f aca="false">SUM(D46:AI46)</f>
        <v>4570</v>
      </c>
      <c r="AK46" s="211"/>
      <c r="AL46" s="237"/>
      <c r="AM46" s="227" t="n">
        <f aca="false">ROUNDUP($AJ$46/$AJ$47,1)</f>
        <v>19.3</v>
      </c>
      <c r="AN46" s="227"/>
      <c r="AO46" s="228"/>
      <c r="AP46" s="228"/>
      <c r="AQ46" s="228"/>
    </row>
    <row r="47" s="153" customFormat="true" ht="19.5" hidden="false" customHeight="true" outlineLevel="0" collapsed="false">
      <c r="A47" s="186" t="s">
        <v>200</v>
      </c>
      <c r="B47" s="186"/>
      <c r="C47" s="186"/>
      <c r="D47" s="141" t="n">
        <v>20</v>
      </c>
      <c r="E47" s="141" t="n">
        <v>19</v>
      </c>
      <c r="F47" s="141" t="n">
        <v>20</v>
      </c>
      <c r="G47" s="141"/>
      <c r="H47" s="141"/>
      <c r="I47" s="141" t="n">
        <v>21</v>
      </c>
      <c r="J47" s="141"/>
      <c r="K47" s="141"/>
      <c r="L47" s="141" t="n">
        <v>21</v>
      </c>
      <c r="M47" s="141"/>
      <c r="N47" s="141"/>
      <c r="O47" s="141" t="n">
        <v>19</v>
      </c>
      <c r="P47" s="141"/>
      <c r="Q47" s="141"/>
      <c r="R47" s="141" t="n">
        <v>20</v>
      </c>
      <c r="S47" s="141"/>
      <c r="T47" s="141"/>
      <c r="U47" s="141" t="n">
        <v>20</v>
      </c>
      <c r="V47" s="141"/>
      <c r="W47" s="141"/>
      <c r="X47" s="141" t="n">
        <v>19</v>
      </c>
      <c r="Y47" s="141"/>
      <c r="Z47" s="141"/>
      <c r="AA47" s="141" t="n">
        <v>19</v>
      </c>
      <c r="AB47" s="141"/>
      <c r="AC47" s="141"/>
      <c r="AD47" s="141" t="n">
        <v>19</v>
      </c>
      <c r="AE47" s="141"/>
      <c r="AF47" s="141"/>
      <c r="AG47" s="141" t="n">
        <v>20</v>
      </c>
      <c r="AH47" s="141"/>
      <c r="AI47" s="141"/>
      <c r="AJ47" s="211" t="n">
        <f aca="false">+SUM(D47:AI47)</f>
        <v>237</v>
      </c>
      <c r="AK47" s="211"/>
      <c r="AL47" s="218"/>
      <c r="AM47" s="221"/>
      <c r="AN47" s="221"/>
    </row>
    <row r="48" s="153" customFormat="true" ht="4.5" hidden="false" customHeight="true" outlineLevel="0" collapsed="false">
      <c r="A48" s="171"/>
      <c r="B48" s="171"/>
      <c r="C48" s="171"/>
      <c r="D48" s="240"/>
      <c r="E48" s="240"/>
      <c r="F48" s="240"/>
      <c r="G48" s="240"/>
      <c r="H48" s="240"/>
      <c r="I48" s="151"/>
      <c r="J48" s="151"/>
      <c r="K48" s="151"/>
      <c r="L48" s="151"/>
      <c r="M48" s="151"/>
      <c r="N48" s="151"/>
      <c r="O48" s="151"/>
      <c r="P48" s="151"/>
      <c r="Q48" s="151"/>
      <c r="R48" s="151"/>
      <c r="S48" s="151"/>
      <c r="T48" s="151"/>
      <c r="U48" s="151"/>
      <c r="V48" s="151"/>
      <c r="W48" s="151"/>
      <c r="X48" s="151"/>
      <c r="Y48" s="151"/>
      <c r="Z48" s="151"/>
      <c r="AA48" s="151"/>
      <c r="AB48" s="151"/>
      <c r="AC48" s="151"/>
      <c r="AD48" s="151"/>
      <c r="AE48" s="151"/>
      <c r="AF48" s="151"/>
      <c r="AG48" s="151"/>
      <c r="AH48" s="151"/>
      <c r="AI48" s="151"/>
      <c r="AJ48" s="172"/>
      <c r="AK48" s="151"/>
      <c r="AL48" s="150"/>
      <c r="AM48" s="150"/>
      <c r="AN48" s="152"/>
    </row>
    <row r="49" s="153" customFormat="true" ht="18" hidden="false" customHeight="true" outlineLevel="0" collapsed="false">
      <c r="A49" s="173" t="s">
        <v>161</v>
      </c>
      <c r="B49" s="151"/>
      <c r="D49" s="151"/>
      <c r="E49" s="151"/>
      <c r="F49" s="151"/>
      <c r="G49" s="151"/>
      <c r="H49" s="151"/>
      <c r="I49" s="151"/>
      <c r="J49" s="151"/>
      <c r="K49" s="151"/>
      <c r="L49" s="151"/>
      <c r="M49" s="151"/>
      <c r="N49" s="151"/>
      <c r="O49" s="151"/>
      <c r="P49" s="151"/>
      <c r="Q49" s="151"/>
      <c r="R49" s="151"/>
      <c r="S49" s="151"/>
      <c r="T49" s="151"/>
      <c r="U49" s="151"/>
      <c r="V49" s="151"/>
      <c r="W49" s="150"/>
      <c r="X49" s="151"/>
      <c r="Y49" s="151"/>
      <c r="Z49" s="151"/>
      <c r="AA49" s="151"/>
      <c r="AB49" s="151"/>
      <c r="AC49" s="151"/>
      <c r="AD49" s="151"/>
      <c r="AE49" s="151"/>
      <c r="AF49" s="151"/>
      <c r="AG49" s="151"/>
      <c r="AH49" s="151"/>
      <c r="AI49" s="151"/>
      <c r="AJ49" s="172"/>
      <c r="AK49" s="151"/>
      <c r="AL49" s="150"/>
      <c r="AM49" s="150"/>
      <c r="AN49" s="152"/>
    </row>
    <row r="50" s="153" customFormat="true" ht="45" hidden="false" customHeight="true" outlineLevel="0" collapsed="false">
      <c r="A50" s="178" t="s">
        <v>125</v>
      </c>
      <c r="B50" s="178"/>
      <c r="C50" s="178" t="s">
        <v>22</v>
      </c>
      <c r="D50" s="178"/>
      <c r="E50" s="181" t="s">
        <v>234</v>
      </c>
      <c r="F50" s="181"/>
      <c r="G50" s="181"/>
      <c r="H50" s="181"/>
      <c r="I50" s="200" t="s">
        <v>34</v>
      </c>
      <c r="J50" s="200"/>
      <c r="K50" s="200"/>
      <c r="L50" s="200"/>
      <c r="M50" s="200"/>
      <c r="N50" s="200"/>
      <c r="O50" s="241" t="s">
        <v>237</v>
      </c>
      <c r="P50" s="241"/>
      <c r="Q50" s="241"/>
      <c r="R50" s="241"/>
      <c r="S50" s="241"/>
      <c r="T50" s="241"/>
      <c r="W50" s="150"/>
      <c r="X50" s="151"/>
      <c r="Y50" s="151"/>
      <c r="Z50" s="151"/>
      <c r="AA50" s="151"/>
      <c r="AB50" s="151"/>
      <c r="AC50" s="151"/>
      <c r="AD50" s="151"/>
      <c r="AE50" s="151"/>
      <c r="AF50" s="151"/>
      <c r="AG50" s="151"/>
      <c r="AH50" s="151"/>
      <c r="AI50" s="151"/>
      <c r="AJ50" s="172"/>
      <c r="AK50" s="151"/>
      <c r="AL50" s="150"/>
      <c r="AM50" s="150"/>
      <c r="AN50" s="152"/>
    </row>
    <row r="51" s="153" customFormat="true" ht="18" hidden="false" customHeight="true" outlineLevel="0" collapsed="false">
      <c r="A51" s="181" t="s">
        <v>165</v>
      </c>
      <c r="B51" s="181"/>
      <c r="C51" s="213" t="n">
        <f aca="false">ROUNDDOWN(IF(AL37&lt;=30,1,1+ROUNDUP((AL37-30)/30,0)),1)</f>
        <v>4</v>
      </c>
      <c r="D51" s="213"/>
      <c r="E51" s="213" t="n">
        <f aca="false">ROUNDDOWN(AL37/5,1)</f>
        <v>18.4</v>
      </c>
      <c r="F51" s="213"/>
      <c r="G51" s="213"/>
      <c r="H51" s="213"/>
      <c r="I51" s="231" t="n">
        <f aca="false">ROUNDDOWN($AL$40/9,1)+ROUNDDOWN(($AL$41-$AM$42)/6,1)+ROUNDDOWN($AM$42/12,1)+ROUNDDOWN(($AL$43-$AM$44)/4,1)+ROUNDDOWN($AM$44/8,1)+ROUNDDOWN(($AL$45-$AM$46)/2.5,1)+ROUNDDOWN($AM$46/5,1)</f>
        <v>26.4</v>
      </c>
      <c r="J51" s="231"/>
      <c r="K51" s="231"/>
      <c r="L51" s="231"/>
      <c r="M51" s="231"/>
      <c r="N51" s="231"/>
      <c r="O51" s="242" t="n">
        <v>1</v>
      </c>
      <c r="P51" s="242"/>
      <c r="Q51" s="242"/>
      <c r="R51" s="242"/>
      <c r="S51" s="242"/>
      <c r="T51" s="242"/>
      <c r="W51" s="150"/>
      <c r="X51" s="151"/>
      <c r="Y51" s="151"/>
      <c r="Z51" s="151"/>
      <c r="AA51" s="151"/>
      <c r="AB51" s="151"/>
      <c r="AC51" s="151"/>
      <c r="AD51" s="151"/>
      <c r="AE51" s="151"/>
      <c r="AF51" s="151"/>
      <c r="AG51" s="151"/>
      <c r="AH51" s="151"/>
      <c r="AI51" s="151"/>
      <c r="AJ51" s="172"/>
      <c r="AK51" s="151"/>
      <c r="AL51" s="150"/>
      <c r="AM51" s="150"/>
      <c r="AN51" s="152"/>
    </row>
    <row r="52" s="153" customFormat="true" ht="4.5" hidden="false" customHeight="true" outlineLevel="0" collapsed="false">
      <c r="A52" s="171"/>
      <c r="B52" s="171"/>
      <c r="C52" s="171"/>
      <c r="D52" s="171"/>
      <c r="E52" s="171"/>
      <c r="F52" s="171"/>
      <c r="G52" s="171"/>
      <c r="H52" s="171"/>
      <c r="I52" s="171"/>
      <c r="J52" s="151"/>
      <c r="K52" s="151"/>
      <c r="L52" s="151"/>
      <c r="M52" s="172"/>
      <c r="N52" s="151"/>
      <c r="O52" s="151"/>
      <c r="P52" s="151"/>
      <c r="W52" s="150"/>
      <c r="X52" s="151"/>
      <c r="Y52" s="151"/>
      <c r="Z52" s="151"/>
      <c r="AA52" s="151"/>
      <c r="AB52" s="151"/>
      <c r="AC52" s="151"/>
      <c r="AD52" s="151"/>
      <c r="AE52" s="151"/>
      <c r="AF52" s="151"/>
      <c r="AG52" s="151"/>
      <c r="AH52" s="151"/>
      <c r="AI52" s="151"/>
      <c r="AJ52" s="172"/>
      <c r="AK52" s="151"/>
      <c r="AL52" s="150"/>
      <c r="AM52" s="150"/>
      <c r="AN52" s="152"/>
    </row>
    <row r="53" s="105" customFormat="true" ht="21" hidden="false" customHeight="true" outlineLevel="0" collapsed="false">
      <c r="A53" s="197" t="s">
        <v>182</v>
      </c>
      <c r="C53" s="126"/>
      <c r="D53" s="126"/>
      <c r="E53" s="126"/>
      <c r="F53" s="126"/>
      <c r="G53" s="198"/>
      <c r="H53" s="198"/>
      <c r="I53" s="198"/>
      <c r="J53" s="198"/>
      <c r="K53" s="198"/>
      <c r="L53" s="198"/>
      <c r="M53" s="198"/>
      <c r="N53" s="198"/>
      <c r="O53" s="198"/>
      <c r="P53" s="198"/>
      <c r="Q53" s="198"/>
      <c r="R53" s="198"/>
      <c r="S53" s="198"/>
      <c r="T53" s="198"/>
      <c r="U53" s="198"/>
      <c r="V53" s="198"/>
      <c r="W53" s="198"/>
      <c r="X53" s="198"/>
      <c r="Y53" s="198"/>
      <c r="Z53" s="198"/>
      <c r="AA53" s="198"/>
      <c r="AB53" s="198"/>
      <c r="AC53" s="198"/>
      <c r="AD53" s="198"/>
      <c r="AE53" s="198"/>
      <c r="AF53" s="198"/>
      <c r="AG53" s="198"/>
      <c r="AH53" s="198"/>
      <c r="AI53" s="198"/>
      <c r="AJ53" s="198"/>
      <c r="AK53" s="198"/>
      <c r="AL53" s="198"/>
      <c r="AM53" s="198"/>
      <c r="AN53" s="198"/>
    </row>
    <row r="54" customFormat="false" ht="24.75" hidden="false" customHeight="true" outlineLevel="0" collapsed="false">
      <c r="A54" s="110"/>
      <c r="B54" s="125"/>
      <c r="C54" s="199" t="str">
        <f aca="false">IF(VLOOKUP($AK$1,選択肢!$A$1:$J$31,C59,FALSE())=0,"-",VLOOKUP($AK$1,選択肢!$A$1:$J$31,C59,FALSE()))</f>
        <v>管理者</v>
      </c>
      <c r="D54" s="199"/>
      <c r="E54" s="200" t="str">
        <f aca="false">IF(VLOOKUP($AK$1,選択肢!$A$1:$J$31,E59,FALSE())=0,"-",VLOOKUP($AK$1,選択肢!$A$1:$J$31,E59,FALSE()))</f>
        <v>サービス管理責任者</v>
      </c>
      <c r="F54" s="200"/>
      <c r="G54" s="200"/>
      <c r="H54" s="200"/>
      <c r="I54" s="200" t="str">
        <f aca="false">IF(VLOOKUP($AK$1,選択肢!$A$1:$J$31,I59,FALSE())=0,"-",VLOOKUP($AK$1,選択肢!$A$1:$J$31,I59,FALSE()))</f>
        <v>世話人</v>
      </c>
      <c r="J54" s="200"/>
      <c r="K54" s="200"/>
      <c r="L54" s="200"/>
      <c r="M54" s="200"/>
      <c r="N54" s="200"/>
      <c r="O54" s="200" t="str">
        <f aca="false">IF(VLOOKUP($AK$1,選択肢!$A$1:$J$31,O59,FALSE())=0,"-",VLOOKUP($AK$1,選択肢!$A$1:$J$31,O59,FALSE()))</f>
        <v>生活支援員</v>
      </c>
      <c r="P54" s="200"/>
      <c r="Q54" s="200"/>
      <c r="R54" s="200"/>
      <c r="S54" s="200"/>
      <c r="T54" s="200"/>
      <c r="U54" s="241" t="str">
        <f aca="false">IF(VLOOKUP($AK$1,選択肢!$A$1:$J$31,U59,FALSE())=0,"-",VLOOKUP($AK$1,選択肢!$A$1:$J$31,U59,FALSE()))</f>
        <v>夜間支援従事者</v>
      </c>
      <c r="V54" s="241"/>
      <c r="W54" s="241"/>
      <c r="X54" s="241"/>
      <c r="Y54" s="241"/>
      <c r="Z54" s="241"/>
      <c r="AA54" s="200" t="str">
        <f aca="false">IF(VLOOKUP($AK$1,選択肢!$A$1:$J$31,AA59,FALSE())=0,"-",VLOOKUP($AK$1,選択肢!$A$1:$J$31,AA59,FALSE()))</f>
        <v>その他職員</v>
      </c>
      <c r="AB54" s="200"/>
      <c r="AC54" s="200"/>
      <c r="AD54" s="200"/>
      <c r="AE54" s="200"/>
      <c r="AF54" s="200"/>
      <c r="AG54" s="200" t="str">
        <f aca="false">IF(VLOOKUP($AK$1,選択肢!$A$1:$J$31,AG59,FALSE())=0,"-",VLOOKUP($AK$1,選択肢!$A$1:$J$31,AG59,FALSE()))</f>
        <v>-</v>
      </c>
      <c r="AH54" s="200"/>
      <c r="AI54" s="200"/>
      <c r="AJ54" s="200"/>
      <c r="AK54" s="200"/>
      <c r="AL54" s="200" t="str">
        <f aca="false">IF(VLOOKUP($AK$1,選択肢!$A$1:$J$31,AL59,FALSE())=0,"-",VLOOKUP($AK$1,選択肢!$A$1:$J$31,AL59,FALSE()))</f>
        <v>-</v>
      </c>
      <c r="AM54" s="200"/>
      <c r="AN54" s="110"/>
    </row>
    <row r="55" customFormat="false" ht="18" hidden="false" customHeight="true" outlineLevel="0" collapsed="false">
      <c r="A55" s="110"/>
      <c r="B55" s="125"/>
      <c r="C55" s="202" t="s">
        <v>26</v>
      </c>
      <c r="D55" s="202" t="s">
        <v>183</v>
      </c>
      <c r="E55" s="203" t="s">
        <v>26</v>
      </c>
      <c r="F55" s="203" t="s">
        <v>183</v>
      </c>
      <c r="G55" s="203"/>
      <c r="H55" s="203"/>
      <c r="I55" s="203" t="s">
        <v>26</v>
      </c>
      <c r="J55" s="203"/>
      <c r="K55" s="203"/>
      <c r="L55" s="203" t="s">
        <v>183</v>
      </c>
      <c r="M55" s="203"/>
      <c r="N55" s="203"/>
      <c r="O55" s="203" t="s">
        <v>26</v>
      </c>
      <c r="P55" s="203"/>
      <c r="Q55" s="203"/>
      <c r="R55" s="203" t="s">
        <v>183</v>
      </c>
      <c r="S55" s="203"/>
      <c r="T55" s="203"/>
      <c r="U55" s="243" t="s">
        <v>26</v>
      </c>
      <c r="V55" s="243"/>
      <c r="W55" s="243"/>
      <c r="X55" s="243" t="s">
        <v>183</v>
      </c>
      <c r="Y55" s="243"/>
      <c r="Z55" s="243"/>
      <c r="AA55" s="203" t="s">
        <v>26</v>
      </c>
      <c r="AB55" s="203"/>
      <c r="AC55" s="203"/>
      <c r="AD55" s="203" t="s">
        <v>183</v>
      </c>
      <c r="AE55" s="203"/>
      <c r="AF55" s="203"/>
      <c r="AG55" s="203" t="s">
        <v>26</v>
      </c>
      <c r="AH55" s="203"/>
      <c r="AI55" s="203"/>
      <c r="AJ55" s="203" t="s">
        <v>183</v>
      </c>
      <c r="AK55" s="203"/>
      <c r="AL55" s="203" t="s">
        <v>26</v>
      </c>
      <c r="AM55" s="203" t="s">
        <v>183</v>
      </c>
      <c r="AN55" s="110"/>
    </row>
    <row r="56" customFormat="false" ht="18" hidden="false" customHeight="true" outlineLevel="0" collapsed="false">
      <c r="A56" s="110"/>
      <c r="B56" s="128" t="s">
        <v>184</v>
      </c>
      <c r="C56" s="203" t="n">
        <f aca="false">COUNTIFS($B$11:$B$30,C$54,$C$11:$C$30,"A",$E$11:$E$30,"*")</f>
        <v>0</v>
      </c>
      <c r="D56" s="203" t="n">
        <f aca="false">COUNTIFS($B$11:$B$30,C$54,$C$11:$C$30,"B",$E$11:$E$30,"*")</f>
        <v>0</v>
      </c>
      <c r="E56" s="203" t="n">
        <f aca="false">COUNTIFS($B$11:$B$30,E$54,$C$11:$C$30,"A",$E$11:$E$30,"*")</f>
        <v>0</v>
      </c>
      <c r="F56" s="203" t="n">
        <f aca="false">COUNTIFS($B$11:$B$30,E$54,$C$11:$C$30,"B",$E$11:$E$30,"*")</f>
        <v>1</v>
      </c>
      <c r="G56" s="203"/>
      <c r="H56" s="203"/>
      <c r="I56" s="203" t="n">
        <f aca="false">COUNTIFS($B$11:$B$30,I$54,$C$11:$C$30,"A",$E$11:$E$30,"*")</f>
        <v>0</v>
      </c>
      <c r="J56" s="203"/>
      <c r="K56" s="203"/>
      <c r="L56" s="203" t="n">
        <f aca="false">COUNTIFS($B$11:$B$30,I$54,$C$11:$C$30,"B",$E$11:$E$30,"*")</f>
        <v>0</v>
      </c>
      <c r="M56" s="203"/>
      <c r="N56" s="203"/>
      <c r="O56" s="203" t="n">
        <f aca="false">COUNTIFS($B$11:$B$30,O$54,$C$11:$C$30,"A",$E$11:$E$30,"*")</f>
        <v>0</v>
      </c>
      <c r="P56" s="203"/>
      <c r="Q56" s="203"/>
      <c r="R56" s="203" t="n">
        <f aca="false">COUNTIFS($B$11:$B$30,O$54,$C$11:$C$30,"B",$E$11:$E$30,"*")</f>
        <v>0</v>
      </c>
      <c r="S56" s="203"/>
      <c r="T56" s="203"/>
      <c r="U56" s="243" t="n">
        <f aca="false">COUNTIFS($B$11:$B$30,U$54,$C$11:$C$30,"A",$E$11:$E$30,"*")</f>
        <v>1</v>
      </c>
      <c r="V56" s="243"/>
      <c r="W56" s="243"/>
      <c r="X56" s="243" t="n">
        <f aca="false">COUNTIFS($B$11:$B$30,U$54,$C$11:$C$30,"B",$E$11:$E$30,"*")</f>
        <v>0</v>
      </c>
      <c r="Y56" s="243"/>
      <c r="Z56" s="243"/>
      <c r="AA56" s="203" t="n">
        <f aca="false">COUNTIFS($B$11:$B$30,AA$54,$C$11:$C$30,"A",$E$11:$E$30,"*")</f>
        <v>0</v>
      </c>
      <c r="AB56" s="203"/>
      <c r="AC56" s="203"/>
      <c r="AD56" s="203" t="n">
        <f aca="false">COUNTIFS($B$11:$B$30,AA$54,$C$11:$C$30,"B",$E$11:$E$30,"*")</f>
        <v>0</v>
      </c>
      <c r="AE56" s="203"/>
      <c r="AF56" s="203"/>
      <c r="AG56" s="203" t="n">
        <f aca="false">COUNTIFS($B$11:$B$30,AG$54,$C$11:$C$30,"A",$E$11:$E$30,"*")</f>
        <v>0</v>
      </c>
      <c r="AH56" s="203"/>
      <c r="AI56" s="203"/>
      <c r="AJ56" s="203" t="n">
        <f aca="false">COUNTIFS($B$11:$B$30,AG$54,$C$11:$C$30,"B",$E$11:$E$30,"*")</f>
        <v>0</v>
      </c>
      <c r="AK56" s="203"/>
      <c r="AL56" s="203" t="n">
        <f aca="false">COUNTIFS($B$11:$B$30,AL$54,$C$11:$C$30,"A",$E$11:$E$30,"*")</f>
        <v>0</v>
      </c>
      <c r="AM56" s="203" t="n">
        <f aca="false">COUNTIFS($B$11:$B$30,AL$54,$C$11:$C$30,"B",$E$11:$E$30,"*")</f>
        <v>0</v>
      </c>
      <c r="AN56" s="110"/>
    </row>
    <row r="57" customFormat="false" ht="18" hidden="false" customHeight="true" outlineLevel="0" collapsed="false">
      <c r="A57" s="110"/>
      <c r="B57" s="133" t="s">
        <v>185</v>
      </c>
      <c r="C57" s="205"/>
      <c r="D57" s="205"/>
      <c r="E57" s="203" t="n">
        <f aca="false">COUNTIFS($B$11:$B$30,E$54,$C$11:$C$30,"C",$E$11:$E$30,"*")</f>
        <v>1</v>
      </c>
      <c r="F57" s="203" t="n">
        <f aca="false">COUNTIFS($B$11:$B$30,E$54,$C$11:$C$30,"D",$E$11:$E$30,"*")</f>
        <v>1</v>
      </c>
      <c r="G57" s="203"/>
      <c r="H57" s="203"/>
      <c r="I57" s="203" t="n">
        <f aca="false">COUNTIFS($B$11:$B$30,I$54,$C$11:$C$30,"C",$E$11:$E$30,"*")</f>
        <v>0</v>
      </c>
      <c r="J57" s="203"/>
      <c r="K57" s="203"/>
      <c r="L57" s="203" t="n">
        <f aca="false">COUNTIFS($B$11:$B$30,I$54,$C$11:$C$30,"D",$E$11:$E$30,"*")</f>
        <v>0</v>
      </c>
      <c r="M57" s="203"/>
      <c r="N57" s="203"/>
      <c r="O57" s="203" t="n">
        <f aca="false">COUNTIFS($B$11:$B$30,O$54,$C$11:$C$30,"C",$E$11:$E$30,"*")</f>
        <v>0</v>
      </c>
      <c r="P57" s="203"/>
      <c r="Q57" s="203"/>
      <c r="R57" s="203" t="n">
        <f aca="false">COUNTIFS($B$11:$B$30,O$54,$C$11:$C$30,"D",$E$11:$E$30,"*")</f>
        <v>0</v>
      </c>
      <c r="S57" s="203"/>
      <c r="T57" s="203"/>
      <c r="U57" s="243" t="n">
        <f aca="false">COUNTIFS($B$11:$B$30,U$54,$C$11:$C$30,"C",$E$11:$E$30,"*")</f>
        <v>0</v>
      </c>
      <c r="V57" s="243"/>
      <c r="W57" s="243"/>
      <c r="X57" s="243" t="n">
        <f aca="false">COUNTIFS($B$11:$B$30,U$54,$C$11:$C$30,"D",$E$11:$E$30,"*")</f>
        <v>0</v>
      </c>
      <c r="Y57" s="243"/>
      <c r="Z57" s="243"/>
      <c r="AA57" s="203" t="n">
        <f aca="false">COUNTIFS($B$11:$B$30,AA$54,$C$11:$C$30,"C",$E$11:$E$30,"*")</f>
        <v>0</v>
      </c>
      <c r="AB57" s="203"/>
      <c r="AC57" s="203"/>
      <c r="AD57" s="203" t="n">
        <f aca="false">COUNTIFS($B$11:$B$30,AA$54,$C$11:$C$30,"D",$E$11:$E$30,"*")</f>
        <v>0</v>
      </c>
      <c r="AE57" s="203"/>
      <c r="AF57" s="203"/>
      <c r="AG57" s="203" t="n">
        <f aca="false">COUNTIFS($B$11:$B$30,AG$54,$C$11:$C$30,"C",$E$11:$E$30,"*")</f>
        <v>0</v>
      </c>
      <c r="AH57" s="203"/>
      <c r="AI57" s="203"/>
      <c r="AJ57" s="203" t="n">
        <f aca="false">COUNTIFS($B$11:$B$30,AG$54,$C$11:$C$30,"D",$E$11:$E$30,"*")</f>
        <v>0</v>
      </c>
      <c r="AK57" s="203"/>
      <c r="AL57" s="203" t="n">
        <f aca="false">COUNTIFS($B$11:$B$30,AL$54,$C$11:$C$30,"C",$E$11:$E$30,"*")</f>
        <v>0</v>
      </c>
      <c r="AM57" s="203" t="n">
        <f aca="false">COUNTIFS($B$11:$B$30,AL$54,$C$11:$C$30,"D",$E$11:$E$30,"*")</f>
        <v>0</v>
      </c>
      <c r="AN57" s="110"/>
    </row>
    <row r="58" customFormat="false" ht="24.75" hidden="false" customHeight="true" outlineLevel="0" collapsed="false">
      <c r="A58" s="110"/>
      <c r="B58" s="133" t="s">
        <v>186</v>
      </c>
      <c r="C58" s="232"/>
      <c r="D58" s="232"/>
      <c r="E58" s="200" t="n">
        <f aca="false">IF($AK$3="４週",SUMIFS($AK$11:$AK$30,$B$11:$B$30,E54)/4/$AH$5,IF($AK$3="歴月",SUMIFS($AK$11:$AK$30,$B$11:$B$30,E54)/$AL$5,"記載する期間を選択してください"))</f>
        <v>0</v>
      </c>
      <c r="F58" s="200"/>
      <c r="G58" s="200"/>
      <c r="H58" s="200"/>
      <c r="I58" s="200" t="n">
        <f aca="false">IF($AK$3="４週",SUMIFS($AK$11:$AK$30,$B$11:$B$30,I54)/4/$AH$5,IF($AK$3="歴月",SUMIFS($AK$11:$AK$30,$B$11:$B$30,I54)/$AL$5,"記載する期間を選択してください"))</f>
        <v>0</v>
      </c>
      <c r="J58" s="200"/>
      <c r="K58" s="200"/>
      <c r="L58" s="200"/>
      <c r="M58" s="200"/>
      <c r="N58" s="200"/>
      <c r="O58" s="200" t="n">
        <f aca="false">IF($AK$3="４週",SUMIFS($AK$11:$AK$30,$B$11:$B$30,O54)/4/$AH$5,IF($AK$3="歴月",SUMIFS($AK$11:$AK$30,$B$11:$B$30,O54)/$AL$5,"記載する期間を選択してください"))</f>
        <v>0</v>
      </c>
      <c r="P58" s="200"/>
      <c r="Q58" s="200"/>
      <c r="R58" s="200"/>
      <c r="S58" s="200"/>
      <c r="T58" s="200"/>
      <c r="U58" s="244"/>
      <c r="V58" s="244"/>
      <c r="W58" s="244"/>
      <c r="X58" s="244"/>
      <c r="Y58" s="244"/>
      <c r="Z58" s="244"/>
      <c r="AA58" s="200" t="n">
        <f aca="false">IF($AK$3="４週",SUMIFS($AK$11:$AK$30,$B$11:$B$30,AA54)/4/$AH$5,IF($AK$3="歴月",SUMIFS($AK$11:$AK$30,$B$11:$B$30,AA54)/$AL$5,"記載する期間を選択してください"))</f>
        <v>0</v>
      </c>
      <c r="AB58" s="200"/>
      <c r="AC58" s="200"/>
      <c r="AD58" s="200"/>
      <c r="AE58" s="200"/>
      <c r="AF58" s="200"/>
      <c r="AG58" s="200" t="n">
        <f aca="false">IF($AK$3="４週",SUMIFS($AK$11:$AK$30,$B$11:$B$30,AG54)/4/$AH$5,IF($AK$3="歴月",SUMIFS($AK$11:$AK$30,$B$11:$B$30,AG54)/$AL$5,"記載する期間を選択してください"))</f>
        <v>0</v>
      </c>
      <c r="AH58" s="200"/>
      <c r="AI58" s="200"/>
      <c r="AJ58" s="200"/>
      <c r="AK58" s="200"/>
      <c r="AL58" s="200" t="n">
        <f aca="false">IF($AK$3="４週",SUMIFS($AK$11:$AK$30,$B$11:$B$30,AL54)/4/$AH$5,IF($AK$3="歴月",SUMIFS($AK$11:$AK$30,$B$11:$B$30,AL54)/$AL$5,"記載する期間を選択してください"))</f>
        <v>0</v>
      </c>
      <c r="AM58" s="200"/>
      <c r="AN58" s="110"/>
    </row>
    <row r="59" s="105" customFormat="true" ht="4.5" hidden="false" customHeight="true" outlineLevel="0" collapsed="false">
      <c r="A59" s="110"/>
      <c r="C59" s="158" t="n">
        <v>2</v>
      </c>
      <c r="D59" s="158"/>
      <c r="E59" s="158" t="n">
        <v>3</v>
      </c>
      <c r="F59" s="158"/>
      <c r="G59" s="158"/>
      <c r="H59" s="158"/>
      <c r="I59" s="158" t="n">
        <v>4</v>
      </c>
      <c r="J59" s="158"/>
      <c r="K59" s="158"/>
      <c r="L59" s="158"/>
      <c r="M59" s="158"/>
      <c r="N59" s="158"/>
      <c r="O59" s="158" t="n">
        <v>5</v>
      </c>
      <c r="P59" s="158"/>
      <c r="Q59" s="158"/>
      <c r="R59" s="158"/>
      <c r="S59" s="158"/>
      <c r="T59" s="158"/>
      <c r="U59" s="158" t="n">
        <v>6</v>
      </c>
      <c r="V59" s="158"/>
      <c r="W59" s="158"/>
      <c r="X59" s="158"/>
      <c r="Y59" s="158"/>
      <c r="Z59" s="158"/>
      <c r="AA59" s="158" t="n">
        <v>7</v>
      </c>
      <c r="AB59" s="158"/>
      <c r="AC59" s="158"/>
      <c r="AD59" s="158"/>
      <c r="AE59" s="158"/>
      <c r="AF59" s="158"/>
      <c r="AG59" s="158" t="n">
        <v>8</v>
      </c>
      <c r="AH59" s="158"/>
      <c r="AI59" s="158"/>
      <c r="AJ59" s="158"/>
      <c r="AK59" s="158"/>
      <c r="AL59" s="158" t="n">
        <v>9</v>
      </c>
      <c r="AM59" s="206"/>
      <c r="AN59" s="110"/>
    </row>
    <row r="60" customFormat="false" ht="15" hidden="false" customHeight="true" outlineLevel="0" collapsed="false">
      <c r="A60" s="154" t="s">
        <v>117</v>
      </c>
      <c r="B60" s="155"/>
      <c r="C60" s="156"/>
      <c r="D60" s="156"/>
      <c r="E60" s="156"/>
      <c r="F60" s="157"/>
      <c r="G60" s="156"/>
      <c r="H60" s="158"/>
      <c r="I60" s="158"/>
      <c r="J60" s="158"/>
      <c r="K60" s="158"/>
      <c r="L60" s="158"/>
      <c r="M60" s="158"/>
      <c r="N60" s="158"/>
      <c r="O60" s="158"/>
      <c r="P60" s="158"/>
      <c r="Q60" s="158"/>
      <c r="R60" s="158" t="n">
        <v>6</v>
      </c>
      <c r="S60" s="158"/>
      <c r="T60" s="158"/>
      <c r="U60" s="158"/>
      <c r="V60" s="158"/>
      <c r="W60" s="158"/>
      <c r="X60" s="158" t="n">
        <v>7</v>
      </c>
      <c r="Y60" s="158"/>
      <c r="Z60" s="158"/>
      <c r="AA60" s="158"/>
      <c r="AB60" s="158"/>
      <c r="AC60" s="158"/>
      <c r="AD60" s="158" t="n">
        <v>8</v>
      </c>
      <c r="AE60" s="158"/>
      <c r="AF60" s="158"/>
      <c r="AG60" s="159"/>
      <c r="AH60" s="159"/>
      <c r="AI60" s="159"/>
      <c r="AJ60" s="159" t="n">
        <v>9</v>
      </c>
      <c r="AK60" s="160"/>
      <c r="AL60" s="160"/>
      <c r="AM60" s="110"/>
    </row>
    <row r="61" s="154" customFormat="true" ht="15" hidden="false" customHeight="true" outlineLevel="0" collapsed="false">
      <c r="A61" s="154" t="s">
        <v>118</v>
      </c>
      <c r="B61" s="161"/>
      <c r="C61" s="161"/>
      <c r="D61" s="161"/>
      <c r="E61" s="161"/>
      <c r="F61" s="161"/>
      <c r="G61" s="161"/>
      <c r="H61" s="109"/>
      <c r="I61" s="109"/>
      <c r="J61" s="109"/>
      <c r="K61" s="109"/>
      <c r="L61" s="109"/>
      <c r="M61" s="109"/>
      <c r="N61" s="109"/>
      <c r="O61" s="109"/>
      <c r="P61" s="109"/>
      <c r="Q61" s="109"/>
      <c r="R61" s="109"/>
      <c r="S61" s="109"/>
      <c r="T61" s="109"/>
      <c r="U61" s="109"/>
      <c r="V61" s="109"/>
      <c r="W61" s="109"/>
      <c r="X61" s="109"/>
      <c r="Y61" s="109"/>
      <c r="Z61" s="109"/>
      <c r="AA61" s="109"/>
      <c r="AB61" s="109"/>
      <c r="AC61" s="109"/>
      <c r="AD61" s="109"/>
      <c r="AE61" s="109"/>
      <c r="AF61" s="109"/>
      <c r="AG61" s="109"/>
      <c r="AH61" s="109"/>
      <c r="AI61" s="109"/>
      <c r="AJ61" s="109"/>
      <c r="AK61" s="109"/>
      <c r="AL61" s="109"/>
      <c r="AM61" s="109"/>
    </row>
    <row r="62" s="154" customFormat="true" ht="15" hidden="false" customHeight="true" outlineLevel="0" collapsed="false">
      <c r="A62" s="154" t="s">
        <v>119</v>
      </c>
      <c r="B62" s="161"/>
      <c r="C62" s="161"/>
      <c r="D62" s="161"/>
      <c r="E62" s="161"/>
      <c r="F62" s="161"/>
      <c r="G62" s="161"/>
      <c r="H62" s="109"/>
      <c r="I62" s="109"/>
      <c r="J62" s="109"/>
      <c r="K62" s="109"/>
      <c r="L62" s="109"/>
      <c r="M62" s="109"/>
      <c r="N62" s="109"/>
      <c r="O62" s="109"/>
      <c r="P62" s="109"/>
      <c r="Q62" s="109"/>
      <c r="R62" s="109"/>
      <c r="S62" s="109"/>
      <c r="T62" s="109"/>
      <c r="U62" s="109"/>
      <c r="V62" s="109"/>
      <c r="W62" s="109"/>
      <c r="X62" s="109"/>
      <c r="Y62" s="109"/>
      <c r="Z62" s="109"/>
      <c r="AA62" s="109"/>
      <c r="AB62" s="109"/>
      <c r="AC62" s="109"/>
      <c r="AD62" s="109"/>
      <c r="AE62" s="109"/>
      <c r="AF62" s="109"/>
      <c r="AG62" s="109"/>
      <c r="AH62" s="109"/>
      <c r="AI62" s="109"/>
      <c r="AJ62" s="109"/>
      <c r="AK62" s="109"/>
      <c r="AL62" s="109"/>
      <c r="AM62" s="109"/>
    </row>
    <row r="63" s="154" customFormat="true" ht="15" hidden="false" customHeight="true" outlineLevel="0" collapsed="false">
      <c r="A63" s="154" t="s">
        <v>120</v>
      </c>
      <c r="B63" s="161"/>
      <c r="C63" s="161"/>
      <c r="D63" s="161"/>
      <c r="E63" s="161"/>
      <c r="F63" s="161"/>
      <c r="G63" s="161"/>
      <c r="H63" s="109"/>
      <c r="I63" s="109"/>
      <c r="J63" s="109"/>
      <c r="K63" s="109"/>
      <c r="L63" s="109"/>
      <c r="M63" s="109"/>
      <c r="N63" s="109"/>
      <c r="O63" s="109"/>
      <c r="P63" s="109"/>
      <c r="Q63" s="109"/>
      <c r="R63" s="109"/>
      <c r="S63" s="109"/>
      <c r="T63" s="109"/>
      <c r="U63" s="109"/>
      <c r="V63" s="109"/>
      <c r="W63" s="109"/>
      <c r="X63" s="109"/>
      <c r="Y63" s="109"/>
      <c r="Z63" s="109"/>
      <c r="AA63" s="109"/>
      <c r="AB63" s="109"/>
      <c r="AC63" s="109"/>
      <c r="AD63" s="109"/>
      <c r="AE63" s="109"/>
      <c r="AF63" s="109"/>
      <c r="AG63" s="109"/>
      <c r="AH63" s="109"/>
      <c r="AI63" s="109"/>
      <c r="AJ63" s="109"/>
      <c r="AK63" s="109"/>
      <c r="AL63" s="109"/>
      <c r="AM63" s="109"/>
    </row>
    <row r="64" s="154" customFormat="true" ht="15" hidden="false" customHeight="true" outlineLevel="0" collapsed="false">
      <c r="A64" s="154" t="s">
        <v>121</v>
      </c>
      <c r="B64" s="161"/>
      <c r="C64" s="161"/>
      <c r="D64" s="161"/>
      <c r="E64" s="161"/>
      <c r="F64" s="161"/>
      <c r="G64" s="161"/>
      <c r="H64" s="109"/>
      <c r="I64" s="109"/>
      <c r="J64" s="109"/>
      <c r="K64" s="109"/>
      <c r="L64" s="109"/>
      <c r="M64" s="109"/>
      <c r="N64" s="109"/>
      <c r="O64" s="109"/>
      <c r="P64" s="109"/>
      <c r="Q64" s="109"/>
      <c r="R64" s="109"/>
      <c r="S64" s="109"/>
      <c r="T64" s="109"/>
      <c r="U64" s="109"/>
      <c r="V64" s="109"/>
      <c r="W64" s="109"/>
      <c r="X64" s="109"/>
      <c r="Y64" s="109"/>
      <c r="Z64" s="109"/>
      <c r="AA64" s="109"/>
      <c r="AB64" s="109"/>
      <c r="AC64" s="109"/>
      <c r="AD64" s="109"/>
      <c r="AE64" s="109"/>
      <c r="AF64" s="109"/>
      <c r="AG64" s="109"/>
      <c r="AH64" s="109"/>
      <c r="AI64" s="109"/>
      <c r="AJ64" s="109"/>
      <c r="AK64" s="109"/>
      <c r="AL64" s="109"/>
      <c r="AM64" s="109"/>
    </row>
    <row r="65" customFormat="false" ht="15" hidden="false" customHeight="true" outlineLevel="0" collapsed="false">
      <c r="A65" s="154" t="s">
        <v>122</v>
      </c>
      <c r="B65" s="162"/>
      <c r="C65" s="154"/>
      <c r="D65" s="154"/>
      <c r="E65" s="154"/>
      <c r="F65" s="154"/>
      <c r="G65" s="154"/>
    </row>
    <row r="66" customFormat="false" ht="15" hidden="false" customHeight="true" outlineLevel="0" collapsed="false">
      <c r="A66" s="154" t="s">
        <v>123</v>
      </c>
      <c r="B66" s="162"/>
      <c r="C66" s="154"/>
      <c r="D66" s="154"/>
      <c r="E66" s="154"/>
      <c r="F66" s="154"/>
      <c r="G66" s="154"/>
    </row>
    <row r="67" customFormat="false" ht="15" hidden="false" customHeight="true" outlineLevel="0" collapsed="false">
      <c r="A67" s="154"/>
      <c r="B67" s="128" t="s">
        <v>124</v>
      </c>
      <c r="C67" s="128" t="s">
        <v>125</v>
      </c>
      <c r="D67" s="128"/>
      <c r="E67" s="128"/>
      <c r="F67" s="154"/>
      <c r="G67" s="154"/>
    </row>
    <row r="68" customFormat="false" ht="15" hidden="false" customHeight="true" outlineLevel="0" collapsed="false">
      <c r="A68" s="154"/>
      <c r="B68" s="163" t="s">
        <v>126</v>
      </c>
      <c r="C68" s="164" t="s">
        <v>127</v>
      </c>
      <c r="D68" s="164"/>
      <c r="E68" s="164"/>
      <c r="F68" s="154"/>
      <c r="G68" s="154"/>
    </row>
    <row r="69" customFormat="false" ht="15" hidden="false" customHeight="true" outlineLevel="0" collapsed="false">
      <c r="A69" s="154"/>
      <c r="B69" s="163" t="s">
        <v>128</v>
      </c>
      <c r="C69" s="164" t="s">
        <v>129</v>
      </c>
      <c r="D69" s="164"/>
      <c r="E69" s="164"/>
      <c r="F69" s="154"/>
      <c r="G69" s="154"/>
    </row>
    <row r="70" customFormat="false" ht="15" hidden="false" customHeight="true" outlineLevel="0" collapsed="false">
      <c r="A70" s="154"/>
      <c r="B70" s="163" t="s">
        <v>130</v>
      </c>
      <c r="C70" s="164" t="s">
        <v>131</v>
      </c>
      <c r="D70" s="164"/>
      <c r="E70" s="164"/>
      <c r="F70" s="154"/>
      <c r="G70" s="154"/>
    </row>
    <row r="71" customFormat="false" ht="15" hidden="false" customHeight="true" outlineLevel="0" collapsed="false">
      <c r="A71" s="154"/>
      <c r="B71" s="163" t="s">
        <v>132</v>
      </c>
      <c r="C71" s="164" t="s">
        <v>133</v>
      </c>
      <c r="D71" s="164"/>
      <c r="E71" s="164"/>
      <c r="F71" s="154"/>
      <c r="G71" s="154"/>
    </row>
    <row r="72" customFormat="false" ht="15" hidden="false" customHeight="true" outlineLevel="0" collapsed="false">
      <c r="A72" s="154"/>
      <c r="B72" s="154" t="s">
        <v>134</v>
      </c>
      <c r="C72" s="154"/>
      <c r="D72" s="154"/>
      <c r="E72" s="154"/>
      <c r="F72" s="154"/>
      <c r="G72" s="154"/>
    </row>
    <row r="73" customFormat="false" ht="15" hidden="false" customHeight="true" outlineLevel="0" collapsed="false">
      <c r="A73" s="154"/>
      <c r="B73" s="154" t="s">
        <v>135</v>
      </c>
      <c r="C73" s="154"/>
      <c r="D73" s="154"/>
      <c r="E73" s="154"/>
      <c r="F73" s="154"/>
      <c r="G73" s="154"/>
    </row>
    <row r="74" customFormat="false" ht="15" hidden="false" customHeight="true" outlineLevel="0" collapsed="false">
      <c r="A74" s="154"/>
      <c r="B74" s="154" t="s">
        <v>136</v>
      </c>
      <c r="C74" s="154"/>
      <c r="D74" s="154"/>
      <c r="E74" s="154"/>
      <c r="F74" s="154"/>
      <c r="G74" s="154"/>
    </row>
    <row r="75" customFormat="false" ht="15" hidden="false" customHeight="true" outlineLevel="0" collapsed="false">
      <c r="A75" s="154" t="s">
        <v>137</v>
      </c>
      <c r="B75" s="162"/>
      <c r="C75" s="154"/>
      <c r="D75" s="154"/>
      <c r="E75" s="154"/>
      <c r="F75" s="154"/>
      <c r="G75" s="154"/>
    </row>
    <row r="76" customFormat="false" ht="15" hidden="false" customHeight="true" outlineLevel="0" collapsed="false">
      <c r="A76" s="154" t="s">
        <v>217</v>
      </c>
      <c r="B76" s="162"/>
      <c r="C76" s="154"/>
      <c r="D76" s="154"/>
      <c r="E76" s="154"/>
      <c r="F76" s="154"/>
      <c r="G76" s="154"/>
    </row>
    <row r="77" customFormat="false" ht="15" hidden="false" customHeight="true" outlineLevel="0" collapsed="false">
      <c r="A77" s="154" t="s">
        <v>139</v>
      </c>
      <c r="B77" s="162"/>
      <c r="C77" s="154"/>
      <c r="D77" s="154"/>
      <c r="E77" s="154"/>
      <c r="F77" s="154"/>
      <c r="G77" s="154"/>
    </row>
    <row r="78" customFormat="false" ht="15" hidden="false" customHeight="true" outlineLevel="0" collapsed="false">
      <c r="A78" s="154" t="s">
        <v>140</v>
      </c>
      <c r="B78" s="162"/>
      <c r="C78" s="154"/>
      <c r="D78" s="154"/>
      <c r="E78" s="154"/>
      <c r="F78" s="154"/>
      <c r="G78" s="154"/>
    </row>
    <row r="79" customFormat="false" ht="15" hidden="false" customHeight="true" outlineLevel="0" collapsed="false">
      <c r="A79" s="154" t="s">
        <v>141</v>
      </c>
      <c r="B79" s="162"/>
      <c r="C79" s="154"/>
      <c r="D79" s="154"/>
      <c r="E79" s="154"/>
      <c r="F79" s="154"/>
      <c r="G79" s="154"/>
    </row>
    <row r="80" customFormat="false" ht="15" hidden="false" customHeight="true" outlineLevel="0" collapsed="false">
      <c r="A80" s="154" t="s">
        <v>142</v>
      </c>
      <c r="B80" s="162"/>
      <c r="C80" s="154"/>
      <c r="D80" s="154"/>
      <c r="E80" s="154"/>
      <c r="F80" s="154"/>
      <c r="G80" s="154"/>
    </row>
    <row r="81" customFormat="false" ht="15" hidden="false" customHeight="true" outlineLevel="0" collapsed="false">
      <c r="A81" s="154" t="s">
        <v>143</v>
      </c>
      <c r="B81" s="162"/>
      <c r="C81" s="154"/>
      <c r="D81" s="154"/>
      <c r="E81" s="154"/>
      <c r="F81" s="154"/>
      <c r="G81" s="154"/>
    </row>
    <row r="82" customFormat="false" ht="15" hidden="false" customHeight="true" outlineLevel="0" collapsed="false">
      <c r="A82" s="154" t="s">
        <v>144</v>
      </c>
      <c r="B82" s="162"/>
      <c r="C82" s="154"/>
      <c r="D82" s="154"/>
      <c r="E82" s="154"/>
      <c r="F82" s="154"/>
      <c r="G82" s="154"/>
    </row>
    <row r="83" customFormat="false" ht="15" hidden="false" customHeight="true" outlineLevel="0" collapsed="false">
      <c r="A83" s="154" t="s">
        <v>145</v>
      </c>
      <c r="B83" s="162"/>
      <c r="C83" s="154"/>
      <c r="D83" s="154"/>
      <c r="E83" s="154"/>
      <c r="F83" s="154"/>
      <c r="G83" s="154"/>
    </row>
    <row r="84" customFormat="false" ht="15" hidden="false" customHeight="true" outlineLevel="0" collapsed="false">
      <c r="A84" s="154" t="s">
        <v>146</v>
      </c>
      <c r="B84" s="162"/>
      <c r="C84" s="154"/>
      <c r="D84" s="154"/>
      <c r="E84" s="154"/>
      <c r="F84" s="154"/>
      <c r="G84" s="154"/>
    </row>
    <row r="85" customFormat="false" ht="15" hidden="false" customHeight="true" outlineLevel="0" collapsed="false">
      <c r="A85" s="154" t="s">
        <v>147</v>
      </c>
      <c r="B85" s="162"/>
      <c r="C85" s="154"/>
      <c r="D85" s="154"/>
      <c r="E85" s="154"/>
      <c r="F85" s="154"/>
      <c r="G85" s="154"/>
    </row>
    <row r="86" customFormat="false" ht="15" hidden="false" customHeight="true" outlineLevel="0" collapsed="false">
      <c r="A86" s="154" t="s">
        <v>148</v>
      </c>
      <c r="B86" s="162"/>
      <c r="C86" s="154"/>
      <c r="D86" s="154"/>
      <c r="E86" s="154"/>
      <c r="F86" s="154"/>
      <c r="G86" s="154"/>
    </row>
    <row r="87" customFormat="false" ht="15" hidden="false" customHeight="true" outlineLevel="0" collapsed="false">
      <c r="A87" s="154" t="s">
        <v>149</v>
      </c>
      <c r="B87" s="162"/>
      <c r="C87" s="154"/>
      <c r="D87" s="154"/>
      <c r="E87" s="154"/>
      <c r="F87" s="154"/>
      <c r="G87" s="154"/>
    </row>
  </sheetData>
  <mergeCells count="266">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A36:C36"/>
    <mergeCell ref="F36:H36"/>
    <mergeCell ref="I36:K36"/>
    <mergeCell ref="L36:N36"/>
    <mergeCell ref="O36:Q36"/>
    <mergeCell ref="R36:T36"/>
    <mergeCell ref="U36:W36"/>
    <mergeCell ref="X36:Z36"/>
    <mergeCell ref="AA36:AC36"/>
    <mergeCell ref="AD36:AF36"/>
    <mergeCell ref="AG36:AI36"/>
    <mergeCell ref="AJ36:AK36"/>
    <mergeCell ref="AM36:AN36"/>
    <mergeCell ref="A37:C37"/>
    <mergeCell ref="F37:H37"/>
    <mergeCell ref="I37:K37"/>
    <mergeCell ref="L37:N37"/>
    <mergeCell ref="O37:Q37"/>
    <mergeCell ref="R37:T37"/>
    <mergeCell ref="U37:W37"/>
    <mergeCell ref="X37:Z37"/>
    <mergeCell ref="AA37:AC37"/>
    <mergeCell ref="AD37:AF37"/>
    <mergeCell ref="AG37:AI37"/>
    <mergeCell ref="AJ37:AK37"/>
    <mergeCell ref="AM37:AN37"/>
    <mergeCell ref="F38:H38"/>
    <mergeCell ref="I38:K38"/>
    <mergeCell ref="L38:N38"/>
    <mergeCell ref="O38:Q38"/>
    <mergeCell ref="R38:T38"/>
    <mergeCell ref="U38:W38"/>
    <mergeCell ref="X38:Z38"/>
    <mergeCell ref="AA38:AC38"/>
    <mergeCell ref="AD38:AF38"/>
    <mergeCell ref="AG38:AI38"/>
    <mergeCell ref="AJ38:AK38"/>
    <mergeCell ref="AM38:AN38"/>
    <mergeCell ref="F39:H39"/>
    <mergeCell ref="I39:K39"/>
    <mergeCell ref="L39:N39"/>
    <mergeCell ref="O39:Q39"/>
    <mergeCell ref="R39:T39"/>
    <mergeCell ref="U39:W39"/>
    <mergeCell ref="X39:Z39"/>
    <mergeCell ref="AA39:AC39"/>
    <mergeCell ref="AD39:AF39"/>
    <mergeCell ref="AG39:AI39"/>
    <mergeCell ref="AJ39:AK39"/>
    <mergeCell ref="AM39:AN39"/>
    <mergeCell ref="F40:H40"/>
    <mergeCell ref="I40:K40"/>
    <mergeCell ref="L40:N40"/>
    <mergeCell ref="O40:Q40"/>
    <mergeCell ref="R40:T40"/>
    <mergeCell ref="U40:W40"/>
    <mergeCell ref="X40:Z40"/>
    <mergeCell ref="AA40:AC40"/>
    <mergeCell ref="AD40:AF40"/>
    <mergeCell ref="AG40:AI40"/>
    <mergeCell ref="AJ40:AK40"/>
    <mergeCell ref="AM40:AN40"/>
    <mergeCell ref="A41:C41"/>
    <mergeCell ref="F41:H41"/>
    <mergeCell ref="I41:K41"/>
    <mergeCell ref="L41:N41"/>
    <mergeCell ref="O41:Q41"/>
    <mergeCell ref="R41:T41"/>
    <mergeCell ref="U41:W41"/>
    <mergeCell ref="X41:Z41"/>
    <mergeCell ref="AA41:AC41"/>
    <mergeCell ref="AD41:AF41"/>
    <mergeCell ref="AG41:AI41"/>
    <mergeCell ref="AJ41:AK41"/>
    <mergeCell ref="AL41:AL42"/>
    <mergeCell ref="AM41:AN41"/>
    <mergeCell ref="B42:C42"/>
    <mergeCell ref="F42:H42"/>
    <mergeCell ref="I42:K42"/>
    <mergeCell ref="L42:N42"/>
    <mergeCell ref="O42:Q42"/>
    <mergeCell ref="R42:T42"/>
    <mergeCell ref="U42:W42"/>
    <mergeCell ref="X42:Z42"/>
    <mergeCell ref="AA42:AC42"/>
    <mergeCell ref="AD42:AF42"/>
    <mergeCell ref="AG42:AI42"/>
    <mergeCell ref="AJ42:AK42"/>
    <mergeCell ref="AM42:AN42"/>
    <mergeCell ref="A43:C43"/>
    <mergeCell ref="F43:H43"/>
    <mergeCell ref="I43:K43"/>
    <mergeCell ref="L43:N43"/>
    <mergeCell ref="O43:Q43"/>
    <mergeCell ref="R43:T43"/>
    <mergeCell ref="U43:W43"/>
    <mergeCell ref="X43:Z43"/>
    <mergeCell ref="AA43:AC43"/>
    <mergeCell ref="AD43:AF43"/>
    <mergeCell ref="AG43:AI43"/>
    <mergeCell ref="AJ43:AK43"/>
    <mergeCell ref="AL43:AL44"/>
    <mergeCell ref="AM43:AN43"/>
    <mergeCell ref="B44:C44"/>
    <mergeCell ref="F44:H44"/>
    <mergeCell ref="I44:K44"/>
    <mergeCell ref="L44:N44"/>
    <mergeCell ref="O44:Q44"/>
    <mergeCell ref="R44:T44"/>
    <mergeCell ref="U44:W44"/>
    <mergeCell ref="X44:Z44"/>
    <mergeCell ref="AA44:AC44"/>
    <mergeCell ref="AD44:AF44"/>
    <mergeCell ref="AG44:AI44"/>
    <mergeCell ref="AJ44:AK44"/>
    <mergeCell ref="AM44:AN44"/>
    <mergeCell ref="A45:C45"/>
    <mergeCell ref="F45:H45"/>
    <mergeCell ref="I45:K45"/>
    <mergeCell ref="L45:N45"/>
    <mergeCell ref="O45:Q45"/>
    <mergeCell ref="R45:T45"/>
    <mergeCell ref="U45:W45"/>
    <mergeCell ref="X45:Z45"/>
    <mergeCell ref="AA45:AC45"/>
    <mergeCell ref="AD45:AF45"/>
    <mergeCell ref="AG45:AI45"/>
    <mergeCell ref="AJ45:AK45"/>
    <mergeCell ref="AL45:AL46"/>
    <mergeCell ref="AM45:AN45"/>
    <mergeCell ref="B46:C46"/>
    <mergeCell ref="F46:H46"/>
    <mergeCell ref="I46:K46"/>
    <mergeCell ref="L46:N46"/>
    <mergeCell ref="O46:Q46"/>
    <mergeCell ref="R46:T46"/>
    <mergeCell ref="U46:W46"/>
    <mergeCell ref="X46:Z46"/>
    <mergeCell ref="AA46:AC46"/>
    <mergeCell ref="AD46:AF46"/>
    <mergeCell ref="AG46:AI46"/>
    <mergeCell ref="AJ46:AK46"/>
    <mergeCell ref="AM46:AN46"/>
    <mergeCell ref="A47:C47"/>
    <mergeCell ref="F47:H47"/>
    <mergeCell ref="I47:K47"/>
    <mergeCell ref="L47:N47"/>
    <mergeCell ref="O47:Q47"/>
    <mergeCell ref="R47:T47"/>
    <mergeCell ref="U47:W47"/>
    <mergeCell ref="X47:Z47"/>
    <mergeCell ref="AA47:AC47"/>
    <mergeCell ref="AD47:AF47"/>
    <mergeCell ref="AG47:AI47"/>
    <mergeCell ref="AJ47:AK47"/>
    <mergeCell ref="AM47:AN47"/>
    <mergeCell ref="A50:B50"/>
    <mergeCell ref="C50:D50"/>
    <mergeCell ref="E50:H50"/>
    <mergeCell ref="I50:N50"/>
    <mergeCell ref="O50:T50"/>
    <mergeCell ref="A51:B51"/>
    <mergeCell ref="C51:D51"/>
    <mergeCell ref="E51:H51"/>
    <mergeCell ref="I51:N51"/>
    <mergeCell ref="O51:T51"/>
    <mergeCell ref="C54:D54"/>
    <mergeCell ref="E54:H54"/>
    <mergeCell ref="I54:N54"/>
    <mergeCell ref="O54:T54"/>
    <mergeCell ref="U54:Z54"/>
    <mergeCell ref="AA54:AF54"/>
    <mergeCell ref="AG54:AK54"/>
    <mergeCell ref="AL54:AM54"/>
    <mergeCell ref="F55:H55"/>
    <mergeCell ref="I55:K55"/>
    <mergeCell ref="L55:N55"/>
    <mergeCell ref="O55:Q55"/>
    <mergeCell ref="R55:T55"/>
    <mergeCell ref="U55:W55"/>
    <mergeCell ref="X55:Z55"/>
    <mergeCell ref="AA55:AC55"/>
    <mergeCell ref="AD55:AF55"/>
    <mergeCell ref="AG55:AI55"/>
    <mergeCell ref="AJ55:AK55"/>
    <mergeCell ref="F56:H56"/>
    <mergeCell ref="I56:K56"/>
    <mergeCell ref="L56:N56"/>
    <mergeCell ref="O56:Q56"/>
    <mergeCell ref="R56:T56"/>
    <mergeCell ref="U56:W56"/>
    <mergeCell ref="X56:Z56"/>
    <mergeCell ref="AA56:AC56"/>
    <mergeCell ref="AD56:AF56"/>
    <mergeCell ref="AG56:AI56"/>
    <mergeCell ref="AJ56:AK56"/>
    <mergeCell ref="F57:H57"/>
    <mergeCell ref="I57:K57"/>
    <mergeCell ref="L57:N57"/>
    <mergeCell ref="O57:Q57"/>
    <mergeCell ref="R57:T57"/>
    <mergeCell ref="U57:W57"/>
    <mergeCell ref="X57:Z57"/>
    <mergeCell ref="AA57:AC57"/>
    <mergeCell ref="AD57:AF57"/>
    <mergeCell ref="AG57:AI57"/>
    <mergeCell ref="AJ57:AK57"/>
    <mergeCell ref="C58:D58"/>
    <mergeCell ref="E58:H58"/>
    <mergeCell ref="I58:N58"/>
    <mergeCell ref="O58:T58"/>
    <mergeCell ref="U58:Z58"/>
    <mergeCell ref="AA58:AF58"/>
    <mergeCell ref="AG58:AK58"/>
    <mergeCell ref="AL58:AM58"/>
    <mergeCell ref="C67:E67"/>
    <mergeCell ref="C68:E68"/>
    <mergeCell ref="C69:E69"/>
    <mergeCell ref="C70:E70"/>
    <mergeCell ref="C71:E71"/>
  </mergeCells>
  <dataValidations count="6">
    <dataValidation allowBlank="true" errorStyle="stop" operator="greaterThanOrEqual" showDropDown="false" showErrorMessage="true" showInputMessage="true" sqref="AM36 AJ37:AJ47 AL37:AL41 AM42 AL43 AM44 AL45 AM46 I48:I49 L48:L49 I52 L52" type="none">
      <formula1>0</formula1>
      <formula2>0</formula2>
    </dataValidation>
    <dataValidation allowBlank="true" errorStyle="stop" operator="greaterThanOrEqual" showDropDown="false" showErrorMessage="true" showInputMessage="true" sqref="D37:F47 I37:I47 L37:L47 O37:O47 R37:R47 U37:U47 X37:X47 AA37:AA47 AD37:AD47 AG37:AG47" type="whole">
      <formula1>0</formula1>
      <formula2>0</formula2>
    </dataValidation>
    <dataValidation allowBlank="true" errorStyle="stop" operator="between" showDropDown="false" showErrorMessage="true" showInputMessage="true" sqref="B11:B30" type="list">
      <formula1>INDIRECT($AK$1)</formula1>
      <formula2>0</formula2>
    </dataValidation>
    <dataValidation allowBlank="true" errorStyle="stop" operator="between" showDropDown="false" showErrorMessage="true" showInputMessage="true" sqref="AK3:AN3" type="list">
      <formula1>"４週,歴月"</formula1>
      <formula2>0</formula2>
    </dataValidation>
    <dataValidation allowBlank="true" errorStyle="stop" operator="between" showDropDown="false" showErrorMessage="true" showInputMessage="true" sqref="AK4:AN4" type="list">
      <formula1>"予定,実績"</formula1>
      <formula2>0</formula2>
    </dataValidation>
    <dataValidation allowBlank="true" errorStyle="stop" operator="between" showDropDown="false" showErrorMessage="true" showInputMessage="true" sqref="C11:C30" type="list">
      <formula1>"A,B,C,D"</formula1>
      <formula2>0</formula2>
    </dataValidation>
  </dataValidations>
  <printOptions headings="false" gridLines="false" gridLinesSet="true" horizontalCentered="true" verticalCentered="true"/>
  <pageMargins left="0.196527777777778" right="0.196527777777778" top="0.393055555555556" bottom="0.196527777777778" header="0.196527777777778" footer="0.511811023622047"/>
  <pageSetup paperSize="9" scale="77" fitToWidth="1" fitToHeight="1" pageOrder="downThenOver" orientation="landscape" blackAndWhite="false" draft="false" cellComments="none" horizontalDpi="300" verticalDpi="300" copies="1"/>
  <headerFooter differentFirst="false" differentOddEven="false">
    <oddHeader>&amp;L&amp;"ＭＳ ゴシック,標準"&amp;10（参考様式）</oddHeader>
    <oddFooter/>
  </headerFooter>
  <rowBreaks count="2" manualBreakCount="2">
    <brk id="34" man="true" max="16383" min="0"/>
    <brk id="74" man="true" max="16383" min="0"/>
  </rowBreaks>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N98"/>
  <sheetViews>
    <sheetView showFormulas="false" showGridLines="false" showRowColHeaders="true" showZeros="true" rightToLeft="false" tabSelected="false" showOutlineSymbols="true" defaultGridColor="true" view="pageBreakPreview" topLeftCell="A1" colorId="64" zoomScale="100" zoomScaleNormal="100" zoomScalePageLayoutView="100" workbookViewId="0">
      <selection pane="topLeft" activeCell="B15" activeCellId="0" sqref="B15"/>
    </sheetView>
  </sheetViews>
  <sheetFormatPr defaultColWidth="8.2578125" defaultRowHeight="21" customHeight="true" zeroHeight="false" outlineLevelRow="0" outlineLevelCol="0"/>
  <cols>
    <col collapsed="false" customWidth="true" hidden="false" outlineLevel="0" max="1" min="1" style="105" width="2.62"/>
    <col collapsed="false" customWidth="true" hidden="false" outlineLevel="0" max="2" min="2" style="106" width="14.87"/>
    <col collapsed="false" customWidth="true" hidden="false" outlineLevel="0" max="3" min="3" style="105" width="6.62"/>
    <col collapsed="false" customWidth="true" hidden="false" outlineLevel="0" max="5" min="4" style="105" width="7.62"/>
    <col collapsed="false" customWidth="true" hidden="false" outlineLevel="0" max="36" min="6" style="105" width="2.62"/>
    <col collapsed="false" customWidth="true" hidden="false" outlineLevel="0" max="37" min="37" style="105" width="6.62"/>
    <col collapsed="false" customWidth="true" hidden="false" outlineLevel="0" max="39" min="38" style="105" width="7.62"/>
    <col collapsed="false" customWidth="true" hidden="false" outlineLevel="0" max="40" min="40" style="105" width="5.62"/>
    <col collapsed="false" customWidth="false" hidden="false" outlineLevel="0" max="16384" min="41" style="105" width="8.25"/>
  </cols>
  <sheetData>
    <row r="1" customFormat="false" ht="19.5" hidden="false" customHeight="true" outlineLevel="0" collapsed="false">
      <c r="A1" s="107" t="s">
        <v>90</v>
      </c>
      <c r="C1" s="108"/>
      <c r="D1" s="108"/>
      <c r="E1" s="108"/>
      <c r="F1" s="108"/>
      <c r="G1" s="108"/>
      <c r="H1" s="108"/>
      <c r="I1" s="108"/>
      <c r="J1" s="108"/>
      <c r="K1" s="108"/>
      <c r="L1" s="108"/>
      <c r="M1" s="108"/>
      <c r="N1" s="108"/>
      <c r="O1" s="108"/>
      <c r="P1" s="108"/>
      <c r="Q1" s="108"/>
      <c r="R1" s="108"/>
      <c r="S1" s="108"/>
      <c r="T1" s="108"/>
      <c r="U1" s="108"/>
      <c r="V1" s="108"/>
      <c r="W1" s="108"/>
      <c r="X1" s="109"/>
      <c r="Y1" s="109"/>
      <c r="Z1" s="110"/>
      <c r="AA1" s="110"/>
      <c r="AB1" s="110"/>
      <c r="AC1" s="110"/>
      <c r="AD1" s="111"/>
      <c r="AE1" s="111"/>
      <c r="AF1" s="111"/>
      <c r="AG1" s="111"/>
      <c r="AH1" s="111"/>
      <c r="AI1" s="112" t="s">
        <v>91</v>
      </c>
      <c r="AJ1" s="112"/>
      <c r="AK1" s="113" t="s">
        <v>238</v>
      </c>
      <c r="AL1" s="113"/>
      <c r="AM1" s="113"/>
      <c r="AN1" s="113"/>
    </row>
    <row r="2" customFormat="false" ht="18" hidden="false" customHeight="true" outlineLevel="0" collapsed="false">
      <c r="A2" s="110"/>
      <c r="B2" s="114"/>
      <c r="C2" s="114"/>
      <c r="D2" s="114"/>
      <c r="E2" s="114"/>
      <c r="F2" s="114"/>
      <c r="G2" s="114"/>
      <c r="H2" s="114"/>
      <c r="I2" s="114"/>
      <c r="J2" s="114"/>
      <c r="K2" s="115"/>
      <c r="L2" s="115"/>
      <c r="M2" s="116" t="n">
        <v>2024</v>
      </c>
      <c r="N2" s="116"/>
      <c r="O2" s="116"/>
      <c r="P2" s="116"/>
      <c r="Q2" s="117" t="s">
        <v>93</v>
      </c>
      <c r="R2" s="117"/>
      <c r="S2" s="116" t="n">
        <v>5</v>
      </c>
      <c r="T2" s="116"/>
      <c r="U2" s="117" t="s">
        <v>94</v>
      </c>
      <c r="V2" s="117"/>
      <c r="W2" s="114"/>
      <c r="X2" s="114"/>
      <c r="Y2" s="114"/>
      <c r="Z2" s="110"/>
      <c r="AA2" s="110"/>
      <c r="AC2" s="112"/>
      <c r="AD2" s="114"/>
      <c r="AE2" s="114"/>
      <c r="AF2" s="114"/>
      <c r="AG2" s="114"/>
      <c r="AH2" s="114"/>
      <c r="AI2" s="112" t="s">
        <v>95</v>
      </c>
      <c r="AJ2" s="112"/>
      <c r="AK2" s="118"/>
      <c r="AL2" s="118"/>
      <c r="AM2" s="118"/>
      <c r="AN2" s="118"/>
    </row>
    <row r="3" customFormat="false" ht="18" hidden="false" customHeight="true" outlineLevel="0" collapsed="false">
      <c r="A3" s="119"/>
      <c r="B3" s="119"/>
      <c r="C3" s="119"/>
      <c r="D3" s="119"/>
      <c r="E3" s="119"/>
      <c r="F3" s="119"/>
      <c r="G3" s="119"/>
      <c r="H3" s="119"/>
      <c r="I3" s="119"/>
      <c r="J3" s="119"/>
      <c r="K3" s="119"/>
      <c r="L3" s="119"/>
      <c r="M3" s="119"/>
      <c r="N3" s="119"/>
      <c r="O3" s="119"/>
      <c r="P3" s="119"/>
      <c r="Q3" s="119"/>
      <c r="R3" s="119"/>
      <c r="S3" s="119"/>
      <c r="T3" s="119"/>
      <c r="U3" s="119"/>
      <c r="V3" s="119"/>
      <c r="W3" s="119"/>
      <c r="Y3" s="120"/>
      <c r="Z3" s="120"/>
      <c r="AA3" s="120"/>
      <c r="AB3" s="110"/>
      <c r="AC3" s="120"/>
      <c r="AD3" s="120"/>
      <c r="AE3" s="120"/>
      <c r="AF3" s="120"/>
      <c r="AG3" s="120"/>
      <c r="AH3" s="120"/>
      <c r="AI3" s="121" t="s">
        <v>96</v>
      </c>
      <c r="AJ3" s="112"/>
      <c r="AK3" s="122"/>
      <c r="AL3" s="122"/>
      <c r="AM3" s="122"/>
      <c r="AN3" s="122"/>
    </row>
    <row r="4" customFormat="false" ht="18" hidden="false" customHeight="true" outlineLevel="0" collapsed="false">
      <c r="A4" s="119"/>
      <c r="B4" s="119"/>
      <c r="C4" s="119"/>
      <c r="D4" s="119"/>
      <c r="E4" s="119"/>
      <c r="F4" s="119"/>
      <c r="G4" s="119"/>
      <c r="H4" s="119"/>
      <c r="I4" s="119"/>
      <c r="J4" s="119"/>
      <c r="K4" s="119"/>
      <c r="L4" s="119"/>
      <c r="M4" s="119"/>
      <c r="N4" s="119"/>
      <c r="O4" s="119"/>
      <c r="P4" s="119"/>
      <c r="Q4" s="119"/>
      <c r="R4" s="119"/>
      <c r="S4" s="119"/>
      <c r="T4" s="119"/>
      <c r="U4" s="119"/>
      <c r="V4" s="119"/>
      <c r="W4" s="119"/>
      <c r="Y4" s="120"/>
      <c r="Z4" s="120"/>
      <c r="AA4" s="120"/>
      <c r="AB4" s="110"/>
      <c r="AC4" s="120"/>
      <c r="AD4" s="120"/>
      <c r="AE4" s="120"/>
      <c r="AF4" s="120"/>
      <c r="AG4" s="120"/>
      <c r="AH4" s="120"/>
      <c r="AI4" s="121" t="s">
        <v>97</v>
      </c>
      <c r="AJ4" s="112"/>
      <c r="AK4" s="122"/>
      <c r="AL4" s="122"/>
      <c r="AM4" s="122"/>
      <c r="AN4" s="122"/>
    </row>
    <row r="5" customFormat="false" ht="18" hidden="false" customHeight="true" outlineLevel="0" collapsed="false">
      <c r="A5" s="119"/>
      <c r="B5" s="119"/>
      <c r="C5" s="119"/>
      <c r="D5" s="119"/>
      <c r="E5" s="119"/>
      <c r="F5" s="119"/>
      <c r="G5" s="119"/>
      <c r="H5" s="119"/>
      <c r="I5" s="119"/>
      <c r="J5" s="119"/>
      <c r="K5" s="119"/>
      <c r="L5" s="119"/>
      <c r="M5" s="119"/>
      <c r="N5" s="119"/>
      <c r="O5" s="119"/>
      <c r="P5" s="119"/>
      <c r="Q5" s="119"/>
      <c r="R5" s="119"/>
      <c r="S5" s="119"/>
      <c r="U5" s="119"/>
      <c r="V5" s="119"/>
      <c r="W5" s="119"/>
      <c r="Y5" s="120"/>
      <c r="Z5" s="120"/>
      <c r="AA5" s="120"/>
      <c r="AB5" s="110"/>
      <c r="AC5" s="120"/>
      <c r="AD5" s="120"/>
      <c r="AE5" s="120"/>
      <c r="AF5" s="120"/>
      <c r="AG5" s="121" t="s">
        <v>98</v>
      </c>
      <c r="AH5" s="165"/>
      <c r="AI5" s="165"/>
      <c r="AJ5" s="165"/>
      <c r="AK5" s="120" t="s">
        <v>99</v>
      </c>
      <c r="AL5" s="165"/>
      <c r="AM5" s="120" t="s">
        <v>100</v>
      </c>
      <c r="AN5" s="110"/>
    </row>
    <row r="6" customFormat="false" ht="9.75" hidden="false" customHeight="true" outlineLevel="0" collapsed="false">
      <c r="A6" s="110"/>
      <c r="B6" s="125"/>
      <c r="C6" s="125"/>
      <c r="D6" s="125"/>
      <c r="E6" s="125"/>
      <c r="F6" s="125"/>
      <c r="G6" s="125"/>
      <c r="H6" s="125"/>
      <c r="I6" s="125"/>
      <c r="J6" s="125"/>
      <c r="K6" s="125"/>
      <c r="L6" s="125"/>
      <c r="M6" s="125"/>
      <c r="N6" s="125"/>
      <c r="O6" s="125"/>
      <c r="P6" s="125"/>
      <c r="Q6" s="125"/>
      <c r="R6" s="125"/>
      <c r="S6" s="125"/>
      <c r="T6" s="125"/>
      <c r="U6" s="125"/>
      <c r="V6" s="125"/>
      <c r="W6" s="125"/>
      <c r="X6" s="126"/>
      <c r="Y6" s="126"/>
      <c r="Z6" s="126"/>
      <c r="AA6" s="126"/>
      <c r="AB6" s="126"/>
      <c r="AC6" s="126"/>
      <c r="AD6" s="126"/>
      <c r="AE6" s="126"/>
      <c r="AF6" s="126"/>
      <c r="AG6" s="126"/>
      <c r="AH6" s="126"/>
      <c r="AI6" s="126"/>
      <c r="AJ6" s="126"/>
      <c r="AK6" s="126"/>
      <c r="AL6" s="126"/>
      <c r="AM6" s="110"/>
      <c r="AN6" s="110"/>
    </row>
    <row r="7" customFormat="false" ht="15" hidden="false" customHeight="true" outlineLevel="0" collapsed="false">
      <c r="A7" s="127" t="s">
        <v>101</v>
      </c>
      <c r="B7" s="128" t="s">
        <v>102</v>
      </c>
      <c r="C7" s="129" t="s">
        <v>103</v>
      </c>
      <c r="D7" s="128" t="s">
        <v>104</v>
      </c>
      <c r="E7" s="130" t="s">
        <v>105</v>
      </c>
      <c r="F7" s="131" t="s">
        <v>106</v>
      </c>
      <c r="G7" s="131"/>
      <c r="H7" s="131"/>
      <c r="I7" s="131"/>
      <c r="J7" s="131"/>
      <c r="K7" s="131"/>
      <c r="L7" s="131"/>
      <c r="M7" s="131"/>
      <c r="N7" s="131"/>
      <c r="O7" s="131"/>
      <c r="P7" s="131"/>
      <c r="Q7" s="131"/>
      <c r="R7" s="131"/>
      <c r="S7" s="131"/>
      <c r="T7" s="131"/>
      <c r="U7" s="131"/>
      <c r="V7" s="131"/>
      <c r="W7" s="131"/>
      <c r="X7" s="131"/>
      <c r="Y7" s="131"/>
      <c r="Z7" s="131"/>
      <c r="AA7" s="131"/>
      <c r="AB7" s="131"/>
      <c r="AC7" s="131"/>
      <c r="AD7" s="131"/>
      <c r="AE7" s="131"/>
      <c r="AF7" s="131"/>
      <c r="AG7" s="131"/>
      <c r="AH7" s="131"/>
      <c r="AI7" s="131"/>
      <c r="AJ7" s="131"/>
      <c r="AK7" s="132" t="s">
        <v>107</v>
      </c>
      <c r="AL7" s="133" t="s">
        <v>108</v>
      </c>
      <c r="AM7" s="134" t="s">
        <v>109</v>
      </c>
      <c r="AN7" s="134"/>
    </row>
    <row r="8" customFormat="false" ht="15" hidden="false" customHeight="true" outlineLevel="0" collapsed="false">
      <c r="A8" s="127"/>
      <c r="B8" s="128"/>
      <c r="C8" s="129"/>
      <c r="D8" s="128"/>
      <c r="E8" s="130"/>
      <c r="F8" s="128" t="s">
        <v>110</v>
      </c>
      <c r="G8" s="128"/>
      <c r="H8" s="128"/>
      <c r="I8" s="128"/>
      <c r="J8" s="128"/>
      <c r="K8" s="128"/>
      <c r="L8" s="128"/>
      <c r="M8" s="128" t="s">
        <v>111</v>
      </c>
      <c r="N8" s="128"/>
      <c r="O8" s="128"/>
      <c r="P8" s="128"/>
      <c r="Q8" s="128"/>
      <c r="R8" s="128"/>
      <c r="S8" s="128"/>
      <c r="T8" s="128" t="s">
        <v>112</v>
      </c>
      <c r="U8" s="128"/>
      <c r="V8" s="128"/>
      <c r="W8" s="128"/>
      <c r="X8" s="128"/>
      <c r="Y8" s="128"/>
      <c r="Z8" s="128"/>
      <c r="AA8" s="128" t="s">
        <v>113</v>
      </c>
      <c r="AB8" s="128"/>
      <c r="AC8" s="128"/>
      <c r="AD8" s="128"/>
      <c r="AE8" s="128"/>
      <c r="AF8" s="128"/>
      <c r="AG8" s="128"/>
      <c r="AH8" s="128" t="s">
        <v>114</v>
      </c>
      <c r="AI8" s="128"/>
      <c r="AJ8" s="128"/>
      <c r="AK8" s="132"/>
      <c r="AL8" s="133"/>
      <c r="AM8" s="134"/>
      <c r="AN8" s="134"/>
    </row>
    <row r="9" customFormat="false" ht="15" hidden="false" customHeight="true" outlineLevel="0" collapsed="false">
      <c r="A9" s="127"/>
      <c r="B9" s="128"/>
      <c r="C9" s="129"/>
      <c r="D9" s="128"/>
      <c r="E9" s="130"/>
      <c r="F9" s="135" t="n">
        <f aca="false">DATE($M$2,$S$2,1)</f>
        <v>45413</v>
      </c>
      <c r="G9" s="135" t="n">
        <f aca="false">DATE($M$2,$S$2,2)</f>
        <v>45414</v>
      </c>
      <c r="H9" s="135" t="n">
        <f aca="false">DATE($M$2,$S$2,3)</f>
        <v>45415</v>
      </c>
      <c r="I9" s="135" t="n">
        <f aca="false">DATE($M$2,$S$2,4)</f>
        <v>45416</v>
      </c>
      <c r="J9" s="135" t="n">
        <f aca="false">DATE($M$2,$S$2,5)</f>
        <v>45417</v>
      </c>
      <c r="K9" s="135" t="n">
        <f aca="false">DATE($M$2,$S$2,6)</f>
        <v>45418</v>
      </c>
      <c r="L9" s="135" t="n">
        <f aca="false">DATE($M$2,$S$2,7)</f>
        <v>45419</v>
      </c>
      <c r="M9" s="135" t="n">
        <f aca="false">DATE($M$2,$S$2,8)</f>
        <v>45420</v>
      </c>
      <c r="N9" s="135" t="n">
        <f aca="false">DATE($M$2,$S$2,9)</f>
        <v>45421</v>
      </c>
      <c r="O9" s="135" t="n">
        <f aca="false">DATE($M$2,$S$2,10)</f>
        <v>45422</v>
      </c>
      <c r="P9" s="135" t="n">
        <f aca="false">DATE($M$2,$S$2,11)</f>
        <v>45423</v>
      </c>
      <c r="Q9" s="135" t="n">
        <f aca="false">DATE($M$2,$S$2,12)</f>
        <v>45424</v>
      </c>
      <c r="R9" s="135" t="n">
        <f aca="false">DATE($M$2,$S$2,13)</f>
        <v>45425</v>
      </c>
      <c r="S9" s="135" t="n">
        <f aca="false">DATE($M$2,$S$2,14)</f>
        <v>45426</v>
      </c>
      <c r="T9" s="135" t="n">
        <f aca="false">DATE($M$2,$S$2,15)</f>
        <v>45427</v>
      </c>
      <c r="U9" s="135" t="n">
        <f aca="false">DATE($M$2,$S$2,16)</f>
        <v>45428</v>
      </c>
      <c r="V9" s="135" t="n">
        <f aca="false">DATE($M$2,$S$2,17)</f>
        <v>45429</v>
      </c>
      <c r="W9" s="135" t="n">
        <f aca="false">DATE($M$2,$S$2,18)</f>
        <v>45430</v>
      </c>
      <c r="X9" s="135" t="n">
        <f aca="false">DATE($M$2,$S$2,19)</f>
        <v>45431</v>
      </c>
      <c r="Y9" s="135" t="n">
        <f aca="false">DATE($M$2,$S$2,20)</f>
        <v>45432</v>
      </c>
      <c r="Z9" s="135" t="n">
        <f aca="false">DATE($M$2,$S$2,21)</f>
        <v>45433</v>
      </c>
      <c r="AA9" s="135" t="n">
        <f aca="false">DATE($M$2,$S$2,22)</f>
        <v>45434</v>
      </c>
      <c r="AB9" s="135" t="n">
        <f aca="false">DATE($M$2,$S$2,23)</f>
        <v>45435</v>
      </c>
      <c r="AC9" s="135" t="n">
        <f aca="false">DATE($M$2,$S$2,24)</f>
        <v>45436</v>
      </c>
      <c r="AD9" s="135" t="n">
        <f aca="false">DATE($M$2,$S$2,25)</f>
        <v>45437</v>
      </c>
      <c r="AE9" s="135" t="n">
        <f aca="false">DATE($M$2,$S$2,26)</f>
        <v>45438</v>
      </c>
      <c r="AF9" s="135" t="n">
        <f aca="false">DATE($M$2,$S$2,27)</f>
        <v>45439</v>
      </c>
      <c r="AG9" s="135" t="n">
        <f aca="false">DATE($M$2,$S$2,28)</f>
        <v>45440</v>
      </c>
      <c r="AH9" s="135" t="n">
        <f aca="false">IF(DAY(EOMONTH(F9,0))&lt;29,"",DATE($M$2,$S$2,29))</f>
        <v>45441</v>
      </c>
      <c r="AI9" s="135" t="n">
        <f aca="false">IF(DAY(EOMONTH(F9,0))&lt;30,"",DATE($M$2,$S$2,30))</f>
        <v>45442</v>
      </c>
      <c r="AJ9" s="135" t="n">
        <f aca="false">IF(DAY(EOMONTH(F9,0))&lt;31,"",DATE($M$2,$S$2,31))</f>
        <v>45443</v>
      </c>
      <c r="AK9" s="132"/>
      <c r="AL9" s="133"/>
      <c r="AM9" s="134"/>
      <c r="AN9" s="134"/>
    </row>
    <row r="10" customFormat="false" ht="15" hidden="false" customHeight="true" outlineLevel="0" collapsed="false">
      <c r="A10" s="127"/>
      <c r="B10" s="128"/>
      <c r="C10" s="129"/>
      <c r="D10" s="128"/>
      <c r="E10" s="130"/>
      <c r="F10" s="136" t="n">
        <f aca="false">DATE($M$2,$S$2,1)</f>
        <v>45413</v>
      </c>
      <c r="G10" s="136" t="n">
        <f aca="false">DATE($M$2,$S$2,2)</f>
        <v>45414</v>
      </c>
      <c r="H10" s="136" t="n">
        <f aca="false">DATE($M$2,$S$2,3)</f>
        <v>45415</v>
      </c>
      <c r="I10" s="136" t="n">
        <f aca="false">DATE($M$2,$S$2,4)</f>
        <v>45416</v>
      </c>
      <c r="J10" s="136" t="n">
        <f aca="false">DATE($M$2,$S$2,5)</f>
        <v>45417</v>
      </c>
      <c r="K10" s="136" t="n">
        <f aca="false">DATE($M$2,$S$2,6)</f>
        <v>45418</v>
      </c>
      <c r="L10" s="136" t="n">
        <f aca="false">DATE($M$2,$S$2,7)</f>
        <v>45419</v>
      </c>
      <c r="M10" s="136" t="n">
        <f aca="false">DATE($M$2,$S$2,8)</f>
        <v>45420</v>
      </c>
      <c r="N10" s="136" t="n">
        <f aca="false">DATE($M$2,$S$2,9)</f>
        <v>45421</v>
      </c>
      <c r="O10" s="136" t="n">
        <f aca="false">DATE($M$2,$S$2,10)</f>
        <v>45422</v>
      </c>
      <c r="P10" s="136" t="n">
        <f aca="false">DATE($M$2,$S$2,11)</f>
        <v>45423</v>
      </c>
      <c r="Q10" s="136" t="n">
        <f aca="false">DATE($M$2,$S$2,12)</f>
        <v>45424</v>
      </c>
      <c r="R10" s="136" t="n">
        <f aca="false">DATE($M$2,$S$2,13)</f>
        <v>45425</v>
      </c>
      <c r="S10" s="136" t="n">
        <f aca="false">DATE($M$2,$S$2,14)</f>
        <v>45426</v>
      </c>
      <c r="T10" s="136" t="n">
        <f aca="false">DATE($M$2,$S$2,15)</f>
        <v>45427</v>
      </c>
      <c r="U10" s="136" t="n">
        <f aca="false">DATE($M$2,$S$2,16)</f>
        <v>45428</v>
      </c>
      <c r="V10" s="136" t="n">
        <f aca="false">DATE($M$2,$S$2,17)</f>
        <v>45429</v>
      </c>
      <c r="W10" s="136" t="n">
        <f aca="false">DATE($M$2,$S$2,18)</f>
        <v>45430</v>
      </c>
      <c r="X10" s="136" t="n">
        <f aca="false">DATE($M$2,$S$2,19)</f>
        <v>45431</v>
      </c>
      <c r="Y10" s="136" t="n">
        <f aca="false">DATE($M$2,$S$2,20)</f>
        <v>45432</v>
      </c>
      <c r="Z10" s="136" t="n">
        <f aca="false">DATE($M$2,$S$2,21)</f>
        <v>45433</v>
      </c>
      <c r="AA10" s="136" t="n">
        <f aca="false">DATE($M$2,$S$2,22)</f>
        <v>45434</v>
      </c>
      <c r="AB10" s="136" t="n">
        <f aca="false">DATE($M$2,$S$2,23)</f>
        <v>45435</v>
      </c>
      <c r="AC10" s="136" t="n">
        <f aca="false">DATE($M$2,$S$2,24)</f>
        <v>45436</v>
      </c>
      <c r="AD10" s="136" t="n">
        <f aca="false">DATE($M$2,$S$2,25)</f>
        <v>45437</v>
      </c>
      <c r="AE10" s="136" t="n">
        <f aca="false">DATE($M$2,$S$2,26)</f>
        <v>45438</v>
      </c>
      <c r="AF10" s="136" t="n">
        <f aca="false">DATE($M$2,$S$2,27)</f>
        <v>45439</v>
      </c>
      <c r="AG10" s="136" t="n">
        <f aca="false">DATE($M$2,$S$2,28)</f>
        <v>45440</v>
      </c>
      <c r="AH10" s="136" t="n">
        <f aca="false">IF(DAY(EOMONTH(F10,0))&lt;29,"",DATE($M$2,$S$2,29))</f>
        <v>45441</v>
      </c>
      <c r="AI10" s="136" t="n">
        <f aca="false">IF(DAY(EOMONTH(F10,0))&lt;30,"",DATE($M$2,$S$2,30))</f>
        <v>45442</v>
      </c>
      <c r="AJ10" s="136" t="n">
        <f aca="false">IF(DAY(EOMONTH(F10,0))&lt;31,"",DATE($M$2,$S$2,31))</f>
        <v>45443</v>
      </c>
      <c r="AK10" s="132"/>
      <c r="AL10" s="133"/>
      <c r="AM10" s="134"/>
      <c r="AN10" s="134"/>
    </row>
    <row r="11" customFormat="false" ht="18" hidden="false" customHeight="true" outlineLevel="0" collapsed="false">
      <c r="A11" s="127" t="n">
        <v>1</v>
      </c>
      <c r="B11" s="170" t="s">
        <v>22</v>
      </c>
      <c r="C11" s="138" t="s">
        <v>126</v>
      </c>
      <c r="D11" s="167"/>
      <c r="E11" s="168" t="s">
        <v>126</v>
      </c>
      <c r="F11" s="141"/>
      <c r="G11" s="141"/>
      <c r="H11" s="141"/>
      <c r="I11" s="141"/>
      <c r="J11" s="141"/>
      <c r="K11" s="141"/>
      <c r="L11" s="141"/>
      <c r="M11" s="141"/>
      <c r="N11" s="141"/>
      <c r="O11" s="141"/>
      <c r="P11" s="141"/>
      <c r="Q11" s="141"/>
      <c r="R11" s="141"/>
      <c r="S11" s="141"/>
      <c r="T11" s="141"/>
      <c r="U11" s="141"/>
      <c r="V11" s="141"/>
      <c r="W11" s="141"/>
      <c r="X11" s="141"/>
      <c r="Y11" s="141"/>
      <c r="Z11" s="141"/>
      <c r="AA11" s="141"/>
      <c r="AB11" s="141"/>
      <c r="AC11" s="141"/>
      <c r="AD11" s="141"/>
      <c r="AE11" s="141"/>
      <c r="AF11" s="141"/>
      <c r="AG11" s="141"/>
      <c r="AH11" s="141"/>
      <c r="AI11" s="141"/>
      <c r="AJ11" s="141"/>
      <c r="AK11" s="142" t="n">
        <f aca="false">+SUM(F11:AJ11)</f>
        <v>0</v>
      </c>
      <c r="AL11" s="143" t="n">
        <f aca="false">IF($AK$3="４週",AK11/4,AK11/(DAY(EOMONTH($F$9,0))/7))</f>
        <v>0</v>
      </c>
      <c r="AM11" s="144"/>
      <c r="AN11" s="144"/>
    </row>
    <row r="12" customFormat="false" ht="18" hidden="false" customHeight="true" outlineLevel="0" collapsed="false">
      <c r="A12" s="127" t="n">
        <v>2</v>
      </c>
      <c r="B12" s="170" t="s">
        <v>22</v>
      </c>
      <c r="C12" s="138" t="s">
        <v>128</v>
      </c>
      <c r="D12" s="167"/>
      <c r="E12" s="168" t="s">
        <v>128</v>
      </c>
      <c r="F12" s="141"/>
      <c r="G12" s="141"/>
      <c r="H12" s="141"/>
      <c r="I12" s="141"/>
      <c r="J12" s="141"/>
      <c r="K12" s="141"/>
      <c r="L12" s="141"/>
      <c r="M12" s="141"/>
      <c r="N12" s="141"/>
      <c r="O12" s="141"/>
      <c r="P12" s="141"/>
      <c r="Q12" s="141"/>
      <c r="R12" s="141"/>
      <c r="S12" s="141"/>
      <c r="T12" s="141"/>
      <c r="U12" s="141"/>
      <c r="V12" s="141"/>
      <c r="W12" s="141"/>
      <c r="X12" s="141"/>
      <c r="Y12" s="141"/>
      <c r="Z12" s="141"/>
      <c r="AA12" s="141"/>
      <c r="AB12" s="141"/>
      <c r="AC12" s="141"/>
      <c r="AD12" s="141"/>
      <c r="AE12" s="141"/>
      <c r="AF12" s="141"/>
      <c r="AG12" s="141"/>
      <c r="AH12" s="141"/>
      <c r="AI12" s="141"/>
      <c r="AJ12" s="141"/>
      <c r="AK12" s="142" t="n">
        <f aca="false">+SUM(F12:AJ12)</f>
        <v>0</v>
      </c>
      <c r="AL12" s="143" t="n">
        <f aca="false">IF($AK$3="４週",AK12/4,AK12/(DAY(EOMONTH($F$9,0))/7))</f>
        <v>0</v>
      </c>
      <c r="AM12" s="144"/>
      <c r="AN12" s="144"/>
    </row>
    <row r="13" customFormat="false" ht="18" hidden="false" customHeight="true" outlineLevel="0" collapsed="false">
      <c r="A13" s="127" t="n">
        <v>3</v>
      </c>
      <c r="B13" s="170" t="s">
        <v>22</v>
      </c>
      <c r="C13" s="138" t="s">
        <v>130</v>
      </c>
      <c r="D13" s="167"/>
      <c r="E13" s="168" t="s">
        <v>130</v>
      </c>
      <c r="F13" s="141"/>
      <c r="G13" s="141"/>
      <c r="H13" s="141"/>
      <c r="I13" s="141"/>
      <c r="J13" s="141"/>
      <c r="K13" s="141"/>
      <c r="L13" s="141"/>
      <c r="M13" s="141"/>
      <c r="N13" s="141"/>
      <c r="O13" s="141"/>
      <c r="P13" s="141"/>
      <c r="Q13" s="141"/>
      <c r="R13" s="141"/>
      <c r="S13" s="141"/>
      <c r="T13" s="141"/>
      <c r="U13" s="141"/>
      <c r="V13" s="141"/>
      <c r="W13" s="141"/>
      <c r="X13" s="141"/>
      <c r="Y13" s="141"/>
      <c r="Z13" s="141"/>
      <c r="AA13" s="141"/>
      <c r="AB13" s="141"/>
      <c r="AC13" s="141"/>
      <c r="AD13" s="141"/>
      <c r="AE13" s="141"/>
      <c r="AF13" s="141"/>
      <c r="AG13" s="141"/>
      <c r="AH13" s="141"/>
      <c r="AI13" s="141"/>
      <c r="AJ13" s="141"/>
      <c r="AK13" s="142" t="n">
        <f aca="false">+SUM(F13:AJ13)</f>
        <v>0</v>
      </c>
      <c r="AL13" s="143" t="n">
        <f aca="false">IF($AK$3="４週",AK13/4,AK13/(DAY(EOMONTH($F$9,0))/7))</f>
        <v>0</v>
      </c>
      <c r="AM13" s="144"/>
      <c r="AN13" s="144"/>
    </row>
    <row r="14" customFormat="false" ht="18" hidden="false" customHeight="true" outlineLevel="0" collapsed="false">
      <c r="A14" s="127" t="n">
        <v>4</v>
      </c>
      <c r="B14" s="170" t="s">
        <v>22</v>
      </c>
      <c r="C14" s="138" t="s">
        <v>132</v>
      </c>
      <c r="D14" s="167"/>
      <c r="E14" s="168" t="s">
        <v>132</v>
      </c>
      <c r="F14" s="141"/>
      <c r="G14" s="141"/>
      <c r="H14" s="141"/>
      <c r="I14" s="141"/>
      <c r="J14" s="141"/>
      <c r="K14" s="141"/>
      <c r="L14" s="141"/>
      <c r="M14" s="141"/>
      <c r="N14" s="141"/>
      <c r="O14" s="141"/>
      <c r="P14" s="141"/>
      <c r="Q14" s="141"/>
      <c r="R14" s="141"/>
      <c r="S14" s="141"/>
      <c r="T14" s="141"/>
      <c r="U14" s="141"/>
      <c r="V14" s="141"/>
      <c r="W14" s="141"/>
      <c r="X14" s="141"/>
      <c r="Y14" s="141"/>
      <c r="Z14" s="141"/>
      <c r="AA14" s="141"/>
      <c r="AB14" s="141"/>
      <c r="AC14" s="141"/>
      <c r="AD14" s="141"/>
      <c r="AE14" s="141"/>
      <c r="AF14" s="141"/>
      <c r="AG14" s="141"/>
      <c r="AH14" s="141"/>
      <c r="AI14" s="141"/>
      <c r="AJ14" s="141"/>
      <c r="AK14" s="142" t="n">
        <f aca="false">+SUM(F14:AJ14)</f>
        <v>0</v>
      </c>
      <c r="AL14" s="143" t="n">
        <f aca="false">IF($AK$3="４週",AK14/4,AK14/(DAY(EOMONTH($F$9,0))/7))</f>
        <v>0</v>
      </c>
      <c r="AM14" s="144"/>
      <c r="AN14" s="144"/>
    </row>
    <row r="15" customFormat="false" ht="18" hidden="false" customHeight="true" outlineLevel="0" collapsed="false">
      <c r="A15" s="127" t="n">
        <v>5</v>
      </c>
      <c r="B15" s="170" t="s">
        <v>239</v>
      </c>
      <c r="C15" s="138" t="s">
        <v>126</v>
      </c>
      <c r="D15" s="167"/>
      <c r="E15" s="168" t="s">
        <v>155</v>
      </c>
      <c r="F15" s="141"/>
      <c r="G15" s="141"/>
      <c r="H15" s="141"/>
      <c r="I15" s="141"/>
      <c r="J15" s="141"/>
      <c r="K15" s="141"/>
      <c r="L15" s="141"/>
      <c r="M15" s="141"/>
      <c r="N15" s="141"/>
      <c r="O15" s="141"/>
      <c r="P15" s="141"/>
      <c r="Q15" s="141"/>
      <c r="R15" s="141"/>
      <c r="S15" s="141"/>
      <c r="T15" s="141"/>
      <c r="U15" s="141"/>
      <c r="V15" s="141"/>
      <c r="W15" s="141"/>
      <c r="X15" s="141"/>
      <c r="Y15" s="141"/>
      <c r="Z15" s="141"/>
      <c r="AA15" s="141"/>
      <c r="AB15" s="141"/>
      <c r="AC15" s="141"/>
      <c r="AD15" s="141"/>
      <c r="AE15" s="141"/>
      <c r="AF15" s="141"/>
      <c r="AG15" s="141"/>
      <c r="AH15" s="141"/>
      <c r="AI15" s="141"/>
      <c r="AJ15" s="141"/>
      <c r="AK15" s="142" t="n">
        <f aca="false">+SUM(F15:AJ15)</f>
        <v>0</v>
      </c>
      <c r="AL15" s="143" t="n">
        <f aca="false">IF($AK$3="４週",AK15/4,AK15/(DAY(EOMONTH($F$9,0))/7))</f>
        <v>0</v>
      </c>
      <c r="AM15" s="144"/>
      <c r="AN15" s="144"/>
    </row>
    <row r="16" customFormat="false" ht="18" hidden="false" customHeight="true" outlineLevel="0" collapsed="false">
      <c r="A16" s="127" t="n">
        <v>6</v>
      </c>
      <c r="B16" s="170"/>
      <c r="C16" s="138"/>
      <c r="D16" s="167"/>
      <c r="E16" s="168"/>
      <c r="F16" s="141"/>
      <c r="G16" s="141"/>
      <c r="H16" s="141"/>
      <c r="I16" s="141"/>
      <c r="J16" s="141"/>
      <c r="K16" s="141"/>
      <c r="L16" s="141"/>
      <c r="M16" s="141"/>
      <c r="N16" s="141"/>
      <c r="O16" s="141"/>
      <c r="P16" s="141"/>
      <c r="Q16" s="141"/>
      <c r="R16" s="141"/>
      <c r="S16" s="141"/>
      <c r="T16" s="141"/>
      <c r="U16" s="141"/>
      <c r="V16" s="141"/>
      <c r="W16" s="141"/>
      <c r="X16" s="141"/>
      <c r="Y16" s="141"/>
      <c r="Z16" s="141"/>
      <c r="AA16" s="141"/>
      <c r="AB16" s="141"/>
      <c r="AC16" s="141"/>
      <c r="AD16" s="141"/>
      <c r="AE16" s="141"/>
      <c r="AF16" s="141"/>
      <c r="AG16" s="141"/>
      <c r="AH16" s="141"/>
      <c r="AI16" s="141"/>
      <c r="AJ16" s="141"/>
      <c r="AK16" s="142" t="n">
        <f aca="false">+SUM(F16:AJ16)</f>
        <v>0</v>
      </c>
      <c r="AL16" s="143" t="n">
        <f aca="false">IF($AK$3="４週",AK16/4,AK16/(DAY(EOMONTH($F$9,0))/7))</f>
        <v>0</v>
      </c>
      <c r="AM16" s="144"/>
      <c r="AN16" s="144"/>
    </row>
    <row r="17" customFormat="false" ht="18" hidden="false" customHeight="true" outlineLevel="0" collapsed="false">
      <c r="A17" s="127" t="n">
        <v>7</v>
      </c>
      <c r="B17" s="170"/>
      <c r="C17" s="138"/>
      <c r="D17" s="167"/>
      <c r="E17" s="168"/>
      <c r="F17" s="141"/>
      <c r="G17" s="141"/>
      <c r="H17" s="141"/>
      <c r="I17" s="141"/>
      <c r="J17" s="141"/>
      <c r="K17" s="141"/>
      <c r="L17" s="141"/>
      <c r="M17" s="141"/>
      <c r="N17" s="141"/>
      <c r="O17" s="141"/>
      <c r="P17" s="141"/>
      <c r="Q17" s="141"/>
      <c r="R17" s="141"/>
      <c r="S17" s="141"/>
      <c r="T17" s="141"/>
      <c r="U17" s="141"/>
      <c r="V17" s="141"/>
      <c r="W17" s="141"/>
      <c r="X17" s="141"/>
      <c r="Y17" s="141"/>
      <c r="Z17" s="141"/>
      <c r="AA17" s="141"/>
      <c r="AB17" s="141"/>
      <c r="AC17" s="141"/>
      <c r="AD17" s="141"/>
      <c r="AE17" s="141"/>
      <c r="AF17" s="141"/>
      <c r="AG17" s="141"/>
      <c r="AH17" s="141"/>
      <c r="AI17" s="141"/>
      <c r="AJ17" s="141"/>
      <c r="AK17" s="142" t="n">
        <f aca="false">+SUM(F17:AJ17)</f>
        <v>0</v>
      </c>
      <c r="AL17" s="143" t="n">
        <f aca="false">IF($AK$3="４週",AK17/4,AK17/(DAY(EOMONTH($F$9,0))/7))</f>
        <v>0</v>
      </c>
      <c r="AM17" s="144"/>
      <c r="AN17" s="144"/>
    </row>
    <row r="18" customFormat="false" ht="18" hidden="false" customHeight="true" outlineLevel="0" collapsed="false">
      <c r="A18" s="127" t="n">
        <v>8</v>
      </c>
      <c r="B18" s="170"/>
      <c r="C18" s="138"/>
      <c r="D18" s="167"/>
      <c r="E18" s="168"/>
      <c r="F18" s="141"/>
      <c r="G18" s="141"/>
      <c r="H18" s="141"/>
      <c r="I18" s="141"/>
      <c r="J18" s="141"/>
      <c r="K18" s="141"/>
      <c r="L18" s="141"/>
      <c r="M18" s="141"/>
      <c r="N18" s="141"/>
      <c r="O18" s="141"/>
      <c r="P18" s="141"/>
      <c r="Q18" s="141"/>
      <c r="R18" s="141"/>
      <c r="S18" s="141"/>
      <c r="T18" s="141"/>
      <c r="U18" s="141"/>
      <c r="V18" s="141"/>
      <c r="W18" s="141"/>
      <c r="X18" s="141"/>
      <c r="Y18" s="141"/>
      <c r="Z18" s="141"/>
      <c r="AA18" s="141"/>
      <c r="AB18" s="141"/>
      <c r="AC18" s="141"/>
      <c r="AD18" s="141"/>
      <c r="AE18" s="141"/>
      <c r="AF18" s="141"/>
      <c r="AG18" s="141"/>
      <c r="AH18" s="141"/>
      <c r="AI18" s="141"/>
      <c r="AJ18" s="141"/>
      <c r="AK18" s="142" t="n">
        <f aca="false">+SUM(F18:AJ18)</f>
        <v>0</v>
      </c>
      <c r="AL18" s="143" t="n">
        <f aca="false">IF($AK$3="４週",AK18/4,AK18/(DAY(EOMONTH($F$9,0))/7))</f>
        <v>0</v>
      </c>
      <c r="AM18" s="144"/>
      <c r="AN18" s="144"/>
    </row>
    <row r="19" customFormat="false" ht="18" hidden="false" customHeight="true" outlineLevel="0" collapsed="false">
      <c r="A19" s="127" t="n">
        <v>9</v>
      </c>
      <c r="B19" s="170"/>
      <c r="C19" s="138"/>
      <c r="D19" s="167"/>
      <c r="E19" s="168"/>
      <c r="F19" s="141"/>
      <c r="G19" s="141"/>
      <c r="H19" s="141"/>
      <c r="I19" s="141"/>
      <c r="J19" s="141"/>
      <c r="K19" s="141"/>
      <c r="L19" s="141"/>
      <c r="M19" s="141"/>
      <c r="N19" s="141"/>
      <c r="O19" s="141"/>
      <c r="P19" s="141"/>
      <c r="Q19" s="141"/>
      <c r="R19" s="141"/>
      <c r="S19" s="141"/>
      <c r="T19" s="141"/>
      <c r="U19" s="141"/>
      <c r="V19" s="141"/>
      <c r="W19" s="141"/>
      <c r="X19" s="141"/>
      <c r="Y19" s="141"/>
      <c r="Z19" s="141"/>
      <c r="AA19" s="141"/>
      <c r="AB19" s="141"/>
      <c r="AC19" s="141"/>
      <c r="AD19" s="141"/>
      <c r="AE19" s="141"/>
      <c r="AF19" s="141"/>
      <c r="AG19" s="141"/>
      <c r="AH19" s="141"/>
      <c r="AI19" s="141"/>
      <c r="AJ19" s="141"/>
      <c r="AK19" s="142" t="n">
        <f aca="false">+SUM(F19:AJ19)</f>
        <v>0</v>
      </c>
      <c r="AL19" s="143" t="n">
        <f aca="false">IF($AK$3="４週",AK19/4,AK19/(DAY(EOMONTH($F$9,0))/7))</f>
        <v>0</v>
      </c>
      <c r="AM19" s="144"/>
      <c r="AN19" s="144"/>
    </row>
    <row r="20" customFormat="false" ht="18" hidden="false" customHeight="true" outlineLevel="0" collapsed="false">
      <c r="A20" s="127" t="n">
        <v>10</v>
      </c>
      <c r="B20" s="170"/>
      <c r="C20" s="138"/>
      <c r="D20" s="167"/>
      <c r="E20" s="168"/>
      <c r="F20" s="141"/>
      <c r="G20" s="141"/>
      <c r="H20" s="141"/>
      <c r="I20" s="141"/>
      <c r="J20" s="141"/>
      <c r="K20" s="141"/>
      <c r="L20" s="141"/>
      <c r="M20" s="141"/>
      <c r="N20" s="141"/>
      <c r="O20" s="141"/>
      <c r="P20" s="141"/>
      <c r="Q20" s="141"/>
      <c r="R20" s="141"/>
      <c r="S20" s="141"/>
      <c r="T20" s="141"/>
      <c r="U20" s="141"/>
      <c r="V20" s="141"/>
      <c r="W20" s="141"/>
      <c r="X20" s="141"/>
      <c r="Y20" s="141"/>
      <c r="Z20" s="141"/>
      <c r="AA20" s="141"/>
      <c r="AB20" s="141"/>
      <c r="AC20" s="141"/>
      <c r="AD20" s="141"/>
      <c r="AE20" s="141"/>
      <c r="AF20" s="141"/>
      <c r="AG20" s="141"/>
      <c r="AH20" s="141"/>
      <c r="AI20" s="141"/>
      <c r="AJ20" s="141"/>
      <c r="AK20" s="142" t="n">
        <f aca="false">+SUM(F20:AJ20)</f>
        <v>0</v>
      </c>
      <c r="AL20" s="143" t="n">
        <f aca="false">IF($AK$3="４週",AK20/4,AK20/(DAY(EOMONTH($F$9,0))/7))</f>
        <v>0</v>
      </c>
      <c r="AM20" s="144"/>
      <c r="AN20" s="144"/>
    </row>
    <row r="21" customFormat="false" ht="18" hidden="false" customHeight="true" outlineLevel="0" collapsed="false">
      <c r="A21" s="127" t="n">
        <v>11</v>
      </c>
      <c r="B21" s="170"/>
      <c r="C21" s="138"/>
      <c r="D21" s="167"/>
      <c r="E21" s="168"/>
      <c r="F21" s="141"/>
      <c r="G21" s="141"/>
      <c r="H21" s="141"/>
      <c r="I21" s="141"/>
      <c r="J21" s="141"/>
      <c r="K21" s="141"/>
      <c r="L21" s="141"/>
      <c r="M21" s="141"/>
      <c r="N21" s="141"/>
      <c r="O21" s="141"/>
      <c r="P21" s="141"/>
      <c r="Q21" s="141"/>
      <c r="R21" s="141"/>
      <c r="S21" s="141"/>
      <c r="T21" s="141"/>
      <c r="U21" s="141"/>
      <c r="V21" s="141"/>
      <c r="W21" s="141"/>
      <c r="X21" s="141"/>
      <c r="Y21" s="141"/>
      <c r="Z21" s="141"/>
      <c r="AA21" s="141"/>
      <c r="AB21" s="141"/>
      <c r="AC21" s="141"/>
      <c r="AD21" s="141"/>
      <c r="AE21" s="141"/>
      <c r="AF21" s="141"/>
      <c r="AG21" s="141"/>
      <c r="AH21" s="141"/>
      <c r="AI21" s="141"/>
      <c r="AJ21" s="141"/>
      <c r="AK21" s="142" t="n">
        <f aca="false">+SUM(F21:AJ21)</f>
        <v>0</v>
      </c>
      <c r="AL21" s="143" t="n">
        <f aca="false">IF($AK$3="４週",AK21/4,AK21/(DAY(EOMONTH($F$9,0))/7))</f>
        <v>0</v>
      </c>
      <c r="AM21" s="144"/>
      <c r="AN21" s="144"/>
    </row>
    <row r="22" customFormat="false" ht="18" hidden="false" customHeight="true" outlineLevel="0" collapsed="false">
      <c r="A22" s="127" t="n">
        <v>12</v>
      </c>
      <c r="B22" s="170"/>
      <c r="C22" s="138"/>
      <c r="D22" s="167"/>
      <c r="E22" s="168"/>
      <c r="F22" s="141"/>
      <c r="G22" s="141"/>
      <c r="H22" s="141"/>
      <c r="I22" s="141"/>
      <c r="J22" s="141"/>
      <c r="K22" s="141"/>
      <c r="L22" s="141"/>
      <c r="M22" s="141"/>
      <c r="N22" s="141"/>
      <c r="O22" s="141"/>
      <c r="P22" s="141"/>
      <c r="Q22" s="141"/>
      <c r="R22" s="141"/>
      <c r="S22" s="141"/>
      <c r="T22" s="141"/>
      <c r="U22" s="141"/>
      <c r="V22" s="141"/>
      <c r="W22" s="141"/>
      <c r="X22" s="141"/>
      <c r="Y22" s="141"/>
      <c r="Z22" s="141"/>
      <c r="AA22" s="141"/>
      <c r="AB22" s="141"/>
      <c r="AC22" s="141"/>
      <c r="AD22" s="141"/>
      <c r="AE22" s="141"/>
      <c r="AF22" s="141"/>
      <c r="AG22" s="141"/>
      <c r="AH22" s="141"/>
      <c r="AI22" s="141"/>
      <c r="AJ22" s="141"/>
      <c r="AK22" s="142" t="n">
        <f aca="false">+SUM(F22:AJ22)</f>
        <v>0</v>
      </c>
      <c r="AL22" s="143" t="n">
        <f aca="false">IF($AK$3="４週",AK22/4,AK22/(DAY(EOMONTH($F$9,0))/7))</f>
        <v>0</v>
      </c>
      <c r="AM22" s="144"/>
      <c r="AN22" s="144"/>
    </row>
    <row r="23" customFormat="false" ht="18" hidden="false" customHeight="true" outlineLevel="0" collapsed="false">
      <c r="A23" s="127" t="n">
        <v>13</v>
      </c>
      <c r="B23" s="170"/>
      <c r="C23" s="138"/>
      <c r="D23" s="167"/>
      <c r="E23" s="168"/>
      <c r="F23" s="141"/>
      <c r="G23" s="141"/>
      <c r="H23" s="141"/>
      <c r="I23" s="141"/>
      <c r="J23" s="141"/>
      <c r="K23" s="141"/>
      <c r="L23" s="141"/>
      <c r="M23" s="141"/>
      <c r="N23" s="141"/>
      <c r="O23" s="141"/>
      <c r="P23" s="141"/>
      <c r="Q23" s="141"/>
      <c r="R23" s="141"/>
      <c r="S23" s="141"/>
      <c r="T23" s="141"/>
      <c r="U23" s="141"/>
      <c r="V23" s="141"/>
      <c r="W23" s="141"/>
      <c r="X23" s="141"/>
      <c r="Y23" s="141"/>
      <c r="Z23" s="141"/>
      <c r="AA23" s="141"/>
      <c r="AB23" s="141"/>
      <c r="AC23" s="141"/>
      <c r="AD23" s="141"/>
      <c r="AE23" s="141"/>
      <c r="AF23" s="141"/>
      <c r="AG23" s="141"/>
      <c r="AH23" s="141"/>
      <c r="AI23" s="141"/>
      <c r="AJ23" s="141"/>
      <c r="AK23" s="142" t="n">
        <f aca="false">+SUM(F23:AJ23)</f>
        <v>0</v>
      </c>
      <c r="AL23" s="143" t="n">
        <f aca="false">IF($AK$3="４週",AK23/4,AK23/(DAY(EOMONTH($F$9,0))/7))</f>
        <v>0</v>
      </c>
      <c r="AM23" s="144"/>
      <c r="AN23" s="144"/>
    </row>
    <row r="24" customFormat="false" ht="18" hidden="false" customHeight="true" outlineLevel="0" collapsed="false">
      <c r="A24" s="127" t="n">
        <v>14</v>
      </c>
      <c r="B24" s="170"/>
      <c r="C24" s="138"/>
      <c r="D24" s="167"/>
      <c r="E24" s="168"/>
      <c r="F24" s="141"/>
      <c r="G24" s="141"/>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2" t="n">
        <f aca="false">+SUM(F24:AJ24)</f>
        <v>0</v>
      </c>
      <c r="AL24" s="143" t="n">
        <f aca="false">IF($AK$3="４週",AK24/4,AK24/(DAY(EOMONTH($F$9,0))/7))</f>
        <v>0</v>
      </c>
      <c r="AM24" s="144"/>
      <c r="AN24" s="144"/>
    </row>
    <row r="25" customFormat="false" ht="18" hidden="false" customHeight="true" outlineLevel="0" collapsed="false">
      <c r="A25" s="127" t="n">
        <v>15</v>
      </c>
      <c r="B25" s="170"/>
      <c r="C25" s="138"/>
      <c r="D25" s="167"/>
      <c r="E25" s="168"/>
      <c r="F25" s="141"/>
      <c r="G25" s="141"/>
      <c r="H25" s="141"/>
      <c r="I25" s="141"/>
      <c r="J25" s="141"/>
      <c r="K25" s="141"/>
      <c r="L25" s="141"/>
      <c r="M25" s="141"/>
      <c r="N25" s="141"/>
      <c r="O25" s="141"/>
      <c r="P25" s="141"/>
      <c r="Q25" s="141"/>
      <c r="R25" s="141"/>
      <c r="S25" s="141"/>
      <c r="T25" s="141"/>
      <c r="U25" s="141"/>
      <c r="V25" s="141"/>
      <c r="W25" s="141"/>
      <c r="X25" s="141"/>
      <c r="Y25" s="141"/>
      <c r="Z25" s="141"/>
      <c r="AA25" s="141"/>
      <c r="AB25" s="141"/>
      <c r="AC25" s="141"/>
      <c r="AD25" s="141"/>
      <c r="AE25" s="141"/>
      <c r="AF25" s="141"/>
      <c r="AG25" s="141"/>
      <c r="AH25" s="141"/>
      <c r="AI25" s="141"/>
      <c r="AJ25" s="141"/>
      <c r="AK25" s="142" t="n">
        <f aca="false">+SUM(F25:AJ25)</f>
        <v>0</v>
      </c>
      <c r="AL25" s="143" t="n">
        <f aca="false">IF($AK$3="４週",AK25/4,AK25/(DAY(EOMONTH($F$9,0))/7))</f>
        <v>0</v>
      </c>
      <c r="AM25" s="144"/>
      <c r="AN25" s="144"/>
    </row>
    <row r="26" customFormat="false" ht="18" hidden="false" customHeight="true" outlineLevel="0" collapsed="false">
      <c r="A26" s="127" t="n">
        <v>16</v>
      </c>
      <c r="B26" s="170"/>
      <c r="C26" s="138"/>
      <c r="D26" s="167"/>
      <c r="E26" s="168"/>
      <c r="F26" s="141"/>
      <c r="G26" s="141"/>
      <c r="H26" s="141"/>
      <c r="I26" s="141"/>
      <c r="J26" s="141"/>
      <c r="K26" s="141"/>
      <c r="L26" s="141"/>
      <c r="M26" s="141"/>
      <c r="N26" s="141"/>
      <c r="O26" s="141"/>
      <c r="P26" s="141"/>
      <c r="Q26" s="141"/>
      <c r="R26" s="141"/>
      <c r="S26" s="141"/>
      <c r="T26" s="141"/>
      <c r="U26" s="141"/>
      <c r="V26" s="141"/>
      <c r="W26" s="141"/>
      <c r="X26" s="141"/>
      <c r="Y26" s="141"/>
      <c r="Z26" s="141"/>
      <c r="AA26" s="141"/>
      <c r="AB26" s="141"/>
      <c r="AC26" s="141"/>
      <c r="AD26" s="141"/>
      <c r="AE26" s="141"/>
      <c r="AF26" s="141"/>
      <c r="AG26" s="141"/>
      <c r="AH26" s="141"/>
      <c r="AI26" s="141"/>
      <c r="AJ26" s="141"/>
      <c r="AK26" s="142" t="n">
        <f aca="false">+SUM(F26:AJ26)</f>
        <v>0</v>
      </c>
      <c r="AL26" s="143" t="n">
        <f aca="false">IF($AK$3="４週",AK26/4,AK26/(DAY(EOMONTH($F$9,0))/7))</f>
        <v>0</v>
      </c>
      <c r="AM26" s="144"/>
      <c r="AN26" s="144"/>
    </row>
    <row r="27" customFormat="false" ht="18" hidden="false" customHeight="true" outlineLevel="0" collapsed="false">
      <c r="A27" s="127" t="n">
        <v>17</v>
      </c>
      <c r="B27" s="170"/>
      <c r="C27" s="138"/>
      <c r="D27" s="167"/>
      <c r="E27" s="168"/>
      <c r="F27" s="141"/>
      <c r="G27" s="141"/>
      <c r="H27" s="141"/>
      <c r="I27" s="141"/>
      <c r="J27" s="141"/>
      <c r="K27" s="141"/>
      <c r="L27" s="141"/>
      <c r="M27" s="141"/>
      <c r="N27" s="141"/>
      <c r="O27" s="141"/>
      <c r="P27" s="141"/>
      <c r="Q27" s="141"/>
      <c r="R27" s="141"/>
      <c r="S27" s="141"/>
      <c r="T27" s="141"/>
      <c r="U27" s="141"/>
      <c r="V27" s="141"/>
      <c r="W27" s="141"/>
      <c r="X27" s="141"/>
      <c r="Y27" s="141"/>
      <c r="Z27" s="141"/>
      <c r="AA27" s="141"/>
      <c r="AB27" s="141"/>
      <c r="AC27" s="141"/>
      <c r="AD27" s="141"/>
      <c r="AE27" s="141"/>
      <c r="AF27" s="141"/>
      <c r="AG27" s="141"/>
      <c r="AH27" s="141"/>
      <c r="AI27" s="141"/>
      <c r="AJ27" s="141"/>
      <c r="AK27" s="142" t="n">
        <f aca="false">+SUM(F27:AJ27)</f>
        <v>0</v>
      </c>
      <c r="AL27" s="143" t="n">
        <f aca="false">IF($AK$3="４週",AK27/4,AK27/(DAY(EOMONTH($F$9,0))/7))</f>
        <v>0</v>
      </c>
      <c r="AM27" s="144"/>
      <c r="AN27" s="144"/>
    </row>
    <row r="28" customFormat="false" ht="18" hidden="false" customHeight="true" outlineLevel="0" collapsed="false">
      <c r="A28" s="127" t="n">
        <v>18</v>
      </c>
      <c r="B28" s="170"/>
      <c r="C28" s="138"/>
      <c r="D28" s="167"/>
      <c r="E28" s="168"/>
      <c r="F28" s="141"/>
      <c r="G28" s="141"/>
      <c r="H28" s="141"/>
      <c r="I28" s="141"/>
      <c r="J28" s="141"/>
      <c r="K28" s="141"/>
      <c r="L28" s="141"/>
      <c r="M28" s="141"/>
      <c r="N28" s="141"/>
      <c r="O28" s="141"/>
      <c r="P28" s="141"/>
      <c r="Q28" s="141"/>
      <c r="R28" s="141"/>
      <c r="S28" s="141"/>
      <c r="T28" s="141"/>
      <c r="U28" s="141"/>
      <c r="V28" s="141"/>
      <c r="W28" s="141"/>
      <c r="X28" s="141"/>
      <c r="Y28" s="141"/>
      <c r="Z28" s="141"/>
      <c r="AA28" s="141"/>
      <c r="AB28" s="141"/>
      <c r="AC28" s="141"/>
      <c r="AD28" s="141"/>
      <c r="AE28" s="141"/>
      <c r="AF28" s="141"/>
      <c r="AG28" s="141"/>
      <c r="AH28" s="141"/>
      <c r="AI28" s="141"/>
      <c r="AJ28" s="141"/>
      <c r="AK28" s="142" t="n">
        <f aca="false">+SUM(F28:AJ28)</f>
        <v>0</v>
      </c>
      <c r="AL28" s="143" t="n">
        <f aca="false">IF($AK$3="４週",AK28/4,AK28/(DAY(EOMONTH($F$9,0))/7))</f>
        <v>0</v>
      </c>
      <c r="AM28" s="144"/>
      <c r="AN28" s="144"/>
    </row>
    <row r="29" customFormat="false" ht="18" hidden="false" customHeight="true" outlineLevel="0" collapsed="false">
      <c r="A29" s="127" t="n">
        <v>19</v>
      </c>
      <c r="B29" s="170"/>
      <c r="C29" s="138"/>
      <c r="D29" s="167"/>
      <c r="E29" s="168"/>
      <c r="F29" s="141"/>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41"/>
      <c r="AG29" s="141"/>
      <c r="AH29" s="141"/>
      <c r="AI29" s="141"/>
      <c r="AJ29" s="141"/>
      <c r="AK29" s="142" t="n">
        <f aca="false">+SUM(F29:AJ29)</f>
        <v>0</v>
      </c>
      <c r="AL29" s="143" t="n">
        <f aca="false">IF($AK$3="４週",AK29/4,AK29/(DAY(EOMONTH($F$9,0))/7))</f>
        <v>0</v>
      </c>
      <c r="AM29" s="144"/>
      <c r="AN29" s="144"/>
    </row>
    <row r="30" customFormat="false" ht="18" hidden="false" customHeight="true" outlineLevel="0" collapsed="false">
      <c r="A30" s="127" t="n">
        <v>20</v>
      </c>
      <c r="B30" s="170"/>
      <c r="C30" s="138"/>
      <c r="D30" s="167"/>
      <c r="E30" s="168"/>
      <c r="F30" s="141"/>
      <c r="G30" s="141"/>
      <c r="H30" s="141"/>
      <c r="I30" s="141"/>
      <c r="J30" s="141"/>
      <c r="K30" s="141"/>
      <c r="L30" s="141"/>
      <c r="M30" s="141"/>
      <c r="N30" s="141"/>
      <c r="O30" s="141"/>
      <c r="P30" s="141"/>
      <c r="Q30" s="141"/>
      <c r="R30" s="141"/>
      <c r="S30" s="141"/>
      <c r="T30" s="141"/>
      <c r="U30" s="141"/>
      <c r="V30" s="141"/>
      <c r="W30" s="141"/>
      <c r="X30" s="141"/>
      <c r="Y30" s="141"/>
      <c r="Z30" s="141"/>
      <c r="AA30" s="141"/>
      <c r="AB30" s="141"/>
      <c r="AC30" s="141"/>
      <c r="AD30" s="141"/>
      <c r="AE30" s="141"/>
      <c r="AF30" s="141"/>
      <c r="AG30" s="141"/>
      <c r="AH30" s="141"/>
      <c r="AI30" s="141"/>
      <c r="AJ30" s="141"/>
      <c r="AK30" s="142" t="n">
        <f aca="false">+SUM(F30:AJ30)</f>
        <v>0</v>
      </c>
      <c r="AL30" s="143" t="n">
        <f aca="false">IF($AK$3="４週",AK30/4,AK30/(DAY(EOMONTH($F$9,0))/7))</f>
        <v>0</v>
      </c>
      <c r="AM30" s="144"/>
      <c r="AN30" s="144"/>
    </row>
    <row r="31" customFormat="false" ht="18" hidden="false" customHeight="true" outlineLevel="0" collapsed="false">
      <c r="A31" s="130" t="s">
        <v>115</v>
      </c>
      <c r="B31" s="130"/>
      <c r="C31" s="130"/>
      <c r="D31" s="130"/>
      <c r="E31" s="130"/>
      <c r="F31" s="145" t="n">
        <f aca="false">+SUM(F11:F30)</f>
        <v>0</v>
      </c>
      <c r="G31" s="145" t="n">
        <f aca="false">+SUM(G11:G30)</f>
        <v>0</v>
      </c>
      <c r="H31" s="145" t="n">
        <f aca="false">+SUM(H11:H30)</f>
        <v>0</v>
      </c>
      <c r="I31" s="145" t="n">
        <f aca="false">+SUM(I11:I30)</f>
        <v>0</v>
      </c>
      <c r="J31" s="145" t="n">
        <f aca="false">+SUM(J11:J30)</f>
        <v>0</v>
      </c>
      <c r="K31" s="145" t="n">
        <f aca="false">+SUM(K11:K30)</f>
        <v>0</v>
      </c>
      <c r="L31" s="145" t="n">
        <f aca="false">+SUM(L11:L30)</f>
        <v>0</v>
      </c>
      <c r="M31" s="145" t="n">
        <f aca="false">+SUM(M11:M30)</f>
        <v>0</v>
      </c>
      <c r="N31" s="145" t="n">
        <f aca="false">+SUM(N11:N30)</f>
        <v>0</v>
      </c>
      <c r="O31" s="145" t="n">
        <f aca="false">+SUM(O11:O30)</f>
        <v>0</v>
      </c>
      <c r="P31" s="145" t="n">
        <f aca="false">+SUM(P11:P30)</f>
        <v>0</v>
      </c>
      <c r="Q31" s="145" t="n">
        <f aca="false">+SUM(Q11:Q30)</f>
        <v>0</v>
      </c>
      <c r="R31" s="145" t="n">
        <f aca="false">+SUM(R11:R30)</f>
        <v>0</v>
      </c>
      <c r="S31" s="145" t="n">
        <f aca="false">+SUM(S11:S30)</f>
        <v>0</v>
      </c>
      <c r="T31" s="145" t="n">
        <f aca="false">+SUM(T11:T30)</f>
        <v>0</v>
      </c>
      <c r="U31" s="145" t="n">
        <f aca="false">+SUM(U11:U30)</f>
        <v>0</v>
      </c>
      <c r="V31" s="145" t="n">
        <f aca="false">+SUM(V11:V30)</f>
        <v>0</v>
      </c>
      <c r="W31" s="145" t="n">
        <f aca="false">+SUM(W11:W30)</f>
        <v>0</v>
      </c>
      <c r="X31" s="145" t="n">
        <f aca="false">+SUM(X11:X30)</f>
        <v>0</v>
      </c>
      <c r="Y31" s="145" t="n">
        <f aca="false">+SUM(Y11:Y30)</f>
        <v>0</v>
      </c>
      <c r="Z31" s="145" t="n">
        <f aca="false">+SUM(Z11:Z30)</f>
        <v>0</v>
      </c>
      <c r="AA31" s="145" t="n">
        <f aca="false">+SUM(AA11:AA30)</f>
        <v>0</v>
      </c>
      <c r="AB31" s="145" t="n">
        <f aca="false">+SUM(AB11:AB30)</f>
        <v>0</v>
      </c>
      <c r="AC31" s="145" t="n">
        <f aca="false">+SUM(AC11:AC30)</f>
        <v>0</v>
      </c>
      <c r="AD31" s="145" t="n">
        <f aca="false">+SUM(AD11:AD30)</f>
        <v>0</v>
      </c>
      <c r="AE31" s="145" t="n">
        <f aca="false">+SUM(AE11:AE30)</f>
        <v>0</v>
      </c>
      <c r="AF31" s="145" t="n">
        <f aca="false">+SUM(AF11:AF30)</f>
        <v>0</v>
      </c>
      <c r="AG31" s="145" t="n">
        <f aca="false">+SUM(AG11:AG30)</f>
        <v>0</v>
      </c>
      <c r="AH31" s="145" t="n">
        <f aca="false">+SUM(AH11:AH30)</f>
        <v>0</v>
      </c>
      <c r="AI31" s="145" t="n">
        <f aca="false">+SUM(AI11:AI30)</f>
        <v>0</v>
      </c>
      <c r="AJ31" s="145" t="n">
        <f aca="false">+SUM(AJ11:AJ30)</f>
        <v>0</v>
      </c>
      <c r="AK31" s="142" t="n">
        <f aca="false">+SUM(F31:AJ31)</f>
        <v>0</v>
      </c>
      <c r="AL31" s="143" t="n">
        <f aca="false">IF($AK$3="４週",AK31/4,AK31/(DAY(EOMONTH($F$9,0))/7))</f>
        <v>0</v>
      </c>
      <c r="AM31" s="146"/>
      <c r="AN31" s="146"/>
    </row>
    <row r="32" customFormat="false" ht="18" hidden="false" customHeight="true" outlineLevel="0" collapsed="false">
      <c r="A32" s="147" t="s">
        <v>116</v>
      </c>
      <c r="B32" s="147"/>
      <c r="C32" s="147"/>
      <c r="D32" s="147"/>
      <c r="E32" s="147"/>
      <c r="F32" s="148"/>
      <c r="G32" s="148"/>
      <c r="H32" s="148"/>
      <c r="I32" s="148"/>
      <c r="J32" s="148"/>
      <c r="K32" s="148"/>
      <c r="L32" s="148"/>
      <c r="M32" s="148"/>
      <c r="N32" s="148"/>
      <c r="O32" s="148"/>
      <c r="P32" s="148"/>
      <c r="Q32" s="148"/>
      <c r="R32" s="148"/>
      <c r="S32" s="148"/>
      <c r="T32" s="148"/>
      <c r="U32" s="148"/>
      <c r="V32" s="148"/>
      <c r="W32" s="148"/>
      <c r="X32" s="148"/>
      <c r="Y32" s="148"/>
      <c r="Z32" s="148"/>
      <c r="AA32" s="148"/>
      <c r="AB32" s="148"/>
      <c r="AC32" s="148"/>
      <c r="AD32" s="148"/>
      <c r="AE32" s="148"/>
      <c r="AF32" s="148"/>
      <c r="AG32" s="148"/>
      <c r="AH32" s="148"/>
      <c r="AI32" s="148"/>
      <c r="AJ32" s="148"/>
      <c r="AK32" s="145"/>
      <c r="AL32" s="149"/>
      <c r="AM32" s="146"/>
      <c r="AN32" s="146"/>
    </row>
    <row r="33" s="153" customFormat="true" ht="15" hidden="false" customHeight="true" outlineLevel="0" collapsed="false">
      <c r="A33" s="150"/>
      <c r="B33" s="150"/>
      <c r="C33" s="150"/>
      <c r="D33" s="150"/>
      <c r="E33" s="150"/>
      <c r="F33" s="151"/>
      <c r="G33" s="151"/>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0"/>
      <c r="AL33" s="150"/>
      <c r="AM33" s="152"/>
    </row>
    <row r="34" s="153" customFormat="true" ht="15" hidden="false" customHeight="true" outlineLevel="0" collapsed="false">
      <c r="A34" s="150"/>
      <c r="B34" s="150"/>
      <c r="C34" s="150"/>
      <c r="D34" s="150"/>
      <c r="E34" s="150"/>
      <c r="F34" s="151"/>
      <c r="G34" s="151"/>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0"/>
      <c r="AL34" s="150"/>
      <c r="AM34" s="152"/>
    </row>
    <row r="35" s="153" customFormat="true" ht="15" hidden="false" customHeight="true" outlineLevel="0" collapsed="false">
      <c r="A35" s="150"/>
      <c r="B35" s="150"/>
      <c r="C35" s="150"/>
      <c r="D35" s="150"/>
      <c r="E35" s="150"/>
      <c r="F35" s="151"/>
      <c r="G35" s="151"/>
      <c r="H35" s="151"/>
      <c r="I35" s="151"/>
      <c r="J35" s="151"/>
      <c r="K35" s="151"/>
      <c r="L35" s="151"/>
      <c r="M35" s="151"/>
      <c r="N35" s="151"/>
      <c r="O35" s="151"/>
      <c r="P35" s="151"/>
      <c r="Q35" s="151"/>
      <c r="R35" s="151"/>
      <c r="S35" s="151"/>
      <c r="T35" s="151"/>
      <c r="U35" s="151"/>
      <c r="V35" s="151"/>
      <c r="W35" s="151"/>
      <c r="X35" s="151"/>
      <c r="Y35" s="151"/>
      <c r="Z35" s="151"/>
      <c r="AA35" s="151"/>
      <c r="AB35" s="151"/>
      <c r="AC35" s="151"/>
      <c r="AD35" s="151"/>
      <c r="AE35" s="151"/>
      <c r="AF35" s="151"/>
      <c r="AG35" s="151"/>
      <c r="AH35" s="151"/>
      <c r="AI35" s="151"/>
      <c r="AJ35" s="151"/>
      <c r="AK35" s="150"/>
      <c r="AL35" s="150"/>
      <c r="AM35" s="152"/>
    </row>
    <row r="36" s="153" customFormat="true" ht="21" hidden="false" customHeight="true" outlineLevel="0" collapsed="false">
      <c r="A36" s="173" t="s">
        <v>240</v>
      </c>
      <c r="B36" s="150"/>
      <c r="C36" s="150"/>
      <c r="D36" s="150"/>
      <c r="E36" s="150"/>
      <c r="F36" s="150"/>
      <c r="G36" s="151"/>
      <c r="H36" s="151"/>
      <c r="I36" s="151"/>
      <c r="J36" s="151"/>
      <c r="K36" s="151"/>
      <c r="L36" s="151"/>
      <c r="M36" s="151"/>
      <c r="N36" s="151"/>
      <c r="O36" s="151"/>
      <c r="AM36" s="150"/>
      <c r="AN36" s="152"/>
    </row>
    <row r="37" s="153" customFormat="true" ht="24.75" hidden="false" customHeight="true" outlineLevel="0" collapsed="false">
      <c r="B37" s="178" t="s">
        <v>241</v>
      </c>
      <c r="C37" s="178"/>
      <c r="D37" s="178" t="s">
        <v>201</v>
      </c>
      <c r="E37" s="178"/>
      <c r="F37" s="210" t="s">
        <v>242</v>
      </c>
      <c r="G37" s="210"/>
      <c r="H37" s="210"/>
      <c r="I37" s="210"/>
      <c r="J37" s="210"/>
      <c r="K37" s="210"/>
      <c r="L37" s="210" t="s">
        <v>243</v>
      </c>
      <c r="M37" s="210"/>
      <c r="N37" s="210"/>
      <c r="O37" s="210"/>
      <c r="P37" s="210"/>
      <c r="Q37" s="210"/>
      <c r="R37" s="210" t="s">
        <v>218</v>
      </c>
      <c r="S37" s="210"/>
      <c r="T37" s="210"/>
      <c r="U37" s="210"/>
      <c r="V37" s="210"/>
      <c r="W37" s="210"/>
      <c r="X37" s="210" t="s">
        <v>244</v>
      </c>
      <c r="Y37" s="210"/>
      <c r="Z37" s="210"/>
      <c r="AA37" s="210"/>
      <c r="AB37" s="210"/>
      <c r="AC37" s="210"/>
    </row>
    <row r="38" s="153" customFormat="true" ht="18" hidden="false" customHeight="true" outlineLevel="0" collapsed="false">
      <c r="B38" s="178" t="s">
        <v>245</v>
      </c>
      <c r="C38" s="178"/>
      <c r="D38" s="137" t="s">
        <v>167</v>
      </c>
      <c r="E38" s="137"/>
      <c r="F38" s="137" t="s">
        <v>167</v>
      </c>
      <c r="G38" s="137"/>
      <c r="H38" s="137"/>
      <c r="I38" s="137"/>
      <c r="J38" s="137"/>
      <c r="K38" s="137"/>
      <c r="L38" s="137"/>
      <c r="M38" s="137"/>
      <c r="N38" s="137"/>
      <c r="O38" s="137"/>
      <c r="P38" s="137"/>
      <c r="Q38" s="137"/>
      <c r="R38" s="137"/>
      <c r="S38" s="137"/>
      <c r="T38" s="137"/>
      <c r="U38" s="137"/>
      <c r="V38" s="137"/>
      <c r="W38" s="137"/>
      <c r="X38" s="137"/>
      <c r="Y38" s="137"/>
      <c r="Z38" s="137"/>
      <c r="AA38" s="137"/>
      <c r="AB38" s="137"/>
      <c r="AC38" s="137"/>
    </row>
    <row r="39" s="153" customFormat="true" ht="24.75" hidden="false" customHeight="true" outlineLevel="0" collapsed="false">
      <c r="B39" s="181" t="s">
        <v>246</v>
      </c>
      <c r="C39" s="181"/>
      <c r="D39" s="245"/>
      <c r="E39" s="245"/>
      <c r="F39" s="246" t="n">
        <v>20</v>
      </c>
      <c r="G39" s="246"/>
      <c r="H39" s="246"/>
      <c r="I39" s="246"/>
      <c r="J39" s="246"/>
      <c r="K39" s="246"/>
      <c r="L39" s="246"/>
      <c r="M39" s="246"/>
      <c r="N39" s="246"/>
      <c r="O39" s="246"/>
      <c r="P39" s="246"/>
      <c r="Q39" s="246"/>
      <c r="R39" s="246"/>
      <c r="S39" s="246"/>
      <c r="T39" s="246"/>
      <c r="U39" s="246"/>
      <c r="V39" s="246"/>
      <c r="W39" s="246"/>
      <c r="X39" s="246"/>
      <c r="Y39" s="246"/>
      <c r="Z39" s="246"/>
      <c r="AA39" s="246"/>
      <c r="AB39" s="246"/>
      <c r="AC39" s="246"/>
    </row>
    <row r="40" s="153" customFormat="true" ht="4.5" hidden="false" customHeight="true" outlineLevel="0" collapsed="false">
      <c r="B40" s="171"/>
      <c r="C40" s="171"/>
      <c r="D40" s="171"/>
      <c r="E40" s="171"/>
      <c r="F40" s="219"/>
      <c r="G40" s="219"/>
      <c r="H40" s="219"/>
      <c r="I40" s="219"/>
      <c r="J40" s="219"/>
      <c r="K40" s="219"/>
      <c r="L40" s="219"/>
      <c r="M40" s="219"/>
      <c r="N40" s="219"/>
      <c r="O40" s="219"/>
      <c r="P40" s="219"/>
      <c r="Q40" s="219"/>
      <c r="R40" s="219"/>
      <c r="S40" s="219"/>
      <c r="T40" s="219"/>
      <c r="U40" s="219"/>
      <c r="V40" s="219"/>
      <c r="W40" s="219"/>
    </row>
    <row r="41" s="153" customFormat="true" ht="21" hidden="false" customHeight="true" outlineLevel="0" collapsed="false">
      <c r="A41" s="173" t="s">
        <v>247</v>
      </c>
      <c r="B41" s="150"/>
      <c r="C41" s="150"/>
      <c r="D41" s="150"/>
      <c r="E41" s="150"/>
      <c r="F41" s="150"/>
      <c r="G41" s="151"/>
      <c r="H41" s="151"/>
      <c r="I41" s="151"/>
      <c r="J41" s="151"/>
      <c r="K41" s="151"/>
      <c r="L41" s="151"/>
      <c r="M41" s="151"/>
      <c r="N41" s="151"/>
      <c r="O41" s="151"/>
      <c r="AM41" s="150"/>
      <c r="AN41" s="152"/>
    </row>
    <row r="42" s="153" customFormat="true" ht="24.75" hidden="false" customHeight="true" outlineLevel="0" collapsed="false">
      <c r="A42" s="178"/>
      <c r="B42" s="178"/>
      <c r="C42" s="178"/>
      <c r="D42" s="210" t="n">
        <v>4</v>
      </c>
      <c r="E42" s="210" t="n">
        <v>5</v>
      </c>
      <c r="F42" s="210" t="n">
        <v>6</v>
      </c>
      <c r="G42" s="210"/>
      <c r="H42" s="210"/>
      <c r="I42" s="210" t="n">
        <v>7</v>
      </c>
      <c r="J42" s="210"/>
      <c r="K42" s="210"/>
      <c r="L42" s="210" t="n">
        <v>8</v>
      </c>
      <c r="M42" s="210"/>
      <c r="N42" s="210"/>
      <c r="O42" s="210" t="n">
        <v>9</v>
      </c>
      <c r="P42" s="210"/>
      <c r="Q42" s="210"/>
      <c r="R42" s="210" t="n">
        <v>10</v>
      </c>
      <c r="S42" s="210"/>
      <c r="T42" s="210"/>
      <c r="U42" s="210" t="n">
        <v>11</v>
      </c>
      <c r="V42" s="210"/>
      <c r="W42" s="210"/>
      <c r="X42" s="210" t="n">
        <v>12</v>
      </c>
      <c r="Y42" s="210"/>
      <c r="Z42" s="210"/>
      <c r="AA42" s="210" t="n">
        <v>1</v>
      </c>
      <c r="AB42" s="210"/>
      <c r="AC42" s="210"/>
      <c r="AD42" s="210" t="n">
        <v>2</v>
      </c>
      <c r="AE42" s="210"/>
      <c r="AF42" s="210"/>
      <c r="AG42" s="210" t="n">
        <v>3</v>
      </c>
      <c r="AH42" s="210"/>
      <c r="AI42" s="210"/>
      <c r="AJ42" s="178" t="s">
        <v>197</v>
      </c>
      <c r="AK42" s="178"/>
      <c r="AL42" s="181" t="s">
        <v>198</v>
      </c>
      <c r="AM42" s="181" t="s">
        <v>202</v>
      </c>
    </row>
    <row r="43" s="153" customFormat="true" ht="18" hidden="false" customHeight="true" outlineLevel="0" collapsed="false">
      <c r="A43" s="186" t="s">
        <v>203</v>
      </c>
      <c r="B43" s="186"/>
      <c r="C43" s="186"/>
      <c r="D43" s="213" t="n">
        <f aca="false">SUM(D44:D48)</f>
        <v>1840</v>
      </c>
      <c r="E43" s="213" t="n">
        <f aca="false">SUM(E44:E48)</f>
        <v>1728</v>
      </c>
      <c r="F43" s="213" t="n">
        <f aca="false">SUM(F44:H48)</f>
        <v>1840</v>
      </c>
      <c r="G43" s="213"/>
      <c r="H43" s="213"/>
      <c r="I43" s="213" t="n">
        <f aca="false">SUM(I44:K48)</f>
        <v>1932</v>
      </c>
      <c r="J43" s="213"/>
      <c r="K43" s="213"/>
      <c r="L43" s="213" t="n">
        <f aca="false">SUM(L44:N48)</f>
        <v>1932</v>
      </c>
      <c r="M43" s="213"/>
      <c r="N43" s="213"/>
      <c r="O43" s="213" t="n">
        <f aca="false">SUM(O44:Q48)</f>
        <v>1748</v>
      </c>
      <c r="P43" s="213"/>
      <c r="Q43" s="213"/>
      <c r="R43" s="213" t="n">
        <f aca="false">SUM(R44:T48)</f>
        <v>1840</v>
      </c>
      <c r="S43" s="213"/>
      <c r="T43" s="213"/>
      <c r="U43" s="213" t="n">
        <f aca="false">SUM(U44:W48)</f>
        <v>1840</v>
      </c>
      <c r="V43" s="213"/>
      <c r="W43" s="213"/>
      <c r="X43" s="213" t="n">
        <f aca="false">SUM(X44:Z48)</f>
        <v>1748</v>
      </c>
      <c r="Y43" s="213"/>
      <c r="Z43" s="213"/>
      <c r="AA43" s="213" t="n">
        <f aca="false">SUM(AA44:AC48)</f>
        <v>1748</v>
      </c>
      <c r="AB43" s="213"/>
      <c r="AC43" s="213"/>
      <c r="AD43" s="213" t="n">
        <f aca="false">SUM(AD44:AF48)</f>
        <v>1748</v>
      </c>
      <c r="AE43" s="213"/>
      <c r="AF43" s="213"/>
      <c r="AG43" s="213" t="n">
        <f aca="false">SUM(AG44:AI48)</f>
        <v>1840</v>
      </c>
      <c r="AH43" s="213"/>
      <c r="AI43" s="213"/>
      <c r="AJ43" s="211" t="n">
        <f aca="false">SUM(D43:AI43)</f>
        <v>21784</v>
      </c>
      <c r="AK43" s="211"/>
      <c r="AL43" s="212" t="n">
        <f aca="false">ROUNDUP(((AJ43-AJ49-AJ50)+AJ49*0.5+AJ50*0.75)/AJ51,1)</f>
        <v>84.2</v>
      </c>
      <c r="AM43" s="212" t="n">
        <f aca="false">ROUND((2*AJ44+3*AJ45+4*AJ46+5*AJ47+6*AJ48)/AJ43,1)</f>
        <v>4.7</v>
      </c>
    </row>
    <row r="44" s="153" customFormat="true" ht="18" hidden="false" customHeight="true" outlineLevel="0" collapsed="false">
      <c r="A44" s="186" t="s">
        <v>204</v>
      </c>
      <c r="B44" s="186"/>
      <c r="C44" s="186"/>
      <c r="D44" s="141" t="n">
        <v>100</v>
      </c>
      <c r="E44" s="141" t="n">
        <v>95</v>
      </c>
      <c r="F44" s="141" t="n">
        <v>100</v>
      </c>
      <c r="G44" s="141"/>
      <c r="H44" s="141"/>
      <c r="I44" s="141" t="n">
        <v>105</v>
      </c>
      <c r="J44" s="141"/>
      <c r="K44" s="141"/>
      <c r="L44" s="141" t="n">
        <v>105</v>
      </c>
      <c r="M44" s="141"/>
      <c r="N44" s="141"/>
      <c r="O44" s="141" t="n">
        <v>95</v>
      </c>
      <c r="P44" s="141"/>
      <c r="Q44" s="141"/>
      <c r="R44" s="141" t="n">
        <v>100</v>
      </c>
      <c r="S44" s="141"/>
      <c r="T44" s="141"/>
      <c r="U44" s="141" t="n">
        <v>100</v>
      </c>
      <c r="V44" s="141"/>
      <c r="W44" s="141"/>
      <c r="X44" s="141" t="n">
        <v>95</v>
      </c>
      <c r="Y44" s="141"/>
      <c r="Z44" s="141"/>
      <c r="AA44" s="141" t="n">
        <v>95</v>
      </c>
      <c r="AB44" s="141"/>
      <c r="AC44" s="141"/>
      <c r="AD44" s="141" t="n">
        <v>95</v>
      </c>
      <c r="AE44" s="141"/>
      <c r="AF44" s="141"/>
      <c r="AG44" s="141" t="n">
        <v>100</v>
      </c>
      <c r="AH44" s="141"/>
      <c r="AI44" s="141"/>
      <c r="AJ44" s="211" t="n">
        <f aca="false">SUM(D44:AI44)</f>
        <v>1185</v>
      </c>
      <c r="AK44" s="211"/>
      <c r="AL44" s="212"/>
      <c r="AM44" s="212"/>
    </row>
    <row r="45" s="153" customFormat="true" ht="18" hidden="false" customHeight="true" outlineLevel="0" collapsed="false">
      <c r="A45" s="186" t="s">
        <v>205</v>
      </c>
      <c r="B45" s="186"/>
      <c r="C45" s="186"/>
      <c r="D45" s="141" t="n">
        <v>100</v>
      </c>
      <c r="E45" s="141" t="n">
        <v>95</v>
      </c>
      <c r="F45" s="141" t="n">
        <v>100</v>
      </c>
      <c r="G45" s="141"/>
      <c r="H45" s="141"/>
      <c r="I45" s="141" t="n">
        <v>105</v>
      </c>
      <c r="J45" s="141"/>
      <c r="K45" s="141"/>
      <c r="L45" s="141" t="n">
        <v>105</v>
      </c>
      <c r="M45" s="141"/>
      <c r="N45" s="141"/>
      <c r="O45" s="141" t="n">
        <v>95</v>
      </c>
      <c r="P45" s="141"/>
      <c r="Q45" s="141"/>
      <c r="R45" s="141" t="n">
        <v>100</v>
      </c>
      <c r="S45" s="141"/>
      <c r="T45" s="141"/>
      <c r="U45" s="141" t="n">
        <v>100</v>
      </c>
      <c r="V45" s="141"/>
      <c r="W45" s="141"/>
      <c r="X45" s="141" t="n">
        <v>95</v>
      </c>
      <c r="Y45" s="141"/>
      <c r="Z45" s="141"/>
      <c r="AA45" s="141" t="n">
        <v>95</v>
      </c>
      <c r="AB45" s="141"/>
      <c r="AC45" s="141"/>
      <c r="AD45" s="141" t="n">
        <v>95</v>
      </c>
      <c r="AE45" s="141"/>
      <c r="AF45" s="141"/>
      <c r="AG45" s="141" t="n">
        <v>100</v>
      </c>
      <c r="AH45" s="141"/>
      <c r="AI45" s="141"/>
      <c r="AJ45" s="211" t="n">
        <f aca="false">SUM(D45:AI45)</f>
        <v>1185</v>
      </c>
      <c r="AK45" s="211"/>
      <c r="AL45" s="212"/>
      <c r="AM45" s="212"/>
    </row>
    <row r="46" s="153" customFormat="true" ht="18" hidden="false" customHeight="true" outlineLevel="0" collapsed="false">
      <c r="A46" s="186" t="s">
        <v>206</v>
      </c>
      <c r="B46" s="186"/>
      <c r="C46" s="186"/>
      <c r="D46" s="141" t="n">
        <v>140</v>
      </c>
      <c r="E46" s="141" t="n">
        <v>133</v>
      </c>
      <c r="F46" s="141" t="n">
        <v>140</v>
      </c>
      <c r="G46" s="141"/>
      <c r="H46" s="141"/>
      <c r="I46" s="141" t="n">
        <v>147</v>
      </c>
      <c r="J46" s="141"/>
      <c r="K46" s="141"/>
      <c r="L46" s="141" t="n">
        <v>147</v>
      </c>
      <c r="M46" s="141"/>
      <c r="N46" s="141"/>
      <c r="O46" s="141" t="n">
        <v>133</v>
      </c>
      <c r="P46" s="141"/>
      <c r="Q46" s="141"/>
      <c r="R46" s="141" t="n">
        <v>140</v>
      </c>
      <c r="S46" s="141"/>
      <c r="T46" s="141"/>
      <c r="U46" s="141" t="n">
        <v>140</v>
      </c>
      <c r="V46" s="141"/>
      <c r="W46" s="141"/>
      <c r="X46" s="141" t="n">
        <v>133</v>
      </c>
      <c r="Y46" s="141"/>
      <c r="Z46" s="141"/>
      <c r="AA46" s="141" t="n">
        <v>133</v>
      </c>
      <c r="AB46" s="141"/>
      <c r="AC46" s="141"/>
      <c r="AD46" s="141" t="n">
        <v>133</v>
      </c>
      <c r="AE46" s="141"/>
      <c r="AF46" s="141"/>
      <c r="AG46" s="141" t="n">
        <v>140</v>
      </c>
      <c r="AH46" s="141"/>
      <c r="AI46" s="141"/>
      <c r="AJ46" s="211" t="n">
        <f aca="false">SUM(D46:AI46)</f>
        <v>1659</v>
      </c>
      <c r="AK46" s="211"/>
      <c r="AL46" s="212"/>
      <c r="AM46" s="212"/>
    </row>
    <row r="47" s="153" customFormat="true" ht="18" hidden="false" customHeight="true" outlineLevel="0" collapsed="false">
      <c r="A47" s="186" t="s">
        <v>207</v>
      </c>
      <c r="B47" s="186"/>
      <c r="C47" s="186"/>
      <c r="D47" s="141" t="n">
        <v>1400</v>
      </c>
      <c r="E47" s="141" t="n">
        <v>1310</v>
      </c>
      <c r="F47" s="141" t="n">
        <v>1400</v>
      </c>
      <c r="G47" s="141"/>
      <c r="H47" s="141"/>
      <c r="I47" s="141" t="n">
        <v>1470</v>
      </c>
      <c r="J47" s="141"/>
      <c r="K47" s="141"/>
      <c r="L47" s="141" t="n">
        <v>1470</v>
      </c>
      <c r="M47" s="141"/>
      <c r="N47" s="141"/>
      <c r="O47" s="141" t="n">
        <v>1330</v>
      </c>
      <c r="P47" s="141"/>
      <c r="Q47" s="141"/>
      <c r="R47" s="141" t="n">
        <v>1400</v>
      </c>
      <c r="S47" s="141"/>
      <c r="T47" s="141"/>
      <c r="U47" s="141" t="n">
        <v>1400</v>
      </c>
      <c r="V47" s="141"/>
      <c r="W47" s="141"/>
      <c r="X47" s="141" t="n">
        <v>1330</v>
      </c>
      <c r="Y47" s="141"/>
      <c r="Z47" s="141"/>
      <c r="AA47" s="141" t="n">
        <v>1330</v>
      </c>
      <c r="AB47" s="141"/>
      <c r="AC47" s="141"/>
      <c r="AD47" s="141" t="n">
        <v>1330</v>
      </c>
      <c r="AE47" s="141"/>
      <c r="AF47" s="141"/>
      <c r="AG47" s="141" t="n">
        <v>1400</v>
      </c>
      <c r="AH47" s="141"/>
      <c r="AI47" s="141"/>
      <c r="AJ47" s="211" t="n">
        <f aca="false">SUM(D47:AI47)</f>
        <v>16570</v>
      </c>
      <c r="AK47" s="211"/>
      <c r="AL47" s="212"/>
      <c r="AM47" s="212"/>
    </row>
    <row r="48" s="153" customFormat="true" ht="18" hidden="false" customHeight="true" outlineLevel="0" collapsed="false">
      <c r="A48" s="186" t="s">
        <v>208</v>
      </c>
      <c r="B48" s="186"/>
      <c r="C48" s="186"/>
      <c r="D48" s="141" t="n">
        <v>100</v>
      </c>
      <c r="E48" s="141" t="n">
        <v>95</v>
      </c>
      <c r="F48" s="141" t="n">
        <v>100</v>
      </c>
      <c r="G48" s="141"/>
      <c r="H48" s="141"/>
      <c r="I48" s="141" t="n">
        <v>105</v>
      </c>
      <c r="J48" s="141"/>
      <c r="K48" s="141"/>
      <c r="L48" s="141" t="n">
        <v>105</v>
      </c>
      <c r="M48" s="141"/>
      <c r="N48" s="141"/>
      <c r="O48" s="141" t="n">
        <v>95</v>
      </c>
      <c r="P48" s="141"/>
      <c r="Q48" s="141"/>
      <c r="R48" s="141" t="n">
        <v>100</v>
      </c>
      <c r="S48" s="141"/>
      <c r="T48" s="141"/>
      <c r="U48" s="141" t="n">
        <v>100</v>
      </c>
      <c r="V48" s="141"/>
      <c r="W48" s="141"/>
      <c r="X48" s="141" t="n">
        <v>95</v>
      </c>
      <c r="Y48" s="141"/>
      <c r="Z48" s="141"/>
      <c r="AA48" s="141" t="n">
        <v>95</v>
      </c>
      <c r="AB48" s="141"/>
      <c r="AC48" s="141"/>
      <c r="AD48" s="141" t="n">
        <v>95</v>
      </c>
      <c r="AE48" s="141"/>
      <c r="AF48" s="141"/>
      <c r="AG48" s="141" t="n">
        <v>100</v>
      </c>
      <c r="AH48" s="141"/>
      <c r="AI48" s="141"/>
      <c r="AJ48" s="211" t="n">
        <f aca="false">SUM(D48:AI48)</f>
        <v>1185</v>
      </c>
      <c r="AK48" s="211"/>
      <c r="AL48" s="212"/>
      <c r="AM48" s="212"/>
    </row>
    <row r="49" s="153" customFormat="true" ht="18" hidden="false" customHeight="true" outlineLevel="0" collapsed="false">
      <c r="A49" s="214"/>
      <c r="B49" s="215" t="s">
        <v>209</v>
      </c>
      <c r="C49" s="216"/>
      <c r="D49" s="141" t="n">
        <v>100</v>
      </c>
      <c r="E49" s="141" t="n">
        <v>95</v>
      </c>
      <c r="F49" s="141" t="n">
        <v>100</v>
      </c>
      <c r="G49" s="141"/>
      <c r="H49" s="141"/>
      <c r="I49" s="141" t="n">
        <v>105</v>
      </c>
      <c r="J49" s="141"/>
      <c r="K49" s="141"/>
      <c r="L49" s="141" t="n">
        <v>105</v>
      </c>
      <c r="M49" s="141"/>
      <c r="N49" s="141"/>
      <c r="O49" s="141" t="n">
        <v>95</v>
      </c>
      <c r="P49" s="141"/>
      <c r="Q49" s="141"/>
      <c r="R49" s="141" t="n">
        <v>100</v>
      </c>
      <c r="S49" s="141"/>
      <c r="T49" s="141"/>
      <c r="U49" s="141" t="n">
        <v>100</v>
      </c>
      <c r="V49" s="141"/>
      <c r="W49" s="141"/>
      <c r="X49" s="141" t="n">
        <v>95</v>
      </c>
      <c r="Y49" s="141"/>
      <c r="Z49" s="141"/>
      <c r="AA49" s="141" t="n">
        <v>95</v>
      </c>
      <c r="AB49" s="141"/>
      <c r="AC49" s="141"/>
      <c r="AD49" s="141" t="n">
        <v>95</v>
      </c>
      <c r="AE49" s="141"/>
      <c r="AF49" s="141"/>
      <c r="AG49" s="141" t="n">
        <v>2000</v>
      </c>
      <c r="AH49" s="141"/>
      <c r="AI49" s="141"/>
      <c r="AJ49" s="211" t="n">
        <f aca="false">SUM(D49:AI49)</f>
        <v>3085</v>
      </c>
      <c r="AK49" s="211"/>
      <c r="AL49" s="212"/>
      <c r="AM49" s="212"/>
    </row>
    <row r="50" s="153" customFormat="true" ht="18" hidden="false" customHeight="true" outlineLevel="0" collapsed="false">
      <c r="A50" s="214"/>
      <c r="B50" s="217" t="s">
        <v>210</v>
      </c>
      <c r="C50" s="217"/>
      <c r="D50" s="141" t="n">
        <v>100</v>
      </c>
      <c r="E50" s="141" t="n">
        <v>95</v>
      </c>
      <c r="F50" s="141" t="n">
        <v>100</v>
      </c>
      <c r="G50" s="141"/>
      <c r="H50" s="141"/>
      <c r="I50" s="141" t="n">
        <v>105</v>
      </c>
      <c r="J50" s="141"/>
      <c r="K50" s="141"/>
      <c r="L50" s="141" t="n">
        <v>105</v>
      </c>
      <c r="M50" s="141"/>
      <c r="N50" s="141"/>
      <c r="O50" s="141" t="n">
        <v>95</v>
      </c>
      <c r="P50" s="141"/>
      <c r="Q50" s="141"/>
      <c r="R50" s="141" t="n">
        <v>100</v>
      </c>
      <c r="S50" s="141"/>
      <c r="T50" s="141"/>
      <c r="U50" s="141" t="n">
        <v>100</v>
      </c>
      <c r="V50" s="141"/>
      <c r="W50" s="141"/>
      <c r="X50" s="141" t="n">
        <v>95</v>
      </c>
      <c r="Y50" s="141"/>
      <c r="Z50" s="141"/>
      <c r="AA50" s="141" t="n">
        <v>95</v>
      </c>
      <c r="AB50" s="141"/>
      <c r="AC50" s="141"/>
      <c r="AD50" s="141" t="n">
        <v>95</v>
      </c>
      <c r="AE50" s="141"/>
      <c r="AF50" s="141"/>
      <c r="AG50" s="141" t="n">
        <v>100</v>
      </c>
      <c r="AH50" s="141"/>
      <c r="AI50" s="141"/>
      <c r="AJ50" s="211" t="n">
        <f aca="false">SUM(D50:AI50)</f>
        <v>1185</v>
      </c>
      <c r="AK50" s="211"/>
      <c r="AL50" s="212"/>
      <c r="AM50" s="212"/>
    </row>
    <row r="51" s="153" customFormat="true" ht="18" hidden="false" customHeight="true" outlineLevel="0" collapsed="false">
      <c r="A51" s="186" t="s">
        <v>200</v>
      </c>
      <c r="B51" s="186"/>
      <c r="C51" s="186"/>
      <c r="D51" s="141" t="n">
        <v>20</v>
      </c>
      <c r="E51" s="141" t="n">
        <v>19</v>
      </c>
      <c r="F51" s="141" t="n">
        <v>20</v>
      </c>
      <c r="G51" s="141"/>
      <c r="H51" s="141"/>
      <c r="I51" s="141" t="n">
        <v>21</v>
      </c>
      <c r="J51" s="141"/>
      <c r="K51" s="141"/>
      <c r="L51" s="141" t="n">
        <v>21</v>
      </c>
      <c r="M51" s="141"/>
      <c r="N51" s="141"/>
      <c r="O51" s="141" t="n">
        <v>19</v>
      </c>
      <c r="P51" s="141"/>
      <c r="Q51" s="141"/>
      <c r="R51" s="141" t="n">
        <v>20</v>
      </c>
      <c r="S51" s="141"/>
      <c r="T51" s="141"/>
      <c r="U51" s="141" t="n">
        <v>20</v>
      </c>
      <c r="V51" s="141"/>
      <c r="W51" s="141"/>
      <c r="X51" s="141" t="n">
        <v>19</v>
      </c>
      <c r="Y51" s="141"/>
      <c r="Z51" s="141"/>
      <c r="AA51" s="141" t="n">
        <v>19</v>
      </c>
      <c r="AB51" s="141"/>
      <c r="AC51" s="141"/>
      <c r="AD51" s="141" t="n">
        <v>19</v>
      </c>
      <c r="AE51" s="141"/>
      <c r="AF51" s="141"/>
      <c r="AG51" s="141" t="n">
        <v>20</v>
      </c>
      <c r="AH51" s="141"/>
      <c r="AI51" s="141"/>
      <c r="AJ51" s="211" t="n">
        <f aca="false">+SUM(D51:AI51)</f>
        <v>237</v>
      </c>
      <c r="AK51" s="211"/>
      <c r="AL51" s="212"/>
      <c r="AM51" s="212"/>
    </row>
    <row r="52" s="153" customFormat="true" ht="21" hidden="false" customHeight="true" outlineLevel="0" collapsed="false">
      <c r="A52" s="171" t="s">
        <v>211</v>
      </c>
      <c r="B52" s="171"/>
      <c r="C52" s="171"/>
      <c r="I52" s="151"/>
      <c r="J52" s="151"/>
      <c r="K52" s="151"/>
      <c r="L52" s="151"/>
      <c r="M52" s="151"/>
      <c r="N52" s="151"/>
      <c r="O52" s="151"/>
      <c r="P52" s="151"/>
      <c r="Q52" s="151"/>
      <c r="R52" s="151"/>
      <c r="S52" s="151"/>
      <c r="T52" s="151"/>
      <c r="U52" s="151"/>
      <c r="V52" s="151"/>
      <c r="W52" s="151"/>
      <c r="X52" s="151"/>
      <c r="Y52" s="151"/>
      <c r="Z52" s="151"/>
      <c r="AA52" s="151"/>
      <c r="AB52" s="151"/>
      <c r="AC52" s="151"/>
      <c r="AD52" s="151"/>
      <c r="AE52" s="151"/>
      <c r="AF52" s="151"/>
      <c r="AG52" s="151"/>
      <c r="AH52" s="151"/>
      <c r="AI52" s="151"/>
      <c r="AJ52" s="172"/>
      <c r="AK52" s="151"/>
      <c r="AL52" s="150"/>
      <c r="AM52" s="150"/>
      <c r="AN52" s="152"/>
    </row>
    <row r="53" s="153" customFormat="true" ht="4.5" hidden="false" customHeight="true" outlineLevel="0" collapsed="false">
      <c r="A53" s="171"/>
      <c r="B53" s="171"/>
      <c r="C53" s="171"/>
      <c r="I53" s="151"/>
      <c r="J53" s="151"/>
      <c r="K53" s="151"/>
      <c r="L53" s="151"/>
      <c r="M53" s="151"/>
      <c r="N53" s="151"/>
      <c r="O53" s="151"/>
      <c r="P53" s="151"/>
      <c r="Q53" s="151"/>
      <c r="R53" s="151"/>
      <c r="S53" s="151"/>
      <c r="T53" s="151"/>
      <c r="U53" s="151"/>
      <c r="V53" s="151"/>
      <c r="W53" s="151"/>
      <c r="X53" s="151"/>
      <c r="Y53" s="151"/>
      <c r="Z53" s="151"/>
      <c r="AA53" s="151"/>
      <c r="AB53" s="151"/>
      <c r="AC53" s="151"/>
      <c r="AD53" s="151"/>
      <c r="AE53" s="151"/>
      <c r="AF53" s="151"/>
      <c r="AG53" s="151"/>
      <c r="AH53" s="151"/>
      <c r="AI53" s="151"/>
      <c r="AJ53" s="172"/>
      <c r="AK53" s="151"/>
      <c r="AL53" s="150"/>
      <c r="AM53" s="150"/>
      <c r="AN53" s="152"/>
    </row>
    <row r="54" s="153" customFormat="true" ht="18" hidden="false" customHeight="true" outlineLevel="0" collapsed="false">
      <c r="A54" s="173" t="s">
        <v>161</v>
      </c>
      <c r="B54" s="151"/>
      <c r="D54" s="151"/>
      <c r="E54" s="151"/>
      <c r="F54" s="151"/>
      <c r="G54" s="151"/>
      <c r="H54" s="151"/>
      <c r="I54" s="151"/>
      <c r="J54" s="151"/>
      <c r="K54" s="151"/>
      <c r="L54" s="151"/>
      <c r="M54" s="151"/>
      <c r="N54" s="151"/>
      <c r="O54" s="151"/>
      <c r="P54" s="151"/>
      <c r="Q54" s="151"/>
      <c r="R54" s="151"/>
      <c r="S54" s="151"/>
      <c r="T54" s="151"/>
      <c r="U54" s="151"/>
      <c r="V54" s="151"/>
      <c r="W54" s="150"/>
      <c r="X54" s="151"/>
      <c r="Y54" s="151"/>
      <c r="Z54" s="151"/>
      <c r="AA54" s="151"/>
      <c r="AB54" s="151"/>
      <c r="AC54" s="151"/>
      <c r="AD54" s="151"/>
      <c r="AE54" s="151"/>
      <c r="AF54" s="151"/>
      <c r="AG54" s="151"/>
      <c r="AH54" s="151"/>
      <c r="AI54" s="151"/>
      <c r="AJ54" s="172"/>
      <c r="AK54" s="151"/>
      <c r="AL54" s="150"/>
      <c r="AM54" s="150"/>
      <c r="AN54" s="152"/>
    </row>
    <row r="55" s="153" customFormat="true" ht="54.75" hidden="false" customHeight="true" outlineLevel="0" collapsed="false">
      <c r="A55" s="178" t="s">
        <v>125</v>
      </c>
      <c r="B55" s="178"/>
      <c r="C55" s="178" t="s">
        <v>22</v>
      </c>
      <c r="D55" s="178"/>
      <c r="E55" s="181" t="s">
        <v>248</v>
      </c>
      <c r="F55" s="181"/>
      <c r="G55" s="181"/>
      <c r="H55" s="181"/>
      <c r="I55" s="181" t="s">
        <v>249</v>
      </c>
      <c r="J55" s="181"/>
      <c r="K55" s="181"/>
      <c r="L55" s="181"/>
      <c r="M55" s="181"/>
      <c r="N55" s="181"/>
      <c r="O55" s="181" t="s">
        <v>250</v>
      </c>
      <c r="P55" s="181"/>
      <c r="Q55" s="181"/>
      <c r="R55" s="181"/>
      <c r="S55" s="181"/>
      <c r="T55" s="181"/>
      <c r="U55" s="181" t="s">
        <v>251</v>
      </c>
      <c r="V55" s="181"/>
      <c r="W55" s="181"/>
      <c r="X55" s="181"/>
      <c r="Y55" s="181"/>
      <c r="Z55" s="181"/>
      <c r="AA55" s="181" t="s">
        <v>252</v>
      </c>
      <c r="AB55" s="181"/>
      <c r="AC55" s="181"/>
      <c r="AD55" s="181"/>
      <c r="AE55" s="181"/>
      <c r="AF55" s="181"/>
      <c r="AG55" s="181" t="s">
        <v>253</v>
      </c>
      <c r="AH55" s="181"/>
      <c r="AI55" s="181"/>
      <c r="AJ55" s="181"/>
      <c r="AK55" s="181"/>
      <c r="AM55" s="150"/>
      <c r="AN55" s="152"/>
    </row>
    <row r="56" s="153" customFormat="true" ht="18" hidden="false" customHeight="true" outlineLevel="0" collapsed="false">
      <c r="A56" s="181" t="s">
        <v>165</v>
      </c>
      <c r="B56" s="181"/>
      <c r="C56" s="213" t="n">
        <f aca="false">ROUNDDOWN(IF(AL43&lt;=60,1,1+ROUNDUP((AL43-60)/40,0)),1)</f>
        <v>2</v>
      </c>
      <c r="D56" s="213"/>
      <c r="E56" s="213" t="n">
        <f aca="false">IF(D38="○",ROUNDDOWN(IF(AM43&lt;4,AL43/6,IF(AM43&lt;5,AL43/5,AL43/3)),1),"-")</f>
        <v>16.8</v>
      </c>
      <c r="F56" s="213"/>
      <c r="G56" s="213"/>
      <c r="H56" s="213"/>
      <c r="I56" s="213" t="n">
        <f aca="false">IF(F38="○",ROUNDDOWN(F39/6,1),"-")</f>
        <v>3.3</v>
      </c>
      <c r="J56" s="213"/>
      <c r="K56" s="213"/>
      <c r="L56" s="213"/>
      <c r="M56" s="213"/>
      <c r="N56" s="213"/>
      <c r="O56" s="213" t="str">
        <f aca="false">IF(L38="○",ROUNDDOWN(L39/6,1),"-")</f>
        <v>-</v>
      </c>
      <c r="P56" s="213"/>
      <c r="Q56" s="213"/>
      <c r="R56" s="213"/>
      <c r="S56" s="213"/>
      <c r="T56" s="213"/>
      <c r="U56" s="213" t="str">
        <f aca="false">IF(R38="○",ROUNDDOWN(R39/6,1),"-")</f>
        <v>-</v>
      </c>
      <c r="V56" s="213"/>
      <c r="W56" s="213"/>
      <c r="X56" s="213"/>
      <c r="Y56" s="213"/>
      <c r="Z56" s="213"/>
      <c r="AA56" s="213" t="str">
        <f aca="false">IF(R38="○",ROUNDDOWN(R39/15,1),"-")</f>
        <v>-</v>
      </c>
      <c r="AB56" s="213"/>
      <c r="AC56" s="213"/>
      <c r="AD56" s="213"/>
      <c r="AE56" s="213"/>
      <c r="AF56" s="213"/>
      <c r="AG56" s="213" t="str">
        <f aca="false">IF(X38="○",ROUNDDOWN(X39/10,1),"-")</f>
        <v>-</v>
      </c>
      <c r="AH56" s="213"/>
      <c r="AI56" s="213"/>
      <c r="AJ56" s="213"/>
      <c r="AK56" s="213"/>
      <c r="AM56" s="150"/>
      <c r="AN56" s="152"/>
    </row>
    <row r="57" s="153" customFormat="true" ht="4.5" hidden="false" customHeight="true" outlineLevel="0" collapsed="false">
      <c r="A57" s="171"/>
      <c r="B57" s="171"/>
      <c r="C57" s="171"/>
      <c r="D57" s="171"/>
      <c r="E57" s="171"/>
      <c r="F57" s="171"/>
      <c r="G57" s="171"/>
      <c r="H57" s="171"/>
      <c r="I57" s="171"/>
      <c r="J57" s="151"/>
      <c r="K57" s="151"/>
      <c r="L57" s="151"/>
      <c r="M57" s="172"/>
      <c r="N57" s="151"/>
      <c r="O57" s="151"/>
      <c r="P57" s="151"/>
      <c r="W57" s="150"/>
      <c r="X57" s="151"/>
      <c r="Y57" s="151"/>
      <c r="Z57" s="151"/>
      <c r="AA57" s="151"/>
      <c r="AB57" s="151"/>
      <c r="AC57" s="151"/>
      <c r="AD57" s="151"/>
      <c r="AE57" s="151"/>
      <c r="AF57" s="151"/>
      <c r="AG57" s="151"/>
      <c r="AH57" s="151"/>
      <c r="AI57" s="151"/>
      <c r="AJ57" s="172"/>
      <c r="AK57" s="151"/>
      <c r="AL57" s="150"/>
      <c r="AM57" s="150"/>
      <c r="AN57" s="152"/>
    </row>
    <row r="58" s="105" customFormat="true" ht="21" hidden="false" customHeight="true" outlineLevel="0" collapsed="false">
      <c r="A58" s="197" t="s">
        <v>182</v>
      </c>
      <c r="C58" s="126"/>
      <c r="D58" s="126"/>
      <c r="E58" s="126"/>
      <c r="F58" s="126"/>
      <c r="G58" s="198"/>
      <c r="H58" s="198"/>
      <c r="I58" s="198"/>
      <c r="J58" s="198"/>
      <c r="K58" s="198"/>
      <c r="L58" s="198"/>
      <c r="M58" s="198"/>
      <c r="N58" s="198"/>
      <c r="O58" s="198"/>
      <c r="P58" s="198"/>
      <c r="Q58" s="198"/>
      <c r="R58" s="198"/>
      <c r="S58" s="198"/>
      <c r="T58" s="198"/>
      <c r="U58" s="198"/>
      <c r="V58" s="198"/>
      <c r="W58" s="198"/>
      <c r="X58" s="198"/>
      <c r="Y58" s="198"/>
      <c r="Z58" s="198"/>
      <c r="AA58" s="198"/>
      <c r="AB58" s="198"/>
      <c r="AC58" s="198"/>
      <c r="AD58" s="198"/>
      <c r="AE58" s="198"/>
      <c r="AF58" s="198"/>
      <c r="AG58" s="198"/>
      <c r="AH58" s="198"/>
      <c r="AI58" s="198"/>
      <c r="AJ58" s="198"/>
      <c r="AK58" s="198"/>
      <c r="AL58" s="126"/>
      <c r="AM58" s="126"/>
      <c r="AN58" s="110"/>
    </row>
    <row r="59" customFormat="false" ht="24.75" hidden="false" customHeight="true" outlineLevel="0" collapsed="false">
      <c r="A59" s="110"/>
      <c r="B59" s="125"/>
      <c r="C59" s="199" t="str">
        <f aca="false">IF(VLOOKUP($AK$1,選択肢!$A$1:$J$31,C64,FALSE())=0,"-",VLOOKUP($AK$1,選択肢!$A$1:$J$31,C64,FALSE()))</f>
        <v>管理者</v>
      </c>
      <c r="D59" s="199"/>
      <c r="E59" s="200" t="str">
        <f aca="false">IF(VLOOKUP($AK$1,選択肢!$A$1:$J$31,E64,FALSE())=0,"-",VLOOKUP($AK$1,選択肢!$A$1:$J$31,E64,FALSE()))</f>
        <v>サービス管理責任者</v>
      </c>
      <c r="F59" s="200"/>
      <c r="G59" s="200"/>
      <c r="H59" s="200"/>
      <c r="I59" s="200" t="str">
        <f aca="false">IF(VLOOKUP($AK$1,選択肢!$A$1:$J$31,I64,FALSE())=0,"-",VLOOKUP($AK$1,選択肢!$A$1:$J$31,I64,FALSE()))</f>
        <v>医師</v>
      </c>
      <c r="J59" s="200"/>
      <c r="K59" s="200"/>
      <c r="L59" s="200"/>
      <c r="M59" s="200"/>
      <c r="N59" s="200"/>
      <c r="O59" s="200" t="str">
        <f aca="false">IF(VLOOKUP($AK$1,選択肢!$A$1:$J$31,O64,FALSE())=0,"-",VLOOKUP($AK$1,選択肢!$A$1:$J$31,O64,FALSE()))</f>
        <v>看護職員</v>
      </c>
      <c r="P59" s="200"/>
      <c r="Q59" s="200"/>
      <c r="R59" s="200"/>
      <c r="S59" s="200"/>
      <c r="T59" s="200"/>
      <c r="U59" s="200" t="str">
        <f aca="false">IF(VLOOKUP($AK$1,選択肢!$A$1:$J$31,U64,FALSE())=0,"-",VLOOKUP($AK$1,選択肢!$A$1:$J$31,U64,FALSE()))</f>
        <v>理学療法士</v>
      </c>
      <c r="V59" s="200"/>
      <c r="W59" s="200"/>
      <c r="X59" s="200"/>
      <c r="Y59" s="200"/>
      <c r="Z59" s="200"/>
      <c r="AA59" s="200" t="str">
        <f aca="false">IF(VLOOKUP($AK$1,選択肢!$A$1:$J$31,AA64,FALSE())=0,"-",VLOOKUP($AK$1,選択肢!$A$1:$J$31,AA64,FALSE()))</f>
        <v>作業療法士</v>
      </c>
      <c r="AB59" s="200"/>
      <c r="AC59" s="200"/>
      <c r="AD59" s="200"/>
      <c r="AE59" s="200"/>
      <c r="AF59" s="200"/>
      <c r="AG59" s="200" t="str">
        <f aca="false">IF(VLOOKUP($AK$1,選択肢!$A$1:$J$31,AG64,FALSE())=0,"-",VLOOKUP($AK$1,選択肢!$A$1:$J$31,AG64,FALSE()))</f>
        <v>言語聴覚士</v>
      </c>
      <c r="AH59" s="200"/>
      <c r="AI59" s="200"/>
      <c r="AJ59" s="200"/>
      <c r="AK59" s="200"/>
      <c r="AL59" s="200" t="str">
        <f aca="false">IF(VLOOKUP($AK$1,選択肢!$A$1:$J$31,AL64,FALSE())=0,"-",VLOOKUP($AK$1,選択肢!$A$1:$J$31,AL64,FALSE()))</f>
        <v>就労支援員</v>
      </c>
      <c r="AM59" s="200"/>
      <c r="AN59" s="110"/>
    </row>
    <row r="60" customFormat="false" ht="18" hidden="false" customHeight="true" outlineLevel="0" collapsed="false">
      <c r="A60" s="110"/>
      <c r="B60" s="125"/>
      <c r="C60" s="202" t="s">
        <v>26</v>
      </c>
      <c r="D60" s="202" t="s">
        <v>183</v>
      </c>
      <c r="E60" s="203" t="s">
        <v>26</v>
      </c>
      <c r="F60" s="203" t="s">
        <v>183</v>
      </c>
      <c r="G60" s="203"/>
      <c r="H60" s="203"/>
      <c r="I60" s="203" t="s">
        <v>26</v>
      </c>
      <c r="J60" s="203"/>
      <c r="K60" s="203"/>
      <c r="L60" s="203" t="s">
        <v>183</v>
      </c>
      <c r="M60" s="203"/>
      <c r="N60" s="203"/>
      <c r="O60" s="203" t="s">
        <v>26</v>
      </c>
      <c r="P60" s="203"/>
      <c r="Q60" s="203"/>
      <c r="R60" s="203" t="s">
        <v>183</v>
      </c>
      <c r="S60" s="203"/>
      <c r="T60" s="203"/>
      <c r="U60" s="203" t="s">
        <v>26</v>
      </c>
      <c r="V60" s="203"/>
      <c r="W60" s="203"/>
      <c r="X60" s="203" t="s">
        <v>183</v>
      </c>
      <c r="Y60" s="203"/>
      <c r="Z60" s="203"/>
      <c r="AA60" s="203" t="s">
        <v>26</v>
      </c>
      <c r="AB60" s="203"/>
      <c r="AC60" s="203"/>
      <c r="AD60" s="203" t="s">
        <v>183</v>
      </c>
      <c r="AE60" s="203"/>
      <c r="AF60" s="203"/>
      <c r="AG60" s="203" t="s">
        <v>26</v>
      </c>
      <c r="AH60" s="203"/>
      <c r="AI60" s="203"/>
      <c r="AJ60" s="203" t="s">
        <v>183</v>
      </c>
      <c r="AK60" s="203"/>
      <c r="AL60" s="203" t="s">
        <v>26</v>
      </c>
      <c r="AM60" s="203" t="s">
        <v>183</v>
      </c>
      <c r="AN60" s="110"/>
    </row>
    <row r="61" customFormat="false" ht="18" hidden="false" customHeight="true" outlineLevel="0" collapsed="false">
      <c r="A61" s="110"/>
      <c r="B61" s="128" t="s">
        <v>184</v>
      </c>
      <c r="C61" s="203" t="n">
        <f aca="false">COUNTIFS($B$11:$B$30,C$59,$C$11:$C$30,"A",$E$11:$E$30,"*")</f>
        <v>0</v>
      </c>
      <c r="D61" s="203" t="n">
        <f aca="false">COUNTIFS($B$11:$B$30,C$59,$C$11:$C$30,"B",$E$11:$E$30,"*")</f>
        <v>0</v>
      </c>
      <c r="E61" s="203" t="n">
        <f aca="false">COUNTIFS($B$11:$B$30,E$59,$C$11:$C$30,"A",$E$11:$E$30,"*")</f>
        <v>1</v>
      </c>
      <c r="F61" s="203" t="n">
        <f aca="false">COUNTIFS($B$11:$B$30,E$59,$C$11:$C$30,"B",$E$11:$E$30,"*")</f>
        <v>1</v>
      </c>
      <c r="G61" s="203"/>
      <c r="H61" s="203"/>
      <c r="I61" s="203" t="n">
        <f aca="false">COUNTIFS($B$11:$B$30,I$59,$C$11:$C$30,"A",$E$11:$E$30,"*")</f>
        <v>0</v>
      </c>
      <c r="J61" s="203"/>
      <c r="K61" s="203"/>
      <c r="L61" s="203" t="n">
        <f aca="false">COUNTIFS($B$11:$B$30,I$59,$C$11:$C$30,"B",$E$11:$E$30,"*")</f>
        <v>0</v>
      </c>
      <c r="M61" s="203"/>
      <c r="N61" s="203"/>
      <c r="O61" s="203" t="n">
        <f aca="false">COUNTIFS($B$11:$B$30,O$59,$C$11:$C$30,"A",$E$11:$E$30,"*")</f>
        <v>0</v>
      </c>
      <c r="P61" s="203"/>
      <c r="Q61" s="203"/>
      <c r="R61" s="203" t="n">
        <f aca="false">COUNTIFS($B$11:$B$30,O$59,$C$11:$C$30,"B",$E$11:$E$30,"*")</f>
        <v>0</v>
      </c>
      <c r="S61" s="203"/>
      <c r="T61" s="203"/>
      <c r="U61" s="203" t="n">
        <f aca="false">COUNTIFS($B$11:$B$30,U$59,$C$11:$C$30,"A",$E$11:$E$30,"*")</f>
        <v>0</v>
      </c>
      <c r="V61" s="203"/>
      <c r="W61" s="203"/>
      <c r="X61" s="203" t="n">
        <f aca="false">COUNTIFS($B$11:$B$30,U$59,$C$11:$C$30,"B",$E$11:$E$30,"*")</f>
        <v>0</v>
      </c>
      <c r="Y61" s="203"/>
      <c r="Z61" s="203"/>
      <c r="AA61" s="203" t="n">
        <f aca="false">COUNTIFS($B$11:$B$30,AA$59,$C$11:$C$30,"A",$E$11:$E$30,"*")</f>
        <v>0</v>
      </c>
      <c r="AB61" s="203"/>
      <c r="AC61" s="203"/>
      <c r="AD61" s="203" t="n">
        <f aca="false">COUNTIFS($B$11:$B$30,AA$59,$C$11:$C$30,"B",$E$11:$E$30,"*")</f>
        <v>0</v>
      </c>
      <c r="AE61" s="203"/>
      <c r="AF61" s="203"/>
      <c r="AG61" s="203" t="n">
        <f aca="false">COUNTIFS($B$11:$B$30,AG$59,$C$11:$C$30,"A",$E$11:$E$30,"*")</f>
        <v>1</v>
      </c>
      <c r="AH61" s="203"/>
      <c r="AI61" s="203"/>
      <c r="AJ61" s="203" t="n">
        <f aca="false">COUNTIFS($B$11:$B$30,AG$59,$C$11:$C$30,"B",$E$11:$E$30,"*")</f>
        <v>0</v>
      </c>
      <c r="AK61" s="203"/>
      <c r="AL61" s="203" t="n">
        <f aca="false">COUNTIFS($B$11:$B$30,AL$59,$C$11:$C$30,"A",$E$11:$E$30,"*")</f>
        <v>0</v>
      </c>
      <c r="AM61" s="203" t="n">
        <f aca="false">COUNTIFS($B$11:$B$30,AL$59,$C$11:$C$30,"B",$E$11:$E$30,"*")</f>
        <v>0</v>
      </c>
      <c r="AN61" s="110"/>
    </row>
    <row r="62" customFormat="false" ht="18" hidden="false" customHeight="true" outlineLevel="0" collapsed="false">
      <c r="A62" s="110"/>
      <c r="B62" s="133" t="s">
        <v>185</v>
      </c>
      <c r="C62" s="203" t="n">
        <f aca="false">COUNTIFS($B$11:$B$30,C$59,$C$11:$C$30,"C",$E$11:$E$30,"*")</f>
        <v>0</v>
      </c>
      <c r="D62" s="203" t="n">
        <f aca="false">COUNTIFS($B$11:$B$30,C$59,$C$11:$C$30,"D",$E$11:$E$30,"*")</f>
        <v>0</v>
      </c>
      <c r="E62" s="203" t="n">
        <f aca="false">COUNTIFS($B$11:$B$30,E$59,$C$11:$C$30,"C",$E$11:$E$30,"*")</f>
        <v>1</v>
      </c>
      <c r="F62" s="203" t="n">
        <f aca="false">COUNTIFS($B$11:$B$30,E$59,$C$11:$C$30,"D",$E$11:$E$30,"*")</f>
        <v>1</v>
      </c>
      <c r="G62" s="203"/>
      <c r="H62" s="203"/>
      <c r="I62" s="203" t="n">
        <f aca="false">COUNTIFS($B$11:$B$30,I$59,$C$11:$C$30,"C",$E$11:$E$30,"*")</f>
        <v>0</v>
      </c>
      <c r="J62" s="203"/>
      <c r="K62" s="203"/>
      <c r="L62" s="203" t="n">
        <f aca="false">COUNTIFS($B$11:$B$30,I$59,$C$11:$C$30,"D",$E$11:$E$30,"*")</f>
        <v>0</v>
      </c>
      <c r="M62" s="203"/>
      <c r="N62" s="203"/>
      <c r="O62" s="203" t="n">
        <f aca="false">COUNTIFS($B$11:$B$30,O$59,$C$11:$C$30,"C",$E$11:$E$30,"*")</f>
        <v>0</v>
      </c>
      <c r="P62" s="203"/>
      <c r="Q62" s="203"/>
      <c r="R62" s="203" t="n">
        <f aca="false">COUNTIFS($B$11:$B$30,O$59,$C$11:$C$30,"D",$E$11:$E$30,"*")</f>
        <v>0</v>
      </c>
      <c r="S62" s="203"/>
      <c r="T62" s="203"/>
      <c r="U62" s="203" t="n">
        <f aca="false">COUNTIFS($B$11:$B$30,U$59,$C$11:$C$30,"C",$E$11:$E$30,"*")</f>
        <v>0</v>
      </c>
      <c r="V62" s="203"/>
      <c r="W62" s="203"/>
      <c r="X62" s="203" t="n">
        <f aca="false">COUNTIFS($B$11:$B$30,U$59,$C$11:$C$30,"D",$E$11:$E$30,"*")</f>
        <v>0</v>
      </c>
      <c r="Y62" s="203"/>
      <c r="Z62" s="203"/>
      <c r="AA62" s="203" t="n">
        <f aca="false">COUNTIFS($B$11:$B$30,AA$59,$C$11:$C$30,"C",$E$11:$E$30,"*")</f>
        <v>0</v>
      </c>
      <c r="AB62" s="203"/>
      <c r="AC62" s="203"/>
      <c r="AD62" s="203" t="n">
        <f aca="false">COUNTIFS($B$11:$B$30,AA$59,$C$11:$C$30,"D",$E$11:$E$30,"*")</f>
        <v>0</v>
      </c>
      <c r="AE62" s="203"/>
      <c r="AF62" s="203"/>
      <c r="AG62" s="203" t="n">
        <f aca="false">COUNTIFS($B$11:$B$30,AG$59,$C$11:$C$30,"C",$E$11:$E$30,"*")</f>
        <v>0</v>
      </c>
      <c r="AH62" s="203"/>
      <c r="AI62" s="203"/>
      <c r="AJ62" s="203" t="n">
        <f aca="false">COUNTIFS($B$11:$B$30,AG$59,$C$11:$C$30,"D",$E$11:$E$30,"*")</f>
        <v>0</v>
      </c>
      <c r="AK62" s="203"/>
      <c r="AL62" s="203" t="n">
        <f aca="false">COUNTIFS($B$11:$B$30,AL$59,$C$11:$C$30,"C",$E$11:$E$30,"*")</f>
        <v>0</v>
      </c>
      <c r="AM62" s="203" t="n">
        <f aca="false">COUNTIFS($B$11:$B$30,AL$59,$C$11:$C$30,"D",$E$11:$E$30,"*")</f>
        <v>0</v>
      </c>
      <c r="AN62" s="110"/>
    </row>
    <row r="63" customFormat="false" ht="24.75" hidden="false" customHeight="true" outlineLevel="0" collapsed="false">
      <c r="A63" s="110"/>
      <c r="B63" s="133" t="s">
        <v>186</v>
      </c>
      <c r="C63" s="200" t="str">
        <f aca="false">IF($AK$3="４週",SUMIFS($AK$11:$AK$30,$B$11:$B$30,C59)/4/$AH$5,IF($AK$3="歴月",SUMIFS($AK$11:$AK$30,$B$11:$B$30,C59)/$AL$5,"記載する期間を選択してください"))</f>
        <v>記載する期間を選択してください</v>
      </c>
      <c r="D63" s="200"/>
      <c r="E63" s="200" t="str">
        <f aca="false">IF($AK$3="４週",SUMIFS($AK$11:$AK$30,$B$11:$B$30,E59)/4/$AH$5,IF($AK$3="歴月",SUMIFS($AK$11:$AK$30,$B$11:$B$30,E59)/$AL$5,"記載する期間を選択してください"))</f>
        <v>記載する期間を選択してください</v>
      </c>
      <c r="F63" s="200"/>
      <c r="G63" s="200"/>
      <c r="H63" s="200"/>
      <c r="I63" s="200" t="str">
        <f aca="false">IF($AK$3="４週",SUMIFS($AK$11:$AK$30,$B$11:$B$30,I59)/4/$AH$5,IF($AK$3="歴月",SUMIFS($AK$11:$AK$30,$B$11:$B$30,I59)/$AL$5,"記載する期間を選択してください"))</f>
        <v>記載する期間を選択してください</v>
      </c>
      <c r="J63" s="200"/>
      <c r="K63" s="200"/>
      <c r="L63" s="200"/>
      <c r="M63" s="200"/>
      <c r="N63" s="200"/>
      <c r="O63" s="200" t="str">
        <f aca="false">IF($AK$3="４週",SUMIFS($AK$11:$AK$30,$B$11:$B$30,O59)/4/$AH$5,IF($AK$3="歴月",SUMIFS($AK$11:$AK$30,$B$11:$B$30,O59)/$AL$5,"記載する期間を選択してください"))</f>
        <v>記載する期間を選択してください</v>
      </c>
      <c r="P63" s="200"/>
      <c r="Q63" s="200"/>
      <c r="R63" s="200"/>
      <c r="S63" s="200"/>
      <c r="T63" s="200"/>
      <c r="U63" s="200" t="str">
        <f aca="false">IF($AK$3="４週",SUMIFS($AK$11:$AK$30,$B$11:$B$30,U59)/4/$AH$5,IF($AK$3="歴月",SUMIFS($AK$11:$AK$30,$B$11:$B$30,U59)/$AL$5,"記載する期間を選択してください"))</f>
        <v>記載する期間を選択してください</v>
      </c>
      <c r="V63" s="200"/>
      <c r="W63" s="200"/>
      <c r="X63" s="200"/>
      <c r="Y63" s="200"/>
      <c r="Z63" s="200"/>
      <c r="AA63" s="200" t="str">
        <f aca="false">IF($AK$3="４週",SUMIFS($AK$11:$AK$30,$B$11:$B$30,AA59)/4/$AH$5,IF($AK$3="歴月",SUMIFS($AK$11:$AK$30,$B$11:$B$30,AA59)/$AL$5,"記載する期間を選択してください"))</f>
        <v>記載する期間を選択してください</v>
      </c>
      <c r="AB63" s="200"/>
      <c r="AC63" s="200"/>
      <c r="AD63" s="200"/>
      <c r="AE63" s="200"/>
      <c r="AF63" s="200"/>
      <c r="AG63" s="200" t="str">
        <f aca="false">IF($AK$3="４週",SUMIFS($AK$11:$AK$30,$B$11:$B$30,AG59)/4/$AH$5,IF($AK$3="歴月",SUMIFS($AK$11:$AK$30,$B$11:$B$30,AG59)/$AL$5,"記載する期間を選択してください"))</f>
        <v>記載する期間を選択してください</v>
      </c>
      <c r="AH63" s="200"/>
      <c r="AI63" s="200"/>
      <c r="AJ63" s="200"/>
      <c r="AK63" s="200"/>
      <c r="AL63" s="200" t="str">
        <f aca="false">IF($AK$3="４週",SUMIFS($AK$11:$AK$30,$B$11:$B$30,AL59)/4/$AH$5,IF($AK$3="歴月",SUMIFS($AK$11:$AK$30,$B$11:$B$30,AL59)/$AL$5,"記載する期間を選択してください"))</f>
        <v>記載する期間を選択してください</v>
      </c>
      <c r="AM63" s="200"/>
      <c r="AN63" s="110"/>
    </row>
    <row r="64" s="105" customFormat="true" ht="4.5" hidden="false" customHeight="true" outlineLevel="0" collapsed="false">
      <c r="A64" s="110"/>
      <c r="C64" s="158" t="n">
        <v>2</v>
      </c>
      <c r="D64" s="158"/>
      <c r="E64" s="158" t="n">
        <v>3</v>
      </c>
      <c r="F64" s="158"/>
      <c r="G64" s="158"/>
      <c r="H64" s="158"/>
      <c r="I64" s="158" t="n">
        <v>4</v>
      </c>
      <c r="J64" s="158"/>
      <c r="K64" s="158"/>
      <c r="L64" s="158"/>
      <c r="M64" s="158"/>
      <c r="N64" s="158"/>
      <c r="O64" s="158" t="n">
        <v>5</v>
      </c>
      <c r="P64" s="158"/>
      <c r="Q64" s="158"/>
      <c r="R64" s="158"/>
      <c r="S64" s="158"/>
      <c r="T64" s="158"/>
      <c r="U64" s="158" t="n">
        <v>6</v>
      </c>
      <c r="V64" s="158"/>
      <c r="W64" s="158"/>
      <c r="X64" s="158"/>
      <c r="Y64" s="158"/>
      <c r="Z64" s="158"/>
      <c r="AA64" s="158" t="n">
        <v>7</v>
      </c>
      <c r="AB64" s="158"/>
      <c r="AC64" s="158"/>
      <c r="AD64" s="158"/>
      <c r="AE64" s="158"/>
      <c r="AF64" s="158"/>
      <c r="AG64" s="158" t="n">
        <v>8</v>
      </c>
      <c r="AH64" s="158"/>
      <c r="AI64" s="158"/>
      <c r="AJ64" s="158"/>
      <c r="AK64" s="158"/>
      <c r="AL64" s="158" t="n">
        <v>9</v>
      </c>
      <c r="AM64" s="206"/>
      <c r="AN64" s="110"/>
    </row>
    <row r="65" customFormat="false" ht="19.5" hidden="false" customHeight="true" outlineLevel="0" collapsed="false">
      <c r="A65" s="110"/>
      <c r="B65" s="125"/>
      <c r="C65" s="200" t="str">
        <f aca="false">IF(VLOOKUP($AK$1,選択肢!$A$1:$J$31,C70,FALSE())=0,"-",VLOOKUP($AK$1,選択肢!$A$1:$J$31,C70,FALSE()))</f>
        <v>職業指導員</v>
      </c>
      <c r="D65" s="200"/>
      <c r="E65" s="158"/>
      <c r="F65" s="158"/>
      <c r="G65" s="158"/>
      <c r="H65" s="158"/>
      <c r="I65" s="158"/>
      <c r="J65" s="158"/>
      <c r="K65" s="158"/>
      <c r="L65" s="158"/>
      <c r="M65" s="158"/>
      <c r="N65" s="158"/>
      <c r="O65" s="158"/>
      <c r="P65" s="158"/>
      <c r="Q65" s="158"/>
      <c r="R65" s="158"/>
      <c r="S65" s="158"/>
      <c r="T65" s="158"/>
      <c r="U65" s="158"/>
      <c r="V65" s="158"/>
      <c r="W65" s="158"/>
      <c r="X65" s="158"/>
      <c r="Y65" s="158"/>
      <c r="Z65" s="158"/>
      <c r="AA65" s="158"/>
      <c r="AB65" s="158"/>
      <c r="AC65" s="158"/>
      <c r="AD65" s="158"/>
      <c r="AE65" s="158"/>
      <c r="AF65" s="158"/>
      <c r="AG65" s="158"/>
      <c r="AH65" s="158"/>
      <c r="AI65" s="158"/>
      <c r="AJ65" s="158"/>
      <c r="AK65" s="158"/>
      <c r="AL65" s="158"/>
      <c r="AM65" s="206"/>
      <c r="AN65" s="110"/>
    </row>
    <row r="66" customFormat="false" ht="19.5" hidden="false" customHeight="true" outlineLevel="0" collapsed="false">
      <c r="A66" s="110"/>
      <c r="B66" s="125"/>
      <c r="C66" s="203" t="s">
        <v>26</v>
      </c>
      <c r="D66" s="203" t="s">
        <v>183</v>
      </c>
      <c r="E66" s="158"/>
      <c r="F66" s="158"/>
      <c r="G66" s="158"/>
      <c r="H66" s="158"/>
      <c r="I66" s="158"/>
      <c r="J66" s="158"/>
      <c r="K66" s="158"/>
      <c r="L66" s="158"/>
      <c r="M66" s="158"/>
      <c r="N66" s="158"/>
      <c r="O66" s="158"/>
      <c r="P66" s="158"/>
      <c r="Q66" s="158"/>
      <c r="R66" s="158"/>
      <c r="S66" s="158"/>
      <c r="T66" s="158"/>
      <c r="U66" s="158"/>
      <c r="V66" s="158"/>
      <c r="W66" s="158"/>
      <c r="X66" s="158"/>
      <c r="Y66" s="158"/>
      <c r="Z66" s="158"/>
      <c r="AA66" s="158"/>
      <c r="AB66" s="158"/>
      <c r="AC66" s="158"/>
      <c r="AD66" s="158"/>
      <c r="AE66" s="158"/>
      <c r="AF66" s="158"/>
      <c r="AG66" s="158"/>
      <c r="AH66" s="158"/>
      <c r="AI66" s="158"/>
      <c r="AJ66" s="158"/>
      <c r="AK66" s="158"/>
      <c r="AL66" s="158"/>
      <c r="AM66" s="206"/>
      <c r="AN66" s="110"/>
    </row>
    <row r="67" customFormat="false" ht="19.5" hidden="false" customHeight="true" outlineLevel="0" collapsed="false">
      <c r="A67" s="110"/>
      <c r="B67" s="128" t="s">
        <v>184</v>
      </c>
      <c r="C67" s="203" t="n">
        <f aca="false">COUNTIFS($B$11:$B$30,C$65,$C$11:$C$30,"A",$E$11:$E$30,"*")</f>
        <v>0</v>
      </c>
      <c r="D67" s="203" t="n">
        <f aca="false">COUNTIFS($B$11:$B$30,C$65,$C$11:$C$30,"B",$E$11:$E$30,"*")</f>
        <v>0</v>
      </c>
      <c r="E67" s="158"/>
      <c r="F67" s="158"/>
      <c r="G67" s="158"/>
      <c r="H67" s="158"/>
      <c r="I67" s="158"/>
      <c r="J67" s="158"/>
      <c r="K67" s="158"/>
      <c r="L67" s="158"/>
      <c r="M67" s="158"/>
      <c r="N67" s="158"/>
      <c r="O67" s="158"/>
      <c r="P67" s="158"/>
      <c r="Q67" s="158"/>
      <c r="R67" s="158"/>
      <c r="S67" s="158"/>
      <c r="T67" s="158"/>
      <c r="U67" s="158"/>
      <c r="V67" s="158"/>
      <c r="W67" s="158"/>
      <c r="X67" s="158"/>
      <c r="Y67" s="158"/>
      <c r="Z67" s="158"/>
      <c r="AA67" s="158"/>
      <c r="AB67" s="158"/>
      <c r="AC67" s="158"/>
      <c r="AD67" s="158"/>
      <c r="AE67" s="158"/>
      <c r="AF67" s="158"/>
      <c r="AG67" s="158"/>
      <c r="AH67" s="158"/>
      <c r="AI67" s="158"/>
      <c r="AJ67" s="158"/>
      <c r="AK67" s="158"/>
      <c r="AL67" s="158"/>
      <c r="AM67" s="206"/>
      <c r="AN67" s="110"/>
    </row>
    <row r="68" customFormat="false" ht="19.5" hidden="false" customHeight="true" outlineLevel="0" collapsed="false">
      <c r="A68" s="110"/>
      <c r="B68" s="133" t="s">
        <v>185</v>
      </c>
      <c r="C68" s="203" t="n">
        <f aca="false">COUNTIFS($B$11:$B$30,C$65,$C$11:$C$30,"C",$E$11:$E$30,"*")</f>
        <v>0</v>
      </c>
      <c r="D68" s="203" t="n">
        <f aca="false">COUNTIFS($B$11:$B$30,C$65,$C$11:$C$30,"D",$E$11:$E$30,"*")</f>
        <v>0</v>
      </c>
      <c r="E68" s="158"/>
      <c r="F68" s="158"/>
      <c r="G68" s="158"/>
      <c r="H68" s="158"/>
      <c r="I68" s="158"/>
      <c r="J68" s="158"/>
      <c r="K68" s="158"/>
      <c r="L68" s="158"/>
      <c r="M68" s="158"/>
      <c r="N68" s="158"/>
      <c r="O68" s="158"/>
      <c r="P68" s="158"/>
      <c r="Q68" s="158"/>
      <c r="R68" s="158"/>
      <c r="S68" s="158"/>
      <c r="T68" s="158"/>
      <c r="U68" s="158"/>
      <c r="V68" s="158"/>
      <c r="W68" s="158"/>
      <c r="X68" s="158"/>
      <c r="Y68" s="158"/>
      <c r="Z68" s="158"/>
      <c r="AA68" s="158"/>
      <c r="AB68" s="158"/>
      <c r="AC68" s="158"/>
      <c r="AD68" s="158"/>
      <c r="AE68" s="158"/>
      <c r="AF68" s="158"/>
      <c r="AG68" s="158"/>
      <c r="AH68" s="158"/>
      <c r="AI68" s="158"/>
      <c r="AJ68" s="158"/>
      <c r="AK68" s="158"/>
      <c r="AL68" s="158"/>
      <c r="AM68" s="206"/>
      <c r="AN68" s="110"/>
    </row>
    <row r="69" customFormat="false" ht="19.5" hidden="false" customHeight="true" outlineLevel="0" collapsed="false">
      <c r="A69" s="110"/>
      <c r="B69" s="133" t="s">
        <v>186</v>
      </c>
      <c r="C69" s="200" t="str">
        <f aca="false">IF($AK$3="４週",SUMIFS($AK$11:$AK$30,$B$11:$B$30,C65)/4/$AH$5,IF($AK$3="歴月",SUMIFS($AK$11:$AK$30,$B$11:$B$30,C65)/$AL$5,"記載する期間を選択してください"))</f>
        <v>記載する期間を選択してください</v>
      </c>
      <c r="D69" s="200"/>
      <c r="E69" s="158"/>
      <c r="F69" s="158"/>
      <c r="G69" s="158"/>
      <c r="H69" s="158"/>
      <c r="I69" s="158"/>
      <c r="J69" s="158"/>
      <c r="K69" s="158"/>
      <c r="L69" s="158"/>
      <c r="M69" s="158"/>
      <c r="N69" s="158"/>
      <c r="O69" s="158"/>
      <c r="P69" s="158"/>
      <c r="Q69" s="158"/>
      <c r="R69" s="158"/>
      <c r="S69" s="158"/>
      <c r="T69" s="158"/>
      <c r="U69" s="158"/>
      <c r="V69" s="158"/>
      <c r="W69" s="158"/>
      <c r="X69" s="158"/>
      <c r="Y69" s="158"/>
      <c r="Z69" s="158"/>
      <c r="AA69" s="158"/>
      <c r="AB69" s="158"/>
      <c r="AC69" s="158"/>
      <c r="AD69" s="158"/>
      <c r="AE69" s="158"/>
      <c r="AF69" s="158"/>
      <c r="AG69" s="158"/>
      <c r="AH69" s="158"/>
      <c r="AI69" s="158"/>
      <c r="AJ69" s="158"/>
      <c r="AK69" s="158"/>
      <c r="AL69" s="158"/>
      <c r="AM69" s="206"/>
      <c r="AN69" s="110"/>
    </row>
    <row r="70" s="105" customFormat="true" ht="3" hidden="false" customHeight="true" outlineLevel="0" collapsed="false">
      <c r="A70" s="110"/>
      <c r="C70" s="158" t="n">
        <v>10</v>
      </c>
      <c r="D70" s="158"/>
      <c r="E70" s="158"/>
      <c r="F70" s="158"/>
      <c r="G70" s="158"/>
      <c r="H70" s="158"/>
      <c r="I70" s="158"/>
      <c r="J70" s="158"/>
      <c r="K70" s="158"/>
      <c r="L70" s="158"/>
      <c r="M70" s="158"/>
      <c r="N70" s="158"/>
      <c r="O70" s="158"/>
      <c r="P70" s="158"/>
      <c r="Q70" s="158"/>
      <c r="R70" s="158"/>
      <c r="S70" s="158"/>
      <c r="T70" s="158"/>
      <c r="U70" s="158"/>
      <c r="V70" s="158"/>
      <c r="W70" s="158"/>
      <c r="X70" s="158"/>
      <c r="Y70" s="158"/>
      <c r="Z70" s="158"/>
      <c r="AA70" s="158"/>
      <c r="AB70" s="158"/>
      <c r="AC70" s="158"/>
      <c r="AD70" s="158"/>
      <c r="AE70" s="158"/>
      <c r="AF70" s="158"/>
      <c r="AG70" s="158"/>
      <c r="AH70" s="158"/>
      <c r="AI70" s="158"/>
      <c r="AJ70" s="158"/>
      <c r="AK70" s="158"/>
      <c r="AL70" s="158"/>
      <c r="AM70" s="206"/>
      <c r="AN70" s="110"/>
    </row>
    <row r="71" customFormat="false" ht="15" hidden="false" customHeight="true" outlineLevel="0" collapsed="false">
      <c r="A71" s="154" t="s">
        <v>117</v>
      </c>
      <c r="B71" s="155"/>
      <c r="C71" s="156"/>
      <c r="D71" s="156"/>
      <c r="E71" s="156"/>
      <c r="F71" s="157"/>
      <c r="G71" s="156"/>
      <c r="H71" s="158"/>
      <c r="I71" s="158"/>
      <c r="J71" s="158"/>
      <c r="K71" s="158"/>
      <c r="L71" s="158"/>
      <c r="M71" s="158"/>
      <c r="N71" s="158"/>
      <c r="O71" s="158"/>
      <c r="P71" s="158"/>
      <c r="Q71" s="158"/>
      <c r="R71" s="158" t="n">
        <v>6</v>
      </c>
      <c r="S71" s="158"/>
      <c r="T71" s="158"/>
      <c r="U71" s="158"/>
      <c r="V71" s="158"/>
      <c r="W71" s="158"/>
      <c r="X71" s="158" t="n">
        <v>7</v>
      </c>
      <c r="Y71" s="158"/>
      <c r="Z71" s="158"/>
      <c r="AA71" s="158"/>
      <c r="AB71" s="158"/>
      <c r="AC71" s="158"/>
      <c r="AD71" s="158" t="n">
        <v>8</v>
      </c>
      <c r="AE71" s="158"/>
      <c r="AF71" s="158"/>
      <c r="AG71" s="159"/>
      <c r="AH71" s="159"/>
      <c r="AI71" s="159"/>
      <c r="AJ71" s="159" t="n">
        <v>9</v>
      </c>
      <c r="AK71" s="160"/>
      <c r="AL71" s="160"/>
      <c r="AM71" s="110"/>
    </row>
    <row r="72" s="154" customFormat="true" ht="15" hidden="false" customHeight="true" outlineLevel="0" collapsed="false">
      <c r="A72" s="154" t="s">
        <v>118</v>
      </c>
      <c r="B72" s="161"/>
      <c r="C72" s="161"/>
      <c r="D72" s="161"/>
      <c r="E72" s="161"/>
      <c r="F72" s="161"/>
      <c r="G72" s="161"/>
      <c r="H72" s="109"/>
      <c r="I72" s="109"/>
      <c r="J72" s="109"/>
      <c r="K72" s="109"/>
      <c r="L72" s="109"/>
      <c r="M72" s="109"/>
      <c r="N72" s="109"/>
      <c r="O72" s="109"/>
      <c r="P72" s="109"/>
      <c r="Q72" s="109"/>
      <c r="R72" s="109"/>
      <c r="S72" s="109"/>
      <c r="T72" s="109"/>
      <c r="U72" s="109"/>
      <c r="V72" s="109"/>
      <c r="W72" s="109"/>
      <c r="X72" s="109"/>
      <c r="Y72" s="109"/>
      <c r="Z72" s="109"/>
      <c r="AA72" s="109"/>
      <c r="AB72" s="109"/>
      <c r="AC72" s="109"/>
      <c r="AD72" s="109"/>
      <c r="AE72" s="109"/>
      <c r="AF72" s="109"/>
      <c r="AG72" s="109"/>
      <c r="AH72" s="109"/>
      <c r="AI72" s="109"/>
      <c r="AJ72" s="109"/>
      <c r="AK72" s="109"/>
      <c r="AL72" s="109"/>
      <c r="AM72" s="109"/>
    </row>
    <row r="73" s="154" customFormat="true" ht="15" hidden="false" customHeight="true" outlineLevel="0" collapsed="false">
      <c r="A73" s="154" t="s">
        <v>119</v>
      </c>
      <c r="B73" s="161"/>
      <c r="C73" s="161"/>
      <c r="D73" s="161"/>
      <c r="E73" s="161"/>
      <c r="F73" s="161"/>
      <c r="G73" s="161"/>
      <c r="H73" s="109"/>
      <c r="I73" s="109"/>
      <c r="J73" s="109"/>
      <c r="K73" s="109"/>
      <c r="L73" s="109"/>
      <c r="M73" s="109"/>
      <c r="N73" s="109"/>
      <c r="O73" s="109"/>
      <c r="P73" s="109"/>
      <c r="Q73" s="109"/>
      <c r="R73" s="109"/>
      <c r="S73" s="109"/>
      <c r="T73" s="109"/>
      <c r="U73" s="109"/>
      <c r="V73" s="109"/>
      <c r="W73" s="109"/>
      <c r="X73" s="109"/>
      <c r="Y73" s="109"/>
      <c r="Z73" s="109"/>
      <c r="AA73" s="109"/>
      <c r="AB73" s="109"/>
      <c r="AC73" s="109"/>
      <c r="AD73" s="109"/>
      <c r="AE73" s="109"/>
      <c r="AF73" s="109"/>
      <c r="AG73" s="109"/>
      <c r="AH73" s="109"/>
      <c r="AI73" s="109"/>
      <c r="AJ73" s="109"/>
      <c r="AK73" s="109"/>
      <c r="AL73" s="109"/>
      <c r="AM73" s="109"/>
    </row>
    <row r="74" s="154" customFormat="true" ht="15" hidden="false" customHeight="true" outlineLevel="0" collapsed="false">
      <c r="A74" s="154" t="s">
        <v>120</v>
      </c>
      <c r="B74" s="161"/>
      <c r="C74" s="161"/>
      <c r="D74" s="161"/>
      <c r="E74" s="161"/>
      <c r="F74" s="161"/>
      <c r="G74" s="161"/>
      <c r="H74" s="109"/>
      <c r="I74" s="109"/>
      <c r="J74" s="109"/>
      <c r="K74" s="109"/>
      <c r="L74" s="109"/>
      <c r="M74" s="109"/>
      <c r="N74" s="109"/>
      <c r="O74" s="109"/>
      <c r="P74" s="109"/>
      <c r="Q74" s="109"/>
      <c r="R74" s="109"/>
      <c r="S74" s="109"/>
      <c r="T74" s="109"/>
      <c r="U74" s="109"/>
      <c r="V74" s="109"/>
      <c r="W74" s="109"/>
      <c r="X74" s="109"/>
      <c r="Y74" s="109"/>
      <c r="Z74" s="109"/>
      <c r="AA74" s="109"/>
      <c r="AB74" s="109"/>
      <c r="AC74" s="109"/>
      <c r="AD74" s="109"/>
      <c r="AE74" s="109"/>
      <c r="AF74" s="109"/>
      <c r="AG74" s="109"/>
      <c r="AH74" s="109"/>
      <c r="AI74" s="109"/>
      <c r="AJ74" s="109"/>
      <c r="AK74" s="109"/>
      <c r="AL74" s="109"/>
      <c r="AM74" s="109"/>
    </row>
    <row r="75" s="154" customFormat="true" ht="15" hidden="false" customHeight="true" outlineLevel="0" collapsed="false">
      <c r="A75" s="154" t="s">
        <v>121</v>
      </c>
      <c r="B75" s="161"/>
      <c r="C75" s="161"/>
      <c r="D75" s="161"/>
      <c r="E75" s="161"/>
      <c r="F75" s="161"/>
      <c r="G75" s="161"/>
      <c r="H75" s="109"/>
      <c r="I75" s="109"/>
      <c r="J75" s="109"/>
      <c r="K75" s="109"/>
      <c r="L75" s="109"/>
      <c r="M75" s="109"/>
      <c r="N75" s="109"/>
      <c r="O75" s="109"/>
      <c r="P75" s="109"/>
      <c r="Q75" s="109"/>
      <c r="R75" s="109"/>
      <c r="S75" s="109"/>
      <c r="T75" s="109"/>
      <c r="U75" s="109"/>
      <c r="V75" s="109"/>
      <c r="W75" s="109"/>
      <c r="X75" s="109"/>
      <c r="Y75" s="109"/>
      <c r="Z75" s="109"/>
      <c r="AA75" s="109"/>
      <c r="AB75" s="109"/>
      <c r="AC75" s="109"/>
      <c r="AD75" s="109"/>
      <c r="AE75" s="109"/>
      <c r="AF75" s="109"/>
      <c r="AG75" s="109"/>
      <c r="AH75" s="109"/>
      <c r="AI75" s="109"/>
      <c r="AJ75" s="109"/>
      <c r="AK75" s="109"/>
      <c r="AL75" s="109"/>
      <c r="AM75" s="109"/>
    </row>
    <row r="76" customFormat="false" ht="15" hidden="false" customHeight="true" outlineLevel="0" collapsed="false">
      <c r="A76" s="154" t="s">
        <v>122</v>
      </c>
      <c r="B76" s="162"/>
      <c r="C76" s="154"/>
      <c r="D76" s="154"/>
      <c r="E76" s="154"/>
      <c r="F76" s="154"/>
      <c r="G76" s="154"/>
    </row>
    <row r="77" customFormat="false" ht="15" hidden="false" customHeight="true" outlineLevel="0" collapsed="false">
      <c r="A77" s="154" t="s">
        <v>123</v>
      </c>
      <c r="B77" s="162"/>
      <c r="C77" s="154"/>
      <c r="D77" s="154"/>
      <c r="E77" s="154"/>
      <c r="F77" s="154"/>
      <c r="G77" s="154"/>
    </row>
    <row r="78" customFormat="false" ht="15" hidden="false" customHeight="true" outlineLevel="0" collapsed="false">
      <c r="A78" s="154"/>
      <c r="B78" s="128" t="s">
        <v>124</v>
      </c>
      <c r="C78" s="128" t="s">
        <v>125</v>
      </c>
      <c r="D78" s="128"/>
      <c r="E78" s="128"/>
      <c r="F78" s="154"/>
      <c r="G78" s="154"/>
    </row>
    <row r="79" customFormat="false" ht="15" hidden="false" customHeight="true" outlineLevel="0" collapsed="false">
      <c r="A79" s="154"/>
      <c r="B79" s="163" t="s">
        <v>126</v>
      </c>
      <c r="C79" s="164" t="s">
        <v>127</v>
      </c>
      <c r="D79" s="164"/>
      <c r="E79" s="164"/>
      <c r="F79" s="154"/>
      <c r="G79" s="154"/>
    </row>
    <row r="80" customFormat="false" ht="15" hidden="false" customHeight="true" outlineLevel="0" collapsed="false">
      <c r="A80" s="154"/>
      <c r="B80" s="163" t="s">
        <v>128</v>
      </c>
      <c r="C80" s="164" t="s">
        <v>129</v>
      </c>
      <c r="D80" s="164"/>
      <c r="E80" s="164"/>
      <c r="F80" s="154"/>
      <c r="G80" s="154"/>
    </row>
    <row r="81" customFormat="false" ht="15" hidden="false" customHeight="true" outlineLevel="0" collapsed="false">
      <c r="A81" s="154"/>
      <c r="B81" s="163" t="s">
        <v>130</v>
      </c>
      <c r="C81" s="164" t="s">
        <v>131</v>
      </c>
      <c r="D81" s="164"/>
      <c r="E81" s="164"/>
      <c r="F81" s="154"/>
      <c r="G81" s="154"/>
    </row>
    <row r="82" customFormat="false" ht="15" hidden="false" customHeight="true" outlineLevel="0" collapsed="false">
      <c r="A82" s="154"/>
      <c r="B82" s="163" t="s">
        <v>132</v>
      </c>
      <c r="C82" s="164" t="s">
        <v>133</v>
      </c>
      <c r="D82" s="164"/>
      <c r="E82" s="164"/>
      <c r="F82" s="154"/>
      <c r="G82" s="154"/>
    </row>
    <row r="83" customFormat="false" ht="15" hidden="false" customHeight="true" outlineLevel="0" collapsed="false">
      <c r="A83" s="154"/>
      <c r="B83" s="154" t="s">
        <v>134</v>
      </c>
      <c r="C83" s="154"/>
      <c r="D83" s="154"/>
      <c r="E83" s="154"/>
      <c r="F83" s="154"/>
      <c r="G83" s="154"/>
    </row>
    <row r="84" customFormat="false" ht="15" hidden="false" customHeight="true" outlineLevel="0" collapsed="false">
      <c r="A84" s="154"/>
      <c r="B84" s="154" t="s">
        <v>135</v>
      </c>
      <c r="C84" s="154"/>
      <c r="D84" s="154"/>
      <c r="E84" s="154"/>
      <c r="F84" s="154"/>
      <c r="G84" s="154"/>
    </row>
    <row r="85" customFormat="false" ht="15" hidden="false" customHeight="true" outlineLevel="0" collapsed="false">
      <c r="A85" s="154"/>
      <c r="B85" s="154" t="s">
        <v>136</v>
      </c>
      <c r="C85" s="154"/>
      <c r="D85" s="154"/>
      <c r="E85" s="154"/>
      <c r="F85" s="154"/>
      <c r="G85" s="154"/>
    </row>
    <row r="86" customFormat="false" ht="15" hidden="false" customHeight="true" outlineLevel="0" collapsed="false">
      <c r="A86" s="154" t="s">
        <v>137</v>
      </c>
      <c r="B86" s="162"/>
      <c r="C86" s="154"/>
      <c r="D86" s="154"/>
      <c r="E86" s="154"/>
      <c r="F86" s="154"/>
      <c r="G86" s="154"/>
    </row>
    <row r="87" customFormat="false" ht="15" hidden="false" customHeight="true" outlineLevel="0" collapsed="false">
      <c r="A87" s="154" t="s">
        <v>217</v>
      </c>
      <c r="B87" s="162"/>
      <c r="C87" s="154"/>
      <c r="D87" s="154"/>
      <c r="E87" s="154"/>
      <c r="F87" s="154"/>
      <c r="G87" s="154"/>
    </row>
    <row r="88" customFormat="false" ht="15" hidden="false" customHeight="true" outlineLevel="0" collapsed="false">
      <c r="A88" s="154" t="s">
        <v>139</v>
      </c>
      <c r="B88" s="162"/>
      <c r="C88" s="154"/>
      <c r="D88" s="154"/>
      <c r="E88" s="154"/>
      <c r="F88" s="154"/>
      <c r="G88" s="154"/>
    </row>
    <row r="89" customFormat="false" ht="15" hidden="false" customHeight="true" outlineLevel="0" collapsed="false">
      <c r="A89" s="154" t="s">
        <v>140</v>
      </c>
      <c r="B89" s="162"/>
      <c r="C89" s="154"/>
      <c r="D89" s="154"/>
      <c r="E89" s="154"/>
      <c r="F89" s="154"/>
      <c r="G89" s="154"/>
    </row>
    <row r="90" customFormat="false" ht="15" hidden="false" customHeight="true" outlineLevel="0" collapsed="false">
      <c r="A90" s="154" t="s">
        <v>141</v>
      </c>
      <c r="B90" s="162"/>
      <c r="C90" s="154"/>
      <c r="D90" s="154"/>
      <c r="E90" s="154"/>
      <c r="F90" s="154"/>
      <c r="G90" s="154"/>
    </row>
    <row r="91" customFormat="false" ht="15" hidden="false" customHeight="true" outlineLevel="0" collapsed="false">
      <c r="A91" s="154" t="s">
        <v>142</v>
      </c>
      <c r="B91" s="162"/>
      <c r="C91" s="154"/>
      <c r="D91" s="154"/>
      <c r="E91" s="154"/>
      <c r="F91" s="154"/>
      <c r="G91" s="154"/>
    </row>
    <row r="92" customFormat="false" ht="15" hidden="false" customHeight="true" outlineLevel="0" collapsed="false">
      <c r="A92" s="154" t="s">
        <v>143</v>
      </c>
      <c r="B92" s="162"/>
      <c r="C92" s="154"/>
      <c r="D92" s="154"/>
      <c r="E92" s="154"/>
      <c r="F92" s="154"/>
      <c r="G92" s="154"/>
    </row>
    <row r="93" customFormat="false" ht="15" hidden="false" customHeight="true" outlineLevel="0" collapsed="false">
      <c r="A93" s="154" t="s">
        <v>144</v>
      </c>
      <c r="B93" s="162"/>
      <c r="C93" s="154"/>
      <c r="D93" s="154"/>
      <c r="E93" s="154"/>
      <c r="F93" s="154"/>
      <c r="G93" s="154"/>
    </row>
    <row r="94" customFormat="false" ht="15" hidden="false" customHeight="true" outlineLevel="0" collapsed="false">
      <c r="A94" s="154" t="s">
        <v>145</v>
      </c>
      <c r="B94" s="162"/>
      <c r="C94" s="154"/>
      <c r="D94" s="154"/>
      <c r="E94" s="154"/>
      <c r="F94" s="154"/>
      <c r="G94" s="154"/>
    </row>
    <row r="95" customFormat="false" ht="15" hidden="false" customHeight="true" outlineLevel="0" collapsed="false">
      <c r="A95" s="154" t="s">
        <v>146</v>
      </c>
      <c r="B95" s="162"/>
      <c r="C95" s="154"/>
      <c r="D95" s="154"/>
      <c r="E95" s="154"/>
      <c r="F95" s="154"/>
      <c r="G95" s="154"/>
    </row>
    <row r="96" customFormat="false" ht="15" hidden="false" customHeight="true" outlineLevel="0" collapsed="false">
      <c r="A96" s="154" t="s">
        <v>147</v>
      </c>
      <c r="B96" s="162"/>
      <c r="C96" s="154"/>
      <c r="D96" s="154"/>
      <c r="E96" s="154"/>
      <c r="F96" s="154"/>
      <c r="G96" s="154"/>
    </row>
    <row r="97" customFormat="false" ht="15" hidden="false" customHeight="true" outlineLevel="0" collapsed="false">
      <c r="A97" s="154" t="s">
        <v>148</v>
      </c>
      <c r="B97" s="162"/>
      <c r="C97" s="154"/>
      <c r="D97" s="154"/>
      <c r="E97" s="154"/>
      <c r="F97" s="154"/>
      <c r="G97" s="154"/>
    </row>
    <row r="98" customFormat="false" ht="15" hidden="false" customHeight="true" outlineLevel="0" collapsed="false">
      <c r="A98" s="154" t="s">
        <v>149</v>
      </c>
      <c r="B98" s="162"/>
      <c r="C98" s="154"/>
      <c r="D98" s="154"/>
      <c r="E98" s="154"/>
      <c r="F98" s="154"/>
      <c r="G98" s="154"/>
    </row>
  </sheetData>
  <mergeCells count="257">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B37:C37"/>
    <mergeCell ref="D37:E37"/>
    <mergeCell ref="F37:K37"/>
    <mergeCell ref="L37:Q37"/>
    <mergeCell ref="R37:W37"/>
    <mergeCell ref="X37:AC37"/>
    <mergeCell ref="B38:C38"/>
    <mergeCell ref="D38:E38"/>
    <mergeCell ref="F38:K38"/>
    <mergeCell ref="L38:Q38"/>
    <mergeCell ref="R38:W38"/>
    <mergeCell ref="X38:AC38"/>
    <mergeCell ref="B39:C39"/>
    <mergeCell ref="D39:E39"/>
    <mergeCell ref="F39:K39"/>
    <mergeCell ref="L39:Q39"/>
    <mergeCell ref="R39:W39"/>
    <mergeCell ref="X39:AC39"/>
    <mergeCell ref="A42:C42"/>
    <mergeCell ref="F42:H42"/>
    <mergeCell ref="I42:K42"/>
    <mergeCell ref="L42:N42"/>
    <mergeCell ref="O42:Q42"/>
    <mergeCell ref="R42:T42"/>
    <mergeCell ref="U42:W42"/>
    <mergeCell ref="X42:Z42"/>
    <mergeCell ref="AA42:AC42"/>
    <mergeCell ref="AD42:AF42"/>
    <mergeCell ref="AG42:AI42"/>
    <mergeCell ref="AJ42:AK42"/>
    <mergeCell ref="A43:C43"/>
    <mergeCell ref="F43:H43"/>
    <mergeCell ref="I43:K43"/>
    <mergeCell ref="L43:N43"/>
    <mergeCell ref="O43:Q43"/>
    <mergeCell ref="R43:T43"/>
    <mergeCell ref="U43:W43"/>
    <mergeCell ref="X43:Z43"/>
    <mergeCell ref="AA43:AC43"/>
    <mergeCell ref="AD43:AF43"/>
    <mergeCell ref="AG43:AI43"/>
    <mergeCell ref="AJ43:AK43"/>
    <mergeCell ref="AL43:AL51"/>
    <mergeCell ref="AM43:AM51"/>
    <mergeCell ref="A44:C44"/>
    <mergeCell ref="F44:H44"/>
    <mergeCell ref="I44:K44"/>
    <mergeCell ref="L44:N44"/>
    <mergeCell ref="O44:Q44"/>
    <mergeCell ref="R44:T44"/>
    <mergeCell ref="U44:W44"/>
    <mergeCell ref="X44:Z44"/>
    <mergeCell ref="AA44:AC44"/>
    <mergeCell ref="AD44:AF44"/>
    <mergeCell ref="AG44:AI44"/>
    <mergeCell ref="AJ44:AK44"/>
    <mergeCell ref="A45:C45"/>
    <mergeCell ref="F45:H45"/>
    <mergeCell ref="I45:K45"/>
    <mergeCell ref="L45:N45"/>
    <mergeCell ref="O45:Q45"/>
    <mergeCell ref="R45:T45"/>
    <mergeCell ref="U45:W45"/>
    <mergeCell ref="X45:Z45"/>
    <mergeCell ref="AA45:AC45"/>
    <mergeCell ref="AD45:AF45"/>
    <mergeCell ref="AG45:AI45"/>
    <mergeCell ref="AJ45:AK45"/>
    <mergeCell ref="A46:C46"/>
    <mergeCell ref="F46:H46"/>
    <mergeCell ref="I46:K46"/>
    <mergeCell ref="L46:N46"/>
    <mergeCell ref="O46:Q46"/>
    <mergeCell ref="R46:T46"/>
    <mergeCell ref="U46:W46"/>
    <mergeCell ref="X46:Z46"/>
    <mergeCell ref="AA46:AC46"/>
    <mergeCell ref="AD46:AF46"/>
    <mergeCell ref="AG46:AI46"/>
    <mergeCell ref="AJ46:AK46"/>
    <mergeCell ref="A47:C47"/>
    <mergeCell ref="F47:H47"/>
    <mergeCell ref="I47:K47"/>
    <mergeCell ref="L47:N47"/>
    <mergeCell ref="O47:Q47"/>
    <mergeCell ref="R47:T47"/>
    <mergeCell ref="U47:W47"/>
    <mergeCell ref="X47:Z47"/>
    <mergeCell ref="AA47:AC47"/>
    <mergeCell ref="AD47:AF47"/>
    <mergeCell ref="AG47:AI47"/>
    <mergeCell ref="AJ47:AK47"/>
    <mergeCell ref="A48:C48"/>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B50:C50"/>
    <mergeCell ref="F50:H50"/>
    <mergeCell ref="I50:K50"/>
    <mergeCell ref="L50:N50"/>
    <mergeCell ref="O50:Q50"/>
    <mergeCell ref="R50:T50"/>
    <mergeCell ref="U50:W50"/>
    <mergeCell ref="X50:Z50"/>
    <mergeCell ref="AA50:AC50"/>
    <mergeCell ref="AD50:AF50"/>
    <mergeCell ref="AG50:AI50"/>
    <mergeCell ref="AJ50:AK50"/>
    <mergeCell ref="A51:C51"/>
    <mergeCell ref="F51:H51"/>
    <mergeCell ref="I51:K51"/>
    <mergeCell ref="L51:N51"/>
    <mergeCell ref="O51:Q51"/>
    <mergeCell ref="R51:T51"/>
    <mergeCell ref="U51:W51"/>
    <mergeCell ref="X51:Z51"/>
    <mergeCell ref="AA51:AC51"/>
    <mergeCell ref="AD51:AF51"/>
    <mergeCell ref="AG51:AI51"/>
    <mergeCell ref="AJ51:AK51"/>
    <mergeCell ref="A55:B55"/>
    <mergeCell ref="C55:D55"/>
    <mergeCell ref="E55:H55"/>
    <mergeCell ref="I55:N55"/>
    <mergeCell ref="O55:T55"/>
    <mergeCell ref="U55:Z55"/>
    <mergeCell ref="AA55:AF55"/>
    <mergeCell ref="AG55:AK55"/>
    <mergeCell ref="A56:B56"/>
    <mergeCell ref="C56:D56"/>
    <mergeCell ref="E56:H56"/>
    <mergeCell ref="I56:N56"/>
    <mergeCell ref="O56:T56"/>
    <mergeCell ref="U56:Z56"/>
    <mergeCell ref="AA56:AF56"/>
    <mergeCell ref="AG56:AK56"/>
    <mergeCell ref="C59:D59"/>
    <mergeCell ref="E59:H59"/>
    <mergeCell ref="I59:N59"/>
    <mergeCell ref="O59:T59"/>
    <mergeCell ref="U59:Z59"/>
    <mergeCell ref="AA59:AF59"/>
    <mergeCell ref="AG59:AK59"/>
    <mergeCell ref="AL59:AM59"/>
    <mergeCell ref="F60:H60"/>
    <mergeCell ref="I60:K60"/>
    <mergeCell ref="L60:N60"/>
    <mergeCell ref="O60:Q60"/>
    <mergeCell ref="R60:T60"/>
    <mergeCell ref="U60:W60"/>
    <mergeCell ref="X60:Z60"/>
    <mergeCell ref="AA60:AC60"/>
    <mergeCell ref="AD60:AF60"/>
    <mergeCell ref="AG60:AI60"/>
    <mergeCell ref="AJ60:AK60"/>
    <mergeCell ref="F61:H61"/>
    <mergeCell ref="I61:K61"/>
    <mergeCell ref="L61:N61"/>
    <mergeCell ref="O61:Q61"/>
    <mergeCell ref="R61:T61"/>
    <mergeCell ref="U61:W61"/>
    <mergeCell ref="X61:Z61"/>
    <mergeCell ref="AA61:AC61"/>
    <mergeCell ref="AD61:AF61"/>
    <mergeCell ref="AG61:AI61"/>
    <mergeCell ref="AJ61:AK61"/>
    <mergeCell ref="F62:H62"/>
    <mergeCell ref="I62:K62"/>
    <mergeCell ref="L62:N62"/>
    <mergeCell ref="O62:Q62"/>
    <mergeCell ref="R62:T62"/>
    <mergeCell ref="U62:W62"/>
    <mergeCell ref="X62:Z62"/>
    <mergeCell ref="AA62:AC62"/>
    <mergeCell ref="AD62:AF62"/>
    <mergeCell ref="AG62:AI62"/>
    <mergeCell ref="AJ62:AK62"/>
    <mergeCell ref="C63:D63"/>
    <mergeCell ref="E63:H63"/>
    <mergeCell ref="I63:N63"/>
    <mergeCell ref="O63:T63"/>
    <mergeCell ref="U63:Z63"/>
    <mergeCell ref="AA63:AF63"/>
    <mergeCell ref="AG63:AK63"/>
    <mergeCell ref="AL63:AM63"/>
    <mergeCell ref="C65:D65"/>
    <mergeCell ref="C69:D69"/>
    <mergeCell ref="C78:E78"/>
    <mergeCell ref="C79:E79"/>
    <mergeCell ref="C80:E80"/>
    <mergeCell ref="C81:E81"/>
    <mergeCell ref="C82:E82"/>
  </mergeCells>
  <dataValidations count="8">
    <dataValidation allowBlank="true" errorStyle="stop" operator="greaterThanOrEqual" showDropDown="false" showErrorMessage="true" showInputMessage="true" sqref="AJ43:AJ51 AL43:AM50 I52:I54 L52:L54 I57 L57" type="none">
      <formula1>0</formula1>
      <formula2>0</formula2>
    </dataValidation>
    <dataValidation allowBlank="true" errorStyle="stop" operator="greaterThanOrEqual" showDropDown="false" showErrorMessage="true" showInputMessage="true" sqref="D43:F51 I43:I51 L43:L51 O43:O51 R43:R51 U43:U51 X43:X51 AA43:AA51 AD43:AD51 AG43:AG51" type="whole">
      <formula1>0</formula1>
      <formula2>0</formula2>
    </dataValidation>
    <dataValidation allowBlank="true" errorStyle="stop" operator="between" showDropDown="false" showErrorMessage="true" showInputMessage="true" sqref="D38:E38 B40:E40" type="list">
      <formula1>"○"</formula1>
      <formula2>0</formula2>
    </dataValidation>
    <dataValidation allowBlank="true" errorStyle="stop" operator="between" showDropDown="false" showErrorMessage="true" showInputMessage="true" sqref="C11:C30" type="list">
      <formula1>"A,B,C,D"</formula1>
      <formula2>0</formula2>
    </dataValidation>
    <dataValidation allowBlank="true" errorStyle="stop" operator="between" showDropDown="false" showErrorMessage="true" showInputMessage="true" sqref="AK4:AN4" type="list">
      <formula1>"予定,実績"</formula1>
      <formula2>0</formula2>
    </dataValidation>
    <dataValidation allowBlank="true" errorStyle="stop" operator="between" showDropDown="false" showErrorMessage="true" showInputMessage="true" sqref="AK3:AN3" type="list">
      <formula1>"４週,歴月"</formula1>
      <formula2>0</formula2>
    </dataValidation>
    <dataValidation allowBlank="true" errorStyle="stop" operator="between" showDropDown="false" showErrorMessage="true" showInputMessage="true" sqref="B11:B30" type="list">
      <formula1>INDIRECT($AK$1)</formula1>
      <formula2>0</formula2>
    </dataValidation>
    <dataValidation allowBlank="true" errorStyle="stop" operator="greaterThanOrEqual" showDropDown="false" showErrorMessage="true" showInputMessage="true" sqref="F38:AC38 F40:W40" type="list">
      <formula1>"○"</formula1>
      <formula2>0</formula2>
    </dataValidation>
  </dataValidations>
  <printOptions headings="false" gridLines="false" gridLinesSet="true" horizontalCentered="true" verticalCentered="true"/>
  <pageMargins left="0.196527777777778" right="0.196527777777778" top="0.393055555555556" bottom="0.196527777777778" header="0.196527777777778" footer="0.511811023622047"/>
  <pageSetup paperSize="9" scale="85" fitToWidth="1" fitToHeight="1" pageOrder="downThenOver" orientation="landscape" blackAndWhite="false" draft="false" cellComments="none" horizontalDpi="300" verticalDpi="300" copies="1"/>
  <headerFooter differentFirst="false" differentOddEven="false">
    <oddHeader>&amp;L&amp;"ＭＳ ゴシック,標準"&amp;10（参考様式）</oddHeader>
    <oddFooter/>
  </headerFooter>
  <rowBreaks count="2" manualBreakCount="2">
    <brk id="35" man="true" max="16383" min="0"/>
    <brk id="70" man="true" max="16383" min="0"/>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N61"/>
  <sheetViews>
    <sheetView showFormulas="false" showGridLines="false" showRowColHeaders="true" showZeros="true" rightToLeft="false" tabSelected="true" showOutlineSymbols="true" defaultGridColor="true" view="pageBreakPreview" topLeftCell="A1" colorId="64" zoomScale="100" zoomScaleNormal="100" zoomScalePageLayoutView="100" workbookViewId="0">
      <selection pane="topLeft" activeCell="P69" activeCellId="0" sqref="P69"/>
    </sheetView>
  </sheetViews>
  <sheetFormatPr defaultColWidth="8.2578125" defaultRowHeight="21" customHeight="true" zeroHeight="false" outlineLevelRow="0" outlineLevelCol="0"/>
  <cols>
    <col collapsed="false" customWidth="true" hidden="false" outlineLevel="0" max="1" min="1" style="105" width="2.62"/>
    <col collapsed="false" customWidth="true" hidden="false" outlineLevel="0" max="2" min="2" style="106" width="8.62"/>
    <col collapsed="false" customWidth="true" hidden="false" outlineLevel="0" max="5" min="3" style="105" width="6.62"/>
    <col collapsed="false" customWidth="true" hidden="false" outlineLevel="0" max="36" min="6" style="105" width="2.62"/>
    <col collapsed="false" customWidth="true" hidden="false" outlineLevel="0" max="38" min="37" style="105" width="5.62"/>
    <col collapsed="false" customWidth="true" hidden="false" outlineLevel="0" max="39" min="39" style="105" width="12.62"/>
    <col collapsed="false" customWidth="true" hidden="false" outlineLevel="0" max="40" min="40" style="105" width="2.62"/>
    <col collapsed="false" customWidth="false" hidden="false" outlineLevel="0" max="16384" min="41" style="105" width="8.25"/>
  </cols>
  <sheetData>
    <row r="1" customFormat="false" ht="18" hidden="false" customHeight="true" outlineLevel="0" collapsed="false">
      <c r="A1" s="107" t="s">
        <v>90</v>
      </c>
      <c r="C1" s="108"/>
      <c r="D1" s="108"/>
      <c r="E1" s="108"/>
      <c r="F1" s="108"/>
      <c r="G1" s="108"/>
      <c r="H1" s="108"/>
      <c r="I1" s="108"/>
      <c r="J1" s="108"/>
      <c r="K1" s="108"/>
      <c r="L1" s="108"/>
      <c r="M1" s="108"/>
      <c r="N1" s="108"/>
      <c r="O1" s="108"/>
      <c r="P1" s="108"/>
      <c r="Q1" s="108"/>
      <c r="R1" s="108"/>
      <c r="S1" s="108"/>
      <c r="T1" s="108"/>
      <c r="U1" s="108"/>
      <c r="V1" s="108"/>
      <c r="W1" s="108"/>
      <c r="X1" s="109"/>
      <c r="Y1" s="109"/>
      <c r="Z1" s="110"/>
      <c r="AA1" s="110"/>
      <c r="AB1" s="110"/>
      <c r="AC1" s="110"/>
      <c r="AD1" s="111"/>
      <c r="AE1" s="111"/>
      <c r="AF1" s="111"/>
      <c r="AG1" s="111"/>
      <c r="AH1" s="111"/>
      <c r="AI1" s="112" t="s">
        <v>91</v>
      </c>
      <c r="AJ1" s="112"/>
      <c r="AK1" s="113" t="s">
        <v>92</v>
      </c>
      <c r="AL1" s="113"/>
      <c r="AM1" s="113"/>
      <c r="AN1" s="113"/>
    </row>
    <row r="2" customFormat="false" ht="18" hidden="false" customHeight="true" outlineLevel="0" collapsed="false">
      <c r="A2" s="110"/>
      <c r="B2" s="114"/>
      <c r="C2" s="114"/>
      <c r="D2" s="114"/>
      <c r="E2" s="114"/>
      <c r="F2" s="114"/>
      <c r="G2" s="114"/>
      <c r="H2" s="114"/>
      <c r="I2" s="114"/>
      <c r="J2" s="114"/>
      <c r="K2" s="115"/>
      <c r="L2" s="115"/>
      <c r="M2" s="116" t="n">
        <v>2024</v>
      </c>
      <c r="N2" s="116"/>
      <c r="O2" s="116"/>
      <c r="P2" s="116"/>
      <c r="Q2" s="117" t="s">
        <v>93</v>
      </c>
      <c r="R2" s="117"/>
      <c r="S2" s="116" t="n">
        <v>5</v>
      </c>
      <c r="T2" s="116"/>
      <c r="U2" s="117" t="s">
        <v>94</v>
      </c>
      <c r="V2" s="117"/>
      <c r="W2" s="114"/>
      <c r="X2" s="114"/>
      <c r="Y2" s="114"/>
      <c r="Z2" s="110"/>
      <c r="AA2" s="110"/>
      <c r="AC2" s="112"/>
      <c r="AD2" s="114"/>
      <c r="AE2" s="114"/>
      <c r="AF2" s="114"/>
      <c r="AG2" s="114"/>
      <c r="AH2" s="114"/>
      <c r="AI2" s="112" t="s">
        <v>95</v>
      </c>
      <c r="AJ2" s="112"/>
      <c r="AK2" s="118"/>
      <c r="AL2" s="118"/>
      <c r="AM2" s="118"/>
      <c r="AN2" s="118"/>
    </row>
    <row r="3" customFormat="false" ht="18" hidden="false" customHeight="true" outlineLevel="0" collapsed="false">
      <c r="A3" s="119"/>
      <c r="B3" s="119"/>
      <c r="C3" s="119"/>
      <c r="D3" s="119"/>
      <c r="E3" s="119"/>
      <c r="F3" s="119"/>
      <c r="G3" s="119"/>
      <c r="H3" s="119"/>
      <c r="I3" s="119"/>
      <c r="J3" s="119"/>
      <c r="K3" s="119"/>
      <c r="L3" s="119"/>
      <c r="M3" s="119"/>
      <c r="N3" s="119"/>
      <c r="O3" s="119"/>
      <c r="P3" s="119"/>
      <c r="Q3" s="119"/>
      <c r="R3" s="119"/>
      <c r="S3" s="119"/>
      <c r="T3" s="119"/>
      <c r="U3" s="119"/>
      <c r="V3" s="119"/>
      <c r="W3" s="119"/>
      <c r="Y3" s="120"/>
      <c r="Z3" s="120"/>
      <c r="AA3" s="120"/>
      <c r="AB3" s="110"/>
      <c r="AC3" s="120"/>
      <c r="AD3" s="120"/>
      <c r="AE3" s="120"/>
      <c r="AF3" s="120"/>
      <c r="AG3" s="120"/>
      <c r="AH3" s="120"/>
      <c r="AI3" s="121" t="s">
        <v>96</v>
      </c>
      <c r="AJ3" s="112"/>
      <c r="AK3" s="122"/>
      <c r="AL3" s="122"/>
      <c r="AM3" s="122"/>
      <c r="AN3" s="122"/>
    </row>
    <row r="4" customFormat="false" ht="18" hidden="false" customHeight="true" outlineLevel="0" collapsed="false">
      <c r="A4" s="119"/>
      <c r="B4" s="119"/>
      <c r="C4" s="119"/>
      <c r="D4" s="119"/>
      <c r="E4" s="119"/>
      <c r="F4" s="119"/>
      <c r="G4" s="119"/>
      <c r="H4" s="119"/>
      <c r="I4" s="119"/>
      <c r="J4" s="119"/>
      <c r="K4" s="119"/>
      <c r="L4" s="119"/>
      <c r="M4" s="119"/>
      <c r="N4" s="119"/>
      <c r="O4" s="119"/>
      <c r="P4" s="119"/>
      <c r="Q4" s="119"/>
      <c r="R4" s="119"/>
      <c r="S4" s="119"/>
      <c r="T4" s="119"/>
      <c r="U4" s="119"/>
      <c r="V4" s="119"/>
      <c r="W4" s="119"/>
      <c r="Y4" s="120"/>
      <c r="Z4" s="120"/>
      <c r="AA4" s="120"/>
      <c r="AB4" s="110"/>
      <c r="AC4" s="120"/>
      <c r="AD4" s="120"/>
      <c r="AE4" s="120"/>
      <c r="AF4" s="120"/>
      <c r="AG4" s="120"/>
      <c r="AH4" s="120"/>
      <c r="AI4" s="121" t="s">
        <v>97</v>
      </c>
      <c r="AJ4" s="112"/>
      <c r="AK4" s="122"/>
      <c r="AL4" s="122"/>
      <c r="AM4" s="122"/>
      <c r="AN4" s="122"/>
    </row>
    <row r="5" customFormat="false" ht="18" hidden="false" customHeight="true" outlineLevel="0" collapsed="false">
      <c r="A5" s="119"/>
      <c r="B5" s="119"/>
      <c r="C5" s="119"/>
      <c r="D5" s="119"/>
      <c r="E5" s="119"/>
      <c r="F5" s="119"/>
      <c r="G5" s="119"/>
      <c r="H5" s="119"/>
      <c r="I5" s="119"/>
      <c r="J5" s="119"/>
      <c r="K5" s="119"/>
      <c r="L5" s="119"/>
      <c r="M5" s="119"/>
      <c r="N5" s="119"/>
      <c r="O5" s="119"/>
      <c r="P5" s="119"/>
      <c r="Q5" s="119"/>
      <c r="R5" s="119"/>
      <c r="S5" s="119"/>
      <c r="U5" s="119"/>
      <c r="V5" s="119"/>
      <c r="W5" s="119"/>
      <c r="Y5" s="120"/>
      <c r="Z5" s="120"/>
      <c r="AA5" s="120"/>
      <c r="AB5" s="110"/>
      <c r="AC5" s="120"/>
      <c r="AD5" s="120"/>
      <c r="AE5" s="120"/>
      <c r="AF5" s="120"/>
      <c r="AG5" s="121" t="s">
        <v>98</v>
      </c>
      <c r="AH5" s="123"/>
      <c r="AI5" s="123"/>
      <c r="AJ5" s="123"/>
      <c r="AK5" s="120" t="s">
        <v>99</v>
      </c>
      <c r="AL5" s="124"/>
      <c r="AM5" s="120" t="s">
        <v>100</v>
      </c>
      <c r="AN5" s="110"/>
    </row>
    <row r="6" customFormat="false" ht="9.75" hidden="false" customHeight="true" outlineLevel="0" collapsed="false">
      <c r="A6" s="110"/>
      <c r="B6" s="125"/>
      <c r="C6" s="125"/>
      <c r="D6" s="125"/>
      <c r="E6" s="125"/>
      <c r="F6" s="125"/>
      <c r="G6" s="125"/>
      <c r="H6" s="125"/>
      <c r="I6" s="125"/>
      <c r="J6" s="125"/>
      <c r="K6" s="125"/>
      <c r="L6" s="125"/>
      <c r="M6" s="125"/>
      <c r="N6" s="125"/>
      <c r="O6" s="125"/>
      <c r="P6" s="125"/>
      <c r="Q6" s="125"/>
      <c r="R6" s="125"/>
      <c r="S6" s="125"/>
      <c r="T6" s="125"/>
      <c r="U6" s="125"/>
      <c r="V6" s="125"/>
      <c r="W6" s="125"/>
      <c r="X6" s="126"/>
      <c r="Y6" s="126"/>
      <c r="Z6" s="126"/>
      <c r="AA6" s="126"/>
      <c r="AB6" s="126"/>
      <c r="AC6" s="126"/>
      <c r="AD6" s="126"/>
      <c r="AE6" s="126"/>
      <c r="AF6" s="126"/>
      <c r="AG6" s="126"/>
      <c r="AH6" s="126"/>
      <c r="AI6" s="126"/>
      <c r="AJ6" s="126"/>
      <c r="AK6" s="126"/>
      <c r="AL6" s="126"/>
      <c r="AM6" s="110"/>
      <c r="AN6" s="110"/>
    </row>
    <row r="7" customFormat="false" ht="15" hidden="false" customHeight="true" outlineLevel="0" collapsed="false">
      <c r="A7" s="127" t="s">
        <v>101</v>
      </c>
      <c r="B7" s="128" t="s">
        <v>102</v>
      </c>
      <c r="C7" s="129" t="s">
        <v>103</v>
      </c>
      <c r="D7" s="128" t="s">
        <v>104</v>
      </c>
      <c r="E7" s="130" t="s">
        <v>105</v>
      </c>
      <c r="F7" s="131" t="s">
        <v>106</v>
      </c>
      <c r="G7" s="131"/>
      <c r="H7" s="131"/>
      <c r="I7" s="131"/>
      <c r="J7" s="131"/>
      <c r="K7" s="131"/>
      <c r="L7" s="131"/>
      <c r="M7" s="131"/>
      <c r="N7" s="131"/>
      <c r="O7" s="131"/>
      <c r="P7" s="131"/>
      <c r="Q7" s="131"/>
      <c r="R7" s="131"/>
      <c r="S7" s="131"/>
      <c r="T7" s="131"/>
      <c r="U7" s="131"/>
      <c r="V7" s="131"/>
      <c r="W7" s="131"/>
      <c r="X7" s="131"/>
      <c r="Y7" s="131"/>
      <c r="Z7" s="131"/>
      <c r="AA7" s="131"/>
      <c r="AB7" s="131"/>
      <c r="AC7" s="131"/>
      <c r="AD7" s="131"/>
      <c r="AE7" s="131"/>
      <c r="AF7" s="131"/>
      <c r="AG7" s="131"/>
      <c r="AH7" s="131"/>
      <c r="AI7" s="131"/>
      <c r="AJ7" s="131"/>
      <c r="AK7" s="132" t="s">
        <v>107</v>
      </c>
      <c r="AL7" s="133" t="s">
        <v>108</v>
      </c>
      <c r="AM7" s="134" t="s">
        <v>109</v>
      </c>
      <c r="AN7" s="134"/>
    </row>
    <row r="8" customFormat="false" ht="15" hidden="false" customHeight="true" outlineLevel="0" collapsed="false">
      <c r="A8" s="127"/>
      <c r="B8" s="128"/>
      <c r="C8" s="129"/>
      <c r="D8" s="128"/>
      <c r="E8" s="130"/>
      <c r="F8" s="128" t="s">
        <v>110</v>
      </c>
      <c r="G8" s="128"/>
      <c r="H8" s="128"/>
      <c r="I8" s="128"/>
      <c r="J8" s="128"/>
      <c r="K8" s="128"/>
      <c r="L8" s="128"/>
      <c r="M8" s="128" t="s">
        <v>111</v>
      </c>
      <c r="N8" s="128"/>
      <c r="O8" s="128"/>
      <c r="P8" s="128"/>
      <c r="Q8" s="128"/>
      <c r="R8" s="128"/>
      <c r="S8" s="128"/>
      <c r="T8" s="128" t="s">
        <v>112</v>
      </c>
      <c r="U8" s="128"/>
      <c r="V8" s="128"/>
      <c r="W8" s="128"/>
      <c r="X8" s="128"/>
      <c r="Y8" s="128"/>
      <c r="Z8" s="128"/>
      <c r="AA8" s="128" t="s">
        <v>113</v>
      </c>
      <c r="AB8" s="128"/>
      <c r="AC8" s="128"/>
      <c r="AD8" s="128"/>
      <c r="AE8" s="128"/>
      <c r="AF8" s="128"/>
      <c r="AG8" s="128"/>
      <c r="AH8" s="128" t="s">
        <v>114</v>
      </c>
      <c r="AI8" s="128"/>
      <c r="AJ8" s="128"/>
      <c r="AK8" s="132"/>
      <c r="AL8" s="133"/>
      <c r="AM8" s="134"/>
      <c r="AN8" s="134"/>
    </row>
    <row r="9" customFormat="false" ht="15" hidden="false" customHeight="true" outlineLevel="0" collapsed="false">
      <c r="A9" s="127"/>
      <c r="B9" s="128"/>
      <c r="C9" s="129"/>
      <c r="D9" s="128"/>
      <c r="E9" s="130"/>
      <c r="F9" s="135" t="n">
        <f aca="false">DATE($M$2,$S$2,1)</f>
        <v>45413</v>
      </c>
      <c r="G9" s="135" t="n">
        <f aca="false">DATE($M$2,$S$2,2)</f>
        <v>45414</v>
      </c>
      <c r="H9" s="135" t="n">
        <f aca="false">DATE($M$2,$S$2,3)</f>
        <v>45415</v>
      </c>
      <c r="I9" s="135" t="n">
        <f aca="false">DATE($M$2,$S$2,4)</f>
        <v>45416</v>
      </c>
      <c r="J9" s="135" t="n">
        <f aca="false">DATE($M$2,$S$2,5)</f>
        <v>45417</v>
      </c>
      <c r="K9" s="135" t="n">
        <f aca="false">DATE($M$2,$S$2,6)</f>
        <v>45418</v>
      </c>
      <c r="L9" s="135" t="n">
        <f aca="false">DATE($M$2,$S$2,7)</f>
        <v>45419</v>
      </c>
      <c r="M9" s="135" t="n">
        <f aca="false">DATE($M$2,$S$2,8)</f>
        <v>45420</v>
      </c>
      <c r="N9" s="135" t="n">
        <f aca="false">DATE($M$2,$S$2,9)</f>
        <v>45421</v>
      </c>
      <c r="O9" s="135" t="n">
        <f aca="false">DATE($M$2,$S$2,10)</f>
        <v>45422</v>
      </c>
      <c r="P9" s="135" t="n">
        <f aca="false">DATE($M$2,$S$2,11)</f>
        <v>45423</v>
      </c>
      <c r="Q9" s="135" t="n">
        <f aca="false">DATE($M$2,$S$2,12)</f>
        <v>45424</v>
      </c>
      <c r="R9" s="135" t="n">
        <f aca="false">DATE($M$2,$S$2,13)</f>
        <v>45425</v>
      </c>
      <c r="S9" s="135" t="n">
        <f aca="false">DATE($M$2,$S$2,14)</f>
        <v>45426</v>
      </c>
      <c r="T9" s="135" t="n">
        <f aca="false">DATE($M$2,$S$2,15)</f>
        <v>45427</v>
      </c>
      <c r="U9" s="135" t="n">
        <f aca="false">DATE($M$2,$S$2,16)</f>
        <v>45428</v>
      </c>
      <c r="V9" s="135" t="n">
        <f aca="false">DATE($M$2,$S$2,17)</f>
        <v>45429</v>
      </c>
      <c r="W9" s="135" t="n">
        <f aca="false">DATE($M$2,$S$2,18)</f>
        <v>45430</v>
      </c>
      <c r="X9" s="135" t="n">
        <f aca="false">DATE($M$2,$S$2,19)</f>
        <v>45431</v>
      </c>
      <c r="Y9" s="135" t="n">
        <f aca="false">DATE($M$2,$S$2,20)</f>
        <v>45432</v>
      </c>
      <c r="Z9" s="135" t="n">
        <f aca="false">DATE($M$2,$S$2,21)</f>
        <v>45433</v>
      </c>
      <c r="AA9" s="135" t="n">
        <f aca="false">DATE($M$2,$S$2,22)</f>
        <v>45434</v>
      </c>
      <c r="AB9" s="135" t="n">
        <f aca="false">DATE($M$2,$S$2,23)</f>
        <v>45435</v>
      </c>
      <c r="AC9" s="135" t="n">
        <f aca="false">DATE($M$2,$S$2,24)</f>
        <v>45436</v>
      </c>
      <c r="AD9" s="135" t="n">
        <f aca="false">DATE($M$2,$S$2,25)</f>
        <v>45437</v>
      </c>
      <c r="AE9" s="135" t="n">
        <f aca="false">DATE($M$2,$S$2,26)</f>
        <v>45438</v>
      </c>
      <c r="AF9" s="135" t="n">
        <f aca="false">DATE($M$2,$S$2,27)</f>
        <v>45439</v>
      </c>
      <c r="AG9" s="135" t="n">
        <f aca="false">DATE($M$2,$S$2,28)</f>
        <v>45440</v>
      </c>
      <c r="AH9" s="135" t="n">
        <f aca="false">IF(DAY(EOMONTH(F9,0))&lt;29,"",DATE($M$2,$S$2,29))</f>
        <v>45441</v>
      </c>
      <c r="AI9" s="135" t="n">
        <f aca="false">IF(DAY(EOMONTH(F9,0))&lt;30,"",DATE($M$2,$S$2,30))</f>
        <v>45442</v>
      </c>
      <c r="AJ9" s="135" t="n">
        <f aca="false">IF(DAY(EOMONTH(F9,0))&lt;31,"",DATE($M$2,$S$2,31))</f>
        <v>45443</v>
      </c>
      <c r="AK9" s="132"/>
      <c r="AL9" s="133"/>
      <c r="AM9" s="134"/>
      <c r="AN9" s="134"/>
    </row>
    <row r="10" customFormat="false" ht="15" hidden="false" customHeight="true" outlineLevel="0" collapsed="false">
      <c r="A10" s="127"/>
      <c r="B10" s="128"/>
      <c r="C10" s="129"/>
      <c r="D10" s="128"/>
      <c r="E10" s="130"/>
      <c r="F10" s="136" t="n">
        <f aca="false">DATE($M$2,$S$2,1)</f>
        <v>45413</v>
      </c>
      <c r="G10" s="136" t="n">
        <f aca="false">DATE($M$2,$S$2,2)</f>
        <v>45414</v>
      </c>
      <c r="H10" s="136" t="n">
        <f aca="false">DATE($M$2,$S$2,3)</f>
        <v>45415</v>
      </c>
      <c r="I10" s="136" t="n">
        <f aca="false">DATE($M$2,$S$2,4)</f>
        <v>45416</v>
      </c>
      <c r="J10" s="136" t="n">
        <f aca="false">DATE($M$2,$S$2,5)</f>
        <v>45417</v>
      </c>
      <c r="K10" s="136" t="n">
        <f aca="false">DATE($M$2,$S$2,6)</f>
        <v>45418</v>
      </c>
      <c r="L10" s="136" t="n">
        <f aca="false">DATE($M$2,$S$2,7)</f>
        <v>45419</v>
      </c>
      <c r="M10" s="136" t="n">
        <f aca="false">DATE($M$2,$S$2,8)</f>
        <v>45420</v>
      </c>
      <c r="N10" s="136" t="n">
        <f aca="false">DATE($M$2,$S$2,9)</f>
        <v>45421</v>
      </c>
      <c r="O10" s="136" t="n">
        <f aca="false">DATE($M$2,$S$2,10)</f>
        <v>45422</v>
      </c>
      <c r="P10" s="136" t="n">
        <f aca="false">DATE($M$2,$S$2,11)</f>
        <v>45423</v>
      </c>
      <c r="Q10" s="136" t="n">
        <f aca="false">DATE($M$2,$S$2,12)</f>
        <v>45424</v>
      </c>
      <c r="R10" s="136" t="n">
        <f aca="false">DATE($M$2,$S$2,13)</f>
        <v>45425</v>
      </c>
      <c r="S10" s="136" t="n">
        <f aca="false">DATE($M$2,$S$2,14)</f>
        <v>45426</v>
      </c>
      <c r="T10" s="136" t="n">
        <f aca="false">DATE($M$2,$S$2,15)</f>
        <v>45427</v>
      </c>
      <c r="U10" s="136" t="n">
        <f aca="false">DATE($M$2,$S$2,16)</f>
        <v>45428</v>
      </c>
      <c r="V10" s="136" t="n">
        <f aca="false">DATE($M$2,$S$2,17)</f>
        <v>45429</v>
      </c>
      <c r="W10" s="136" t="n">
        <f aca="false">DATE($M$2,$S$2,18)</f>
        <v>45430</v>
      </c>
      <c r="X10" s="136" t="n">
        <f aca="false">DATE($M$2,$S$2,19)</f>
        <v>45431</v>
      </c>
      <c r="Y10" s="136" t="n">
        <f aca="false">DATE($M$2,$S$2,20)</f>
        <v>45432</v>
      </c>
      <c r="Z10" s="136" t="n">
        <f aca="false">DATE($M$2,$S$2,21)</f>
        <v>45433</v>
      </c>
      <c r="AA10" s="136" t="n">
        <f aca="false">DATE($M$2,$S$2,22)</f>
        <v>45434</v>
      </c>
      <c r="AB10" s="136" t="n">
        <f aca="false">DATE($M$2,$S$2,23)</f>
        <v>45435</v>
      </c>
      <c r="AC10" s="136" t="n">
        <f aca="false">DATE($M$2,$S$2,24)</f>
        <v>45436</v>
      </c>
      <c r="AD10" s="136" t="n">
        <f aca="false">DATE($M$2,$S$2,25)</f>
        <v>45437</v>
      </c>
      <c r="AE10" s="136" t="n">
        <f aca="false">DATE($M$2,$S$2,26)</f>
        <v>45438</v>
      </c>
      <c r="AF10" s="136" t="n">
        <f aca="false">DATE($M$2,$S$2,27)</f>
        <v>45439</v>
      </c>
      <c r="AG10" s="136" t="n">
        <f aca="false">DATE($M$2,$S$2,28)</f>
        <v>45440</v>
      </c>
      <c r="AH10" s="136" t="n">
        <f aca="false">IF(DAY(EOMONTH(F10,0))&lt;29,"",DATE($M$2,$S$2,29))</f>
        <v>45441</v>
      </c>
      <c r="AI10" s="136" t="n">
        <f aca="false">IF(DAY(EOMONTH(F10,0))&lt;30,"",DATE($M$2,$S$2,30))</f>
        <v>45442</v>
      </c>
      <c r="AJ10" s="136" t="n">
        <f aca="false">IF(DAY(EOMONTH(F10,0))&lt;31,"",DATE($M$2,$S$2,31))</f>
        <v>45443</v>
      </c>
      <c r="AK10" s="132"/>
      <c r="AL10" s="133"/>
      <c r="AM10" s="134"/>
      <c r="AN10" s="134"/>
    </row>
    <row r="11" customFormat="false" ht="18" hidden="false" customHeight="true" outlineLevel="0" collapsed="false">
      <c r="A11" s="127" t="n">
        <v>1</v>
      </c>
      <c r="B11" s="137"/>
      <c r="C11" s="138"/>
      <c r="D11" s="139"/>
      <c r="E11" s="140"/>
      <c r="F11" s="141"/>
      <c r="G11" s="141"/>
      <c r="H11" s="141"/>
      <c r="I11" s="141"/>
      <c r="J11" s="141"/>
      <c r="K11" s="141"/>
      <c r="L11" s="141"/>
      <c r="M11" s="141"/>
      <c r="N11" s="141"/>
      <c r="O11" s="141"/>
      <c r="P11" s="141"/>
      <c r="Q11" s="141"/>
      <c r="R11" s="141"/>
      <c r="S11" s="141"/>
      <c r="T11" s="141"/>
      <c r="U11" s="141"/>
      <c r="V11" s="141"/>
      <c r="W11" s="141"/>
      <c r="X11" s="141"/>
      <c r="Y11" s="141"/>
      <c r="Z11" s="141"/>
      <c r="AA11" s="141"/>
      <c r="AB11" s="141"/>
      <c r="AC11" s="141"/>
      <c r="AD11" s="141"/>
      <c r="AE11" s="141"/>
      <c r="AF11" s="141"/>
      <c r="AG11" s="141"/>
      <c r="AH11" s="141"/>
      <c r="AI11" s="141"/>
      <c r="AJ11" s="141"/>
      <c r="AK11" s="142" t="n">
        <f aca="false">+SUM(F11:AJ11)</f>
        <v>0</v>
      </c>
      <c r="AL11" s="143" t="n">
        <f aca="false">IF($AK$3="４週",AK11/4,AK11/(DAY(EOMONTH($F$9,0))/7))</f>
        <v>0</v>
      </c>
      <c r="AM11" s="144"/>
      <c r="AN11" s="144"/>
    </row>
    <row r="12" customFormat="false" ht="18" hidden="false" customHeight="true" outlineLevel="0" collapsed="false">
      <c r="A12" s="127" t="n">
        <v>2</v>
      </c>
      <c r="B12" s="137"/>
      <c r="C12" s="138"/>
      <c r="D12" s="139"/>
      <c r="E12" s="140"/>
      <c r="F12" s="141"/>
      <c r="G12" s="141"/>
      <c r="H12" s="141"/>
      <c r="I12" s="141"/>
      <c r="J12" s="141"/>
      <c r="K12" s="141"/>
      <c r="L12" s="141"/>
      <c r="M12" s="141"/>
      <c r="N12" s="141"/>
      <c r="O12" s="141"/>
      <c r="P12" s="141"/>
      <c r="Q12" s="141"/>
      <c r="R12" s="141"/>
      <c r="S12" s="141"/>
      <c r="T12" s="141"/>
      <c r="U12" s="141"/>
      <c r="V12" s="141"/>
      <c r="W12" s="141"/>
      <c r="X12" s="141"/>
      <c r="Y12" s="141"/>
      <c r="Z12" s="141"/>
      <c r="AA12" s="141"/>
      <c r="AB12" s="141"/>
      <c r="AC12" s="141"/>
      <c r="AD12" s="141"/>
      <c r="AE12" s="141"/>
      <c r="AF12" s="141"/>
      <c r="AG12" s="141"/>
      <c r="AH12" s="141"/>
      <c r="AI12" s="141"/>
      <c r="AJ12" s="141"/>
      <c r="AK12" s="142" t="n">
        <f aca="false">+SUM(F12:AJ12)</f>
        <v>0</v>
      </c>
      <c r="AL12" s="143" t="n">
        <f aca="false">IF($AK$3="４週",AK12/4,AK12/(DAY(EOMONTH($F$9,0))/7))</f>
        <v>0</v>
      </c>
      <c r="AM12" s="144"/>
      <c r="AN12" s="144"/>
    </row>
    <row r="13" customFormat="false" ht="18" hidden="false" customHeight="true" outlineLevel="0" collapsed="false">
      <c r="A13" s="127" t="n">
        <v>3</v>
      </c>
      <c r="B13" s="137"/>
      <c r="C13" s="138"/>
      <c r="D13" s="139"/>
      <c r="E13" s="140"/>
      <c r="F13" s="141"/>
      <c r="G13" s="141"/>
      <c r="H13" s="141"/>
      <c r="I13" s="141"/>
      <c r="J13" s="141"/>
      <c r="K13" s="141"/>
      <c r="L13" s="141"/>
      <c r="M13" s="141"/>
      <c r="N13" s="141"/>
      <c r="O13" s="141"/>
      <c r="P13" s="141"/>
      <c r="Q13" s="141"/>
      <c r="R13" s="141"/>
      <c r="S13" s="141"/>
      <c r="T13" s="141"/>
      <c r="U13" s="141"/>
      <c r="V13" s="141"/>
      <c r="W13" s="141"/>
      <c r="X13" s="141"/>
      <c r="Y13" s="141"/>
      <c r="Z13" s="141"/>
      <c r="AA13" s="141"/>
      <c r="AB13" s="141"/>
      <c r="AC13" s="141"/>
      <c r="AD13" s="141"/>
      <c r="AE13" s="141"/>
      <c r="AF13" s="141"/>
      <c r="AG13" s="141"/>
      <c r="AH13" s="141"/>
      <c r="AI13" s="141"/>
      <c r="AJ13" s="141"/>
      <c r="AK13" s="142" t="n">
        <f aca="false">+SUM(F13:AJ13)</f>
        <v>0</v>
      </c>
      <c r="AL13" s="143" t="n">
        <f aca="false">IF($AK$3="４週",AK13/4,AK13/(DAY(EOMONTH($F$9,0))/7))</f>
        <v>0</v>
      </c>
      <c r="AM13" s="144"/>
      <c r="AN13" s="144"/>
    </row>
    <row r="14" customFormat="false" ht="18" hidden="false" customHeight="true" outlineLevel="0" collapsed="false">
      <c r="A14" s="127" t="n">
        <v>4</v>
      </c>
      <c r="B14" s="137"/>
      <c r="C14" s="138"/>
      <c r="D14" s="139"/>
      <c r="E14" s="140"/>
      <c r="F14" s="141"/>
      <c r="G14" s="141"/>
      <c r="H14" s="141"/>
      <c r="I14" s="141"/>
      <c r="J14" s="141"/>
      <c r="K14" s="141"/>
      <c r="L14" s="141"/>
      <c r="M14" s="141"/>
      <c r="N14" s="141"/>
      <c r="O14" s="141"/>
      <c r="P14" s="141"/>
      <c r="Q14" s="141"/>
      <c r="R14" s="141"/>
      <c r="S14" s="141"/>
      <c r="T14" s="141"/>
      <c r="U14" s="141"/>
      <c r="V14" s="141"/>
      <c r="W14" s="141"/>
      <c r="X14" s="141"/>
      <c r="Y14" s="141"/>
      <c r="Z14" s="141"/>
      <c r="AA14" s="141"/>
      <c r="AB14" s="141"/>
      <c r="AC14" s="141"/>
      <c r="AD14" s="141"/>
      <c r="AE14" s="141"/>
      <c r="AF14" s="141"/>
      <c r="AG14" s="141"/>
      <c r="AH14" s="141"/>
      <c r="AI14" s="141"/>
      <c r="AJ14" s="141"/>
      <c r="AK14" s="142" t="n">
        <f aca="false">+SUM(F14:AJ14)</f>
        <v>0</v>
      </c>
      <c r="AL14" s="143" t="n">
        <f aca="false">IF($AK$3="４週",AK14/4,AK14/(DAY(EOMONTH($F$9,0))/7))</f>
        <v>0</v>
      </c>
      <c r="AM14" s="144"/>
      <c r="AN14" s="144"/>
    </row>
    <row r="15" customFormat="false" ht="18" hidden="false" customHeight="true" outlineLevel="0" collapsed="false">
      <c r="A15" s="127" t="n">
        <v>5</v>
      </c>
      <c r="B15" s="137"/>
      <c r="C15" s="138"/>
      <c r="D15" s="139"/>
      <c r="E15" s="140"/>
      <c r="F15" s="141"/>
      <c r="G15" s="141"/>
      <c r="H15" s="141"/>
      <c r="I15" s="141"/>
      <c r="J15" s="141"/>
      <c r="K15" s="141"/>
      <c r="L15" s="141"/>
      <c r="M15" s="141"/>
      <c r="N15" s="141"/>
      <c r="O15" s="141"/>
      <c r="P15" s="141"/>
      <c r="Q15" s="141"/>
      <c r="R15" s="141"/>
      <c r="S15" s="141"/>
      <c r="T15" s="141"/>
      <c r="U15" s="141"/>
      <c r="V15" s="141"/>
      <c r="W15" s="141"/>
      <c r="X15" s="141"/>
      <c r="Y15" s="141"/>
      <c r="Z15" s="141"/>
      <c r="AA15" s="141"/>
      <c r="AB15" s="141"/>
      <c r="AC15" s="141"/>
      <c r="AD15" s="141"/>
      <c r="AE15" s="141"/>
      <c r="AF15" s="141"/>
      <c r="AG15" s="141"/>
      <c r="AH15" s="141"/>
      <c r="AI15" s="141"/>
      <c r="AJ15" s="141"/>
      <c r="AK15" s="142" t="n">
        <f aca="false">+SUM(F15:AJ15)</f>
        <v>0</v>
      </c>
      <c r="AL15" s="143" t="n">
        <f aca="false">IF($AK$3="４週",AK15/4,AK15/(DAY(EOMONTH($F$9,0))/7))</f>
        <v>0</v>
      </c>
      <c r="AM15" s="144"/>
      <c r="AN15" s="144"/>
    </row>
    <row r="16" customFormat="false" ht="18" hidden="false" customHeight="true" outlineLevel="0" collapsed="false">
      <c r="A16" s="127" t="n">
        <v>6</v>
      </c>
      <c r="B16" s="137"/>
      <c r="C16" s="138"/>
      <c r="D16" s="139"/>
      <c r="E16" s="140"/>
      <c r="F16" s="141"/>
      <c r="G16" s="141"/>
      <c r="H16" s="141"/>
      <c r="I16" s="141"/>
      <c r="J16" s="141"/>
      <c r="K16" s="141"/>
      <c r="L16" s="141"/>
      <c r="M16" s="141"/>
      <c r="N16" s="141"/>
      <c r="O16" s="141"/>
      <c r="P16" s="141"/>
      <c r="Q16" s="141"/>
      <c r="R16" s="141"/>
      <c r="S16" s="141"/>
      <c r="T16" s="141"/>
      <c r="U16" s="141"/>
      <c r="V16" s="141"/>
      <c r="W16" s="141"/>
      <c r="X16" s="141"/>
      <c r="Y16" s="141"/>
      <c r="Z16" s="141"/>
      <c r="AA16" s="141"/>
      <c r="AB16" s="141"/>
      <c r="AC16" s="141"/>
      <c r="AD16" s="141"/>
      <c r="AE16" s="141"/>
      <c r="AF16" s="141"/>
      <c r="AG16" s="141"/>
      <c r="AH16" s="141"/>
      <c r="AI16" s="141"/>
      <c r="AJ16" s="141"/>
      <c r="AK16" s="142" t="n">
        <f aca="false">+SUM(F16:AJ16)</f>
        <v>0</v>
      </c>
      <c r="AL16" s="143" t="n">
        <f aca="false">IF($AK$3="４週",AK16/4,AK16/(DAY(EOMONTH($F$9,0))/7))</f>
        <v>0</v>
      </c>
      <c r="AM16" s="144"/>
      <c r="AN16" s="144"/>
    </row>
    <row r="17" customFormat="false" ht="18" hidden="false" customHeight="true" outlineLevel="0" collapsed="false">
      <c r="A17" s="127" t="n">
        <v>7</v>
      </c>
      <c r="B17" s="137"/>
      <c r="C17" s="138"/>
      <c r="D17" s="139"/>
      <c r="E17" s="140"/>
      <c r="F17" s="141"/>
      <c r="G17" s="141"/>
      <c r="H17" s="141"/>
      <c r="I17" s="141"/>
      <c r="J17" s="141"/>
      <c r="K17" s="141"/>
      <c r="L17" s="141"/>
      <c r="M17" s="141"/>
      <c r="N17" s="141"/>
      <c r="O17" s="141"/>
      <c r="P17" s="141"/>
      <c r="Q17" s="141"/>
      <c r="R17" s="141"/>
      <c r="S17" s="141"/>
      <c r="T17" s="141"/>
      <c r="U17" s="141"/>
      <c r="V17" s="141"/>
      <c r="W17" s="141"/>
      <c r="X17" s="141"/>
      <c r="Y17" s="141"/>
      <c r="Z17" s="141"/>
      <c r="AA17" s="141"/>
      <c r="AB17" s="141"/>
      <c r="AC17" s="141"/>
      <c r="AD17" s="141"/>
      <c r="AE17" s="141"/>
      <c r="AF17" s="141"/>
      <c r="AG17" s="141"/>
      <c r="AH17" s="141"/>
      <c r="AI17" s="141"/>
      <c r="AJ17" s="141"/>
      <c r="AK17" s="142" t="n">
        <f aca="false">+SUM(F17:AJ17)</f>
        <v>0</v>
      </c>
      <c r="AL17" s="143" t="n">
        <f aca="false">IF($AK$3="４週",AK17/4,AK17/(DAY(EOMONTH($F$9,0))/7))</f>
        <v>0</v>
      </c>
      <c r="AM17" s="144"/>
      <c r="AN17" s="144"/>
    </row>
    <row r="18" customFormat="false" ht="18" hidden="false" customHeight="true" outlineLevel="0" collapsed="false">
      <c r="A18" s="127" t="n">
        <v>8</v>
      </c>
      <c r="B18" s="137"/>
      <c r="C18" s="138"/>
      <c r="D18" s="139"/>
      <c r="E18" s="140"/>
      <c r="F18" s="141"/>
      <c r="G18" s="141"/>
      <c r="H18" s="141"/>
      <c r="I18" s="141"/>
      <c r="J18" s="141"/>
      <c r="K18" s="141"/>
      <c r="L18" s="141"/>
      <c r="M18" s="141"/>
      <c r="N18" s="141"/>
      <c r="O18" s="141"/>
      <c r="P18" s="141"/>
      <c r="Q18" s="141"/>
      <c r="R18" s="141"/>
      <c r="S18" s="141"/>
      <c r="T18" s="141"/>
      <c r="U18" s="141"/>
      <c r="V18" s="141"/>
      <c r="W18" s="141"/>
      <c r="X18" s="141"/>
      <c r="Y18" s="141"/>
      <c r="Z18" s="141"/>
      <c r="AA18" s="141"/>
      <c r="AB18" s="141"/>
      <c r="AC18" s="141"/>
      <c r="AD18" s="141"/>
      <c r="AE18" s="141"/>
      <c r="AF18" s="141"/>
      <c r="AG18" s="141"/>
      <c r="AH18" s="141"/>
      <c r="AI18" s="141"/>
      <c r="AJ18" s="141"/>
      <c r="AK18" s="142" t="n">
        <f aca="false">+SUM(F18:AJ18)</f>
        <v>0</v>
      </c>
      <c r="AL18" s="143" t="n">
        <f aca="false">IF($AK$3="４週",AK18/4,AK18/(DAY(EOMONTH($F$9,0))/7))</f>
        <v>0</v>
      </c>
      <c r="AM18" s="144"/>
      <c r="AN18" s="144"/>
    </row>
    <row r="19" customFormat="false" ht="18" hidden="false" customHeight="true" outlineLevel="0" collapsed="false">
      <c r="A19" s="127" t="n">
        <v>9</v>
      </c>
      <c r="B19" s="137"/>
      <c r="C19" s="138"/>
      <c r="D19" s="139"/>
      <c r="E19" s="140"/>
      <c r="F19" s="141"/>
      <c r="G19" s="141"/>
      <c r="H19" s="141"/>
      <c r="I19" s="141"/>
      <c r="J19" s="141"/>
      <c r="K19" s="141"/>
      <c r="L19" s="141"/>
      <c r="M19" s="141"/>
      <c r="N19" s="141"/>
      <c r="O19" s="141"/>
      <c r="P19" s="141"/>
      <c r="Q19" s="141"/>
      <c r="R19" s="141"/>
      <c r="S19" s="141"/>
      <c r="T19" s="141"/>
      <c r="U19" s="141"/>
      <c r="V19" s="141"/>
      <c r="W19" s="141"/>
      <c r="X19" s="141"/>
      <c r="Y19" s="141"/>
      <c r="Z19" s="141"/>
      <c r="AA19" s="141"/>
      <c r="AB19" s="141"/>
      <c r="AC19" s="141"/>
      <c r="AD19" s="141"/>
      <c r="AE19" s="141"/>
      <c r="AF19" s="141"/>
      <c r="AG19" s="141"/>
      <c r="AH19" s="141"/>
      <c r="AI19" s="141"/>
      <c r="AJ19" s="141"/>
      <c r="AK19" s="142" t="n">
        <f aca="false">+SUM(F19:AJ19)</f>
        <v>0</v>
      </c>
      <c r="AL19" s="143" t="n">
        <f aca="false">IF($AK$3="４週",AK19/4,AK19/(DAY(EOMONTH($F$9,0))/7))</f>
        <v>0</v>
      </c>
      <c r="AM19" s="144"/>
      <c r="AN19" s="144"/>
    </row>
    <row r="20" customFormat="false" ht="18" hidden="false" customHeight="true" outlineLevel="0" collapsed="false">
      <c r="A20" s="127" t="n">
        <v>10</v>
      </c>
      <c r="B20" s="137"/>
      <c r="C20" s="138"/>
      <c r="D20" s="139"/>
      <c r="E20" s="140"/>
      <c r="F20" s="141"/>
      <c r="G20" s="141"/>
      <c r="H20" s="141"/>
      <c r="I20" s="141"/>
      <c r="J20" s="141"/>
      <c r="K20" s="141"/>
      <c r="L20" s="141"/>
      <c r="M20" s="141"/>
      <c r="N20" s="141"/>
      <c r="O20" s="141"/>
      <c r="P20" s="141"/>
      <c r="Q20" s="141"/>
      <c r="R20" s="141"/>
      <c r="S20" s="141"/>
      <c r="T20" s="141"/>
      <c r="U20" s="141"/>
      <c r="V20" s="141"/>
      <c r="W20" s="141"/>
      <c r="X20" s="141"/>
      <c r="Y20" s="141"/>
      <c r="Z20" s="141"/>
      <c r="AA20" s="141"/>
      <c r="AB20" s="141"/>
      <c r="AC20" s="141"/>
      <c r="AD20" s="141"/>
      <c r="AE20" s="141"/>
      <c r="AF20" s="141"/>
      <c r="AG20" s="141"/>
      <c r="AH20" s="141"/>
      <c r="AI20" s="141"/>
      <c r="AJ20" s="141"/>
      <c r="AK20" s="142" t="n">
        <f aca="false">+SUM(F20:AJ20)</f>
        <v>0</v>
      </c>
      <c r="AL20" s="143" t="n">
        <f aca="false">IF($AK$3="４週",AK20/4,AK20/(DAY(EOMONTH($F$9,0))/7))</f>
        <v>0</v>
      </c>
      <c r="AM20" s="144"/>
      <c r="AN20" s="144"/>
    </row>
    <row r="21" customFormat="false" ht="18" hidden="false" customHeight="true" outlineLevel="0" collapsed="false">
      <c r="A21" s="127" t="n">
        <v>11</v>
      </c>
      <c r="B21" s="137"/>
      <c r="C21" s="138"/>
      <c r="D21" s="139"/>
      <c r="E21" s="140"/>
      <c r="F21" s="141"/>
      <c r="G21" s="141"/>
      <c r="H21" s="141"/>
      <c r="I21" s="141"/>
      <c r="J21" s="141"/>
      <c r="K21" s="141"/>
      <c r="L21" s="141"/>
      <c r="M21" s="141"/>
      <c r="N21" s="141"/>
      <c r="O21" s="141"/>
      <c r="P21" s="141"/>
      <c r="Q21" s="141"/>
      <c r="R21" s="141"/>
      <c r="S21" s="141"/>
      <c r="T21" s="141"/>
      <c r="U21" s="141"/>
      <c r="V21" s="141"/>
      <c r="W21" s="141"/>
      <c r="X21" s="141"/>
      <c r="Y21" s="141"/>
      <c r="Z21" s="141"/>
      <c r="AA21" s="141"/>
      <c r="AB21" s="141"/>
      <c r="AC21" s="141"/>
      <c r="AD21" s="141"/>
      <c r="AE21" s="141"/>
      <c r="AF21" s="141"/>
      <c r="AG21" s="141"/>
      <c r="AH21" s="141"/>
      <c r="AI21" s="141"/>
      <c r="AJ21" s="141"/>
      <c r="AK21" s="142" t="n">
        <f aca="false">+SUM(F21:AJ21)</f>
        <v>0</v>
      </c>
      <c r="AL21" s="143" t="n">
        <f aca="false">IF($AK$3="４週",AK21/4,AK21/(DAY(EOMONTH($F$9,0))/7))</f>
        <v>0</v>
      </c>
      <c r="AM21" s="144"/>
      <c r="AN21" s="144"/>
    </row>
    <row r="22" customFormat="false" ht="18" hidden="false" customHeight="true" outlineLevel="0" collapsed="false">
      <c r="A22" s="127" t="n">
        <v>12</v>
      </c>
      <c r="B22" s="137"/>
      <c r="C22" s="138"/>
      <c r="D22" s="139"/>
      <c r="E22" s="140"/>
      <c r="F22" s="141"/>
      <c r="G22" s="141"/>
      <c r="H22" s="141"/>
      <c r="I22" s="141"/>
      <c r="J22" s="141"/>
      <c r="K22" s="141"/>
      <c r="L22" s="141"/>
      <c r="M22" s="141"/>
      <c r="N22" s="141"/>
      <c r="O22" s="141"/>
      <c r="P22" s="141"/>
      <c r="Q22" s="141"/>
      <c r="R22" s="141"/>
      <c r="S22" s="141"/>
      <c r="T22" s="141"/>
      <c r="U22" s="141"/>
      <c r="V22" s="141"/>
      <c r="W22" s="141"/>
      <c r="X22" s="141"/>
      <c r="Y22" s="141"/>
      <c r="Z22" s="141"/>
      <c r="AA22" s="141"/>
      <c r="AB22" s="141"/>
      <c r="AC22" s="141"/>
      <c r="AD22" s="141"/>
      <c r="AE22" s="141"/>
      <c r="AF22" s="141"/>
      <c r="AG22" s="141"/>
      <c r="AH22" s="141"/>
      <c r="AI22" s="141"/>
      <c r="AJ22" s="141"/>
      <c r="AK22" s="142" t="n">
        <f aca="false">+SUM(F22:AJ22)</f>
        <v>0</v>
      </c>
      <c r="AL22" s="143" t="n">
        <f aca="false">IF($AK$3="４週",AK22/4,AK22/(DAY(EOMONTH($F$9,0))/7))</f>
        <v>0</v>
      </c>
      <c r="AM22" s="144"/>
      <c r="AN22" s="144"/>
    </row>
    <row r="23" customFormat="false" ht="18" hidden="false" customHeight="true" outlineLevel="0" collapsed="false">
      <c r="A23" s="127" t="n">
        <v>13</v>
      </c>
      <c r="B23" s="137"/>
      <c r="C23" s="138"/>
      <c r="D23" s="139"/>
      <c r="E23" s="140"/>
      <c r="F23" s="141"/>
      <c r="G23" s="141"/>
      <c r="H23" s="141"/>
      <c r="I23" s="141"/>
      <c r="J23" s="141"/>
      <c r="K23" s="141"/>
      <c r="L23" s="141"/>
      <c r="M23" s="141"/>
      <c r="N23" s="141"/>
      <c r="O23" s="141"/>
      <c r="P23" s="141"/>
      <c r="Q23" s="141"/>
      <c r="R23" s="141"/>
      <c r="S23" s="141"/>
      <c r="T23" s="141"/>
      <c r="U23" s="141"/>
      <c r="V23" s="141"/>
      <c r="W23" s="141"/>
      <c r="X23" s="141"/>
      <c r="Y23" s="141"/>
      <c r="Z23" s="141"/>
      <c r="AA23" s="141"/>
      <c r="AB23" s="141"/>
      <c r="AC23" s="141"/>
      <c r="AD23" s="141"/>
      <c r="AE23" s="141"/>
      <c r="AF23" s="141"/>
      <c r="AG23" s="141"/>
      <c r="AH23" s="141"/>
      <c r="AI23" s="141"/>
      <c r="AJ23" s="141"/>
      <c r="AK23" s="142" t="n">
        <f aca="false">+SUM(F23:AJ23)</f>
        <v>0</v>
      </c>
      <c r="AL23" s="143" t="n">
        <f aca="false">IF($AK$3="４週",AK23/4,AK23/(DAY(EOMONTH($F$9,0))/7))</f>
        <v>0</v>
      </c>
      <c r="AM23" s="144"/>
      <c r="AN23" s="144"/>
    </row>
    <row r="24" customFormat="false" ht="18" hidden="false" customHeight="true" outlineLevel="0" collapsed="false">
      <c r="A24" s="127" t="n">
        <v>14</v>
      </c>
      <c r="B24" s="137"/>
      <c r="C24" s="138"/>
      <c r="D24" s="139"/>
      <c r="E24" s="140"/>
      <c r="F24" s="141"/>
      <c r="G24" s="141"/>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2" t="n">
        <f aca="false">+SUM(F24:AJ24)</f>
        <v>0</v>
      </c>
      <c r="AL24" s="143" t="n">
        <f aca="false">IF($AK$3="４週",AK24/4,AK24/(DAY(EOMONTH($F$9,0))/7))</f>
        <v>0</v>
      </c>
      <c r="AM24" s="144"/>
      <c r="AN24" s="144"/>
    </row>
    <row r="25" customFormat="false" ht="18" hidden="false" customHeight="true" outlineLevel="0" collapsed="false">
      <c r="A25" s="127" t="n">
        <v>15</v>
      </c>
      <c r="B25" s="137"/>
      <c r="C25" s="138"/>
      <c r="D25" s="139"/>
      <c r="E25" s="140"/>
      <c r="F25" s="141"/>
      <c r="G25" s="141"/>
      <c r="H25" s="141"/>
      <c r="I25" s="141"/>
      <c r="J25" s="141"/>
      <c r="K25" s="141"/>
      <c r="L25" s="141"/>
      <c r="M25" s="141"/>
      <c r="N25" s="141"/>
      <c r="O25" s="141"/>
      <c r="P25" s="141"/>
      <c r="Q25" s="141"/>
      <c r="R25" s="141"/>
      <c r="S25" s="141"/>
      <c r="T25" s="141"/>
      <c r="U25" s="141"/>
      <c r="V25" s="141"/>
      <c r="W25" s="141"/>
      <c r="X25" s="141"/>
      <c r="Y25" s="141"/>
      <c r="Z25" s="141"/>
      <c r="AA25" s="141"/>
      <c r="AB25" s="141"/>
      <c r="AC25" s="141"/>
      <c r="AD25" s="141"/>
      <c r="AE25" s="141"/>
      <c r="AF25" s="141"/>
      <c r="AG25" s="141"/>
      <c r="AH25" s="141"/>
      <c r="AI25" s="141"/>
      <c r="AJ25" s="141"/>
      <c r="AK25" s="142" t="n">
        <f aca="false">+SUM(F25:AJ25)</f>
        <v>0</v>
      </c>
      <c r="AL25" s="143" t="n">
        <f aca="false">IF($AK$3="４週",AK25/4,AK25/(DAY(EOMONTH($F$9,0))/7))</f>
        <v>0</v>
      </c>
      <c r="AM25" s="144"/>
      <c r="AN25" s="144"/>
    </row>
    <row r="26" customFormat="false" ht="18" hidden="false" customHeight="true" outlineLevel="0" collapsed="false">
      <c r="A26" s="127" t="n">
        <v>16</v>
      </c>
      <c r="B26" s="137"/>
      <c r="C26" s="138"/>
      <c r="D26" s="139"/>
      <c r="E26" s="140"/>
      <c r="F26" s="141"/>
      <c r="G26" s="141"/>
      <c r="H26" s="141"/>
      <c r="I26" s="141"/>
      <c r="J26" s="141"/>
      <c r="K26" s="141"/>
      <c r="L26" s="141"/>
      <c r="M26" s="141"/>
      <c r="N26" s="141"/>
      <c r="O26" s="141"/>
      <c r="P26" s="141"/>
      <c r="Q26" s="141"/>
      <c r="R26" s="141"/>
      <c r="S26" s="141"/>
      <c r="T26" s="141"/>
      <c r="U26" s="141"/>
      <c r="V26" s="141"/>
      <c r="W26" s="141"/>
      <c r="X26" s="141"/>
      <c r="Y26" s="141"/>
      <c r="Z26" s="141"/>
      <c r="AA26" s="141"/>
      <c r="AB26" s="141"/>
      <c r="AC26" s="141"/>
      <c r="AD26" s="141"/>
      <c r="AE26" s="141"/>
      <c r="AF26" s="141"/>
      <c r="AG26" s="141"/>
      <c r="AH26" s="141"/>
      <c r="AI26" s="141"/>
      <c r="AJ26" s="141"/>
      <c r="AK26" s="142" t="n">
        <f aca="false">+SUM(F26:AJ26)</f>
        <v>0</v>
      </c>
      <c r="AL26" s="143" t="n">
        <f aca="false">IF($AK$3="４週",AK26/4,AK26/(DAY(EOMONTH($F$9,0))/7))</f>
        <v>0</v>
      </c>
      <c r="AM26" s="144"/>
      <c r="AN26" s="144"/>
    </row>
    <row r="27" customFormat="false" ht="18" hidden="false" customHeight="true" outlineLevel="0" collapsed="false">
      <c r="A27" s="127" t="n">
        <v>17</v>
      </c>
      <c r="B27" s="137"/>
      <c r="C27" s="138"/>
      <c r="D27" s="139"/>
      <c r="E27" s="140"/>
      <c r="F27" s="141"/>
      <c r="G27" s="141"/>
      <c r="H27" s="141"/>
      <c r="I27" s="141"/>
      <c r="J27" s="141"/>
      <c r="K27" s="141"/>
      <c r="L27" s="141"/>
      <c r="M27" s="141"/>
      <c r="N27" s="141"/>
      <c r="O27" s="141"/>
      <c r="P27" s="141"/>
      <c r="Q27" s="141"/>
      <c r="R27" s="141"/>
      <c r="S27" s="141"/>
      <c r="T27" s="141"/>
      <c r="U27" s="141"/>
      <c r="V27" s="141"/>
      <c r="W27" s="141"/>
      <c r="X27" s="141"/>
      <c r="Y27" s="141"/>
      <c r="Z27" s="141"/>
      <c r="AA27" s="141"/>
      <c r="AB27" s="141"/>
      <c r="AC27" s="141"/>
      <c r="AD27" s="141"/>
      <c r="AE27" s="141"/>
      <c r="AF27" s="141"/>
      <c r="AG27" s="141"/>
      <c r="AH27" s="141"/>
      <c r="AI27" s="141"/>
      <c r="AJ27" s="141"/>
      <c r="AK27" s="142" t="n">
        <f aca="false">+SUM(F27:AJ27)</f>
        <v>0</v>
      </c>
      <c r="AL27" s="143" t="n">
        <f aca="false">IF($AK$3="４週",AK27/4,AK27/(DAY(EOMONTH($F$9,0))/7))</f>
        <v>0</v>
      </c>
      <c r="AM27" s="144"/>
      <c r="AN27" s="144"/>
    </row>
    <row r="28" customFormat="false" ht="18" hidden="false" customHeight="true" outlineLevel="0" collapsed="false">
      <c r="A28" s="127" t="n">
        <v>18</v>
      </c>
      <c r="B28" s="137"/>
      <c r="C28" s="138"/>
      <c r="D28" s="139"/>
      <c r="E28" s="140"/>
      <c r="F28" s="141"/>
      <c r="G28" s="141"/>
      <c r="H28" s="141"/>
      <c r="I28" s="141"/>
      <c r="J28" s="141"/>
      <c r="K28" s="141"/>
      <c r="L28" s="141"/>
      <c r="M28" s="141"/>
      <c r="N28" s="141"/>
      <c r="O28" s="141"/>
      <c r="P28" s="141"/>
      <c r="Q28" s="141"/>
      <c r="R28" s="141"/>
      <c r="S28" s="141"/>
      <c r="T28" s="141"/>
      <c r="U28" s="141"/>
      <c r="V28" s="141"/>
      <c r="W28" s="141"/>
      <c r="X28" s="141"/>
      <c r="Y28" s="141"/>
      <c r="Z28" s="141"/>
      <c r="AA28" s="141"/>
      <c r="AB28" s="141"/>
      <c r="AC28" s="141"/>
      <c r="AD28" s="141"/>
      <c r="AE28" s="141"/>
      <c r="AF28" s="141"/>
      <c r="AG28" s="141"/>
      <c r="AH28" s="141"/>
      <c r="AI28" s="141"/>
      <c r="AJ28" s="141"/>
      <c r="AK28" s="142" t="n">
        <f aca="false">+SUM(F28:AJ28)</f>
        <v>0</v>
      </c>
      <c r="AL28" s="143" t="n">
        <f aca="false">IF($AK$3="４週",AK28/4,AK28/(DAY(EOMONTH($F$9,0))/7))</f>
        <v>0</v>
      </c>
      <c r="AM28" s="144"/>
      <c r="AN28" s="144"/>
    </row>
    <row r="29" customFormat="false" ht="18" hidden="false" customHeight="true" outlineLevel="0" collapsed="false">
      <c r="A29" s="127" t="n">
        <v>19</v>
      </c>
      <c r="B29" s="137"/>
      <c r="C29" s="138"/>
      <c r="D29" s="139"/>
      <c r="E29" s="140"/>
      <c r="F29" s="141"/>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41"/>
      <c r="AG29" s="141"/>
      <c r="AH29" s="141"/>
      <c r="AI29" s="141"/>
      <c r="AJ29" s="141"/>
      <c r="AK29" s="142" t="n">
        <f aca="false">+SUM(F29:AJ29)</f>
        <v>0</v>
      </c>
      <c r="AL29" s="143" t="n">
        <f aca="false">IF($AK$3="４週",AK29/4,AK29/(DAY(EOMONTH($F$9,0))/7))</f>
        <v>0</v>
      </c>
      <c r="AM29" s="144"/>
      <c r="AN29" s="144"/>
    </row>
    <row r="30" customFormat="false" ht="18" hidden="false" customHeight="true" outlineLevel="0" collapsed="false">
      <c r="A30" s="127" t="n">
        <v>20</v>
      </c>
      <c r="B30" s="137"/>
      <c r="C30" s="138"/>
      <c r="D30" s="139"/>
      <c r="E30" s="140"/>
      <c r="F30" s="141"/>
      <c r="G30" s="141"/>
      <c r="H30" s="141"/>
      <c r="I30" s="141"/>
      <c r="J30" s="141"/>
      <c r="K30" s="141"/>
      <c r="L30" s="141"/>
      <c r="M30" s="141"/>
      <c r="N30" s="141"/>
      <c r="O30" s="141"/>
      <c r="P30" s="141"/>
      <c r="Q30" s="141"/>
      <c r="R30" s="141"/>
      <c r="S30" s="141"/>
      <c r="T30" s="141"/>
      <c r="U30" s="141"/>
      <c r="V30" s="141"/>
      <c r="W30" s="141"/>
      <c r="X30" s="141"/>
      <c r="Y30" s="141"/>
      <c r="Z30" s="141"/>
      <c r="AA30" s="141"/>
      <c r="AB30" s="141"/>
      <c r="AC30" s="141"/>
      <c r="AD30" s="141"/>
      <c r="AE30" s="141"/>
      <c r="AF30" s="141"/>
      <c r="AG30" s="141"/>
      <c r="AH30" s="141"/>
      <c r="AI30" s="141"/>
      <c r="AJ30" s="141"/>
      <c r="AK30" s="142" t="n">
        <f aca="false">+SUM(F30:AJ30)</f>
        <v>0</v>
      </c>
      <c r="AL30" s="143" t="n">
        <f aca="false">IF($AK$3="４週",AK30/4,AK30/(DAY(EOMONTH($F$9,0))/7))</f>
        <v>0</v>
      </c>
      <c r="AM30" s="144"/>
      <c r="AN30" s="144"/>
    </row>
    <row r="31" customFormat="false" ht="18" hidden="false" customHeight="true" outlineLevel="0" collapsed="false">
      <c r="A31" s="130" t="s">
        <v>115</v>
      </c>
      <c r="B31" s="130"/>
      <c r="C31" s="130"/>
      <c r="D31" s="130"/>
      <c r="E31" s="130"/>
      <c r="F31" s="145" t="n">
        <f aca="false">+SUM(F11:F30)</f>
        <v>0</v>
      </c>
      <c r="G31" s="145" t="n">
        <f aca="false">+SUM(G11:G30)</f>
        <v>0</v>
      </c>
      <c r="H31" s="145" t="n">
        <f aca="false">+SUM(H11:H30)</f>
        <v>0</v>
      </c>
      <c r="I31" s="145" t="n">
        <f aca="false">+SUM(I11:I30)</f>
        <v>0</v>
      </c>
      <c r="J31" s="145" t="n">
        <f aca="false">+SUM(J11:J30)</f>
        <v>0</v>
      </c>
      <c r="K31" s="145" t="n">
        <f aca="false">+SUM(K11:K30)</f>
        <v>0</v>
      </c>
      <c r="L31" s="145" t="n">
        <f aca="false">+SUM(L11:L30)</f>
        <v>0</v>
      </c>
      <c r="M31" s="145" t="n">
        <f aca="false">+SUM(M11:M30)</f>
        <v>0</v>
      </c>
      <c r="N31" s="145" t="n">
        <f aca="false">+SUM(N11:N30)</f>
        <v>0</v>
      </c>
      <c r="O31" s="145" t="n">
        <f aca="false">+SUM(O11:O30)</f>
        <v>0</v>
      </c>
      <c r="P31" s="145" t="n">
        <f aca="false">+SUM(P11:P30)</f>
        <v>0</v>
      </c>
      <c r="Q31" s="145" t="n">
        <f aca="false">+SUM(Q11:Q30)</f>
        <v>0</v>
      </c>
      <c r="R31" s="145" t="n">
        <f aca="false">+SUM(R11:R30)</f>
        <v>0</v>
      </c>
      <c r="S31" s="145" t="n">
        <f aca="false">+SUM(S11:S30)</f>
        <v>0</v>
      </c>
      <c r="T31" s="145" t="n">
        <f aca="false">+SUM(T11:T30)</f>
        <v>0</v>
      </c>
      <c r="U31" s="145" t="n">
        <f aca="false">+SUM(U11:U30)</f>
        <v>0</v>
      </c>
      <c r="V31" s="145" t="n">
        <f aca="false">+SUM(V11:V30)</f>
        <v>0</v>
      </c>
      <c r="W31" s="145" t="n">
        <f aca="false">+SUM(W11:W30)</f>
        <v>0</v>
      </c>
      <c r="X31" s="145" t="n">
        <f aca="false">+SUM(X11:X30)</f>
        <v>0</v>
      </c>
      <c r="Y31" s="145" t="n">
        <f aca="false">+SUM(Y11:Y30)</f>
        <v>0</v>
      </c>
      <c r="Z31" s="145" t="n">
        <f aca="false">+SUM(Z11:Z30)</f>
        <v>0</v>
      </c>
      <c r="AA31" s="145" t="n">
        <f aca="false">+SUM(AA11:AA30)</f>
        <v>0</v>
      </c>
      <c r="AB31" s="145" t="n">
        <f aca="false">+SUM(AB11:AB30)</f>
        <v>0</v>
      </c>
      <c r="AC31" s="145" t="n">
        <f aca="false">+SUM(AC11:AC30)</f>
        <v>0</v>
      </c>
      <c r="AD31" s="145" t="n">
        <f aca="false">+SUM(AD11:AD30)</f>
        <v>0</v>
      </c>
      <c r="AE31" s="145" t="n">
        <f aca="false">+SUM(AE11:AE30)</f>
        <v>0</v>
      </c>
      <c r="AF31" s="145" t="n">
        <f aca="false">+SUM(AF11:AF30)</f>
        <v>0</v>
      </c>
      <c r="AG31" s="145" t="n">
        <f aca="false">+SUM(AG11:AG30)</f>
        <v>0</v>
      </c>
      <c r="AH31" s="145" t="n">
        <f aca="false">+SUM(AH11:AH30)</f>
        <v>0</v>
      </c>
      <c r="AI31" s="145" t="n">
        <f aca="false">+SUM(AI11:AI30)</f>
        <v>0</v>
      </c>
      <c r="AJ31" s="145" t="n">
        <f aca="false">+SUM(AJ11:AJ30)</f>
        <v>0</v>
      </c>
      <c r="AK31" s="142" t="n">
        <f aca="false">+SUM(F31:AJ31)</f>
        <v>0</v>
      </c>
      <c r="AL31" s="143" t="n">
        <f aca="false">IF($AK$3="４週",AK31/4,AK31/(DAY(EOMONTH($F$9,0))/7))</f>
        <v>0</v>
      </c>
      <c r="AM31" s="146"/>
      <c r="AN31" s="146"/>
    </row>
    <row r="32" customFormat="false" ht="18" hidden="false" customHeight="true" outlineLevel="0" collapsed="false">
      <c r="A32" s="147" t="s">
        <v>116</v>
      </c>
      <c r="B32" s="147"/>
      <c r="C32" s="147"/>
      <c r="D32" s="147"/>
      <c r="E32" s="147"/>
      <c r="F32" s="148"/>
      <c r="G32" s="148"/>
      <c r="H32" s="148"/>
      <c r="I32" s="148"/>
      <c r="J32" s="148"/>
      <c r="K32" s="148"/>
      <c r="L32" s="148"/>
      <c r="M32" s="148"/>
      <c r="N32" s="148"/>
      <c r="O32" s="148"/>
      <c r="P32" s="148"/>
      <c r="Q32" s="148"/>
      <c r="R32" s="148"/>
      <c r="S32" s="148"/>
      <c r="T32" s="148"/>
      <c r="U32" s="148"/>
      <c r="V32" s="148"/>
      <c r="W32" s="148"/>
      <c r="X32" s="148"/>
      <c r="Y32" s="148"/>
      <c r="Z32" s="148"/>
      <c r="AA32" s="148"/>
      <c r="AB32" s="148"/>
      <c r="AC32" s="148"/>
      <c r="AD32" s="148"/>
      <c r="AE32" s="148"/>
      <c r="AF32" s="148"/>
      <c r="AG32" s="148"/>
      <c r="AH32" s="148"/>
      <c r="AI32" s="148"/>
      <c r="AJ32" s="148"/>
      <c r="AK32" s="145"/>
      <c r="AL32" s="149"/>
      <c r="AM32" s="146"/>
      <c r="AN32" s="146"/>
    </row>
    <row r="33" s="153" customFormat="true" ht="15" hidden="false" customHeight="true" outlineLevel="0" collapsed="false">
      <c r="A33" s="150"/>
      <c r="B33" s="150"/>
      <c r="C33" s="150"/>
      <c r="D33" s="150"/>
      <c r="E33" s="150"/>
      <c r="F33" s="151"/>
      <c r="G33" s="151"/>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0"/>
      <c r="AL33" s="150"/>
      <c r="AM33" s="152"/>
    </row>
    <row r="34" customFormat="false" ht="15" hidden="false" customHeight="true" outlineLevel="0" collapsed="false">
      <c r="A34" s="154" t="s">
        <v>117</v>
      </c>
      <c r="B34" s="155"/>
      <c r="C34" s="156"/>
      <c r="D34" s="156"/>
      <c r="E34" s="156"/>
      <c r="F34" s="157"/>
      <c r="G34" s="156"/>
      <c r="H34" s="158"/>
      <c r="I34" s="158"/>
      <c r="J34" s="158"/>
      <c r="K34" s="158"/>
      <c r="L34" s="158"/>
      <c r="M34" s="158"/>
      <c r="N34" s="158"/>
      <c r="O34" s="158"/>
      <c r="P34" s="158"/>
      <c r="Q34" s="158"/>
      <c r="R34" s="158" t="n">
        <v>6</v>
      </c>
      <c r="S34" s="158"/>
      <c r="T34" s="158"/>
      <c r="U34" s="158"/>
      <c r="V34" s="158"/>
      <c r="W34" s="158"/>
      <c r="X34" s="158" t="n">
        <v>7</v>
      </c>
      <c r="Y34" s="158"/>
      <c r="Z34" s="158"/>
      <c r="AA34" s="158"/>
      <c r="AB34" s="158"/>
      <c r="AC34" s="158"/>
      <c r="AD34" s="158" t="n">
        <v>8</v>
      </c>
      <c r="AE34" s="158"/>
      <c r="AF34" s="158"/>
      <c r="AG34" s="159"/>
      <c r="AH34" s="159"/>
      <c r="AI34" s="159"/>
      <c r="AJ34" s="159" t="n">
        <v>9</v>
      </c>
      <c r="AK34" s="160"/>
      <c r="AL34" s="160"/>
      <c r="AM34" s="110"/>
    </row>
    <row r="35" s="154" customFormat="true" ht="15" hidden="false" customHeight="true" outlineLevel="0" collapsed="false">
      <c r="A35" s="154" t="s">
        <v>118</v>
      </c>
      <c r="B35" s="161"/>
      <c r="C35" s="161"/>
      <c r="D35" s="161"/>
      <c r="E35" s="161"/>
      <c r="F35" s="161"/>
      <c r="G35" s="161"/>
      <c r="H35" s="109"/>
      <c r="I35" s="109"/>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9"/>
      <c r="AL35" s="109"/>
      <c r="AM35" s="109"/>
    </row>
    <row r="36" s="154" customFormat="true" ht="15" hidden="false" customHeight="true" outlineLevel="0" collapsed="false">
      <c r="A36" s="154" t="s">
        <v>119</v>
      </c>
      <c r="B36" s="161"/>
      <c r="C36" s="161"/>
      <c r="D36" s="161"/>
      <c r="E36" s="161"/>
      <c r="F36" s="161"/>
      <c r="G36" s="161"/>
      <c r="H36" s="109"/>
      <c r="I36" s="109"/>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9"/>
      <c r="AL36" s="109"/>
      <c r="AM36" s="109"/>
    </row>
    <row r="37" s="154" customFormat="true" ht="15" hidden="false" customHeight="true" outlineLevel="0" collapsed="false">
      <c r="A37" s="154" t="s">
        <v>120</v>
      </c>
      <c r="B37" s="161"/>
      <c r="C37" s="161"/>
      <c r="D37" s="161"/>
      <c r="E37" s="161"/>
      <c r="F37" s="161"/>
      <c r="G37" s="161"/>
      <c r="H37" s="109"/>
      <c r="I37" s="109"/>
      <c r="J37" s="109"/>
      <c r="K37" s="109"/>
      <c r="L37" s="109"/>
      <c r="M37" s="109"/>
      <c r="N37" s="109"/>
      <c r="O37" s="109"/>
      <c r="P37" s="109"/>
      <c r="Q37" s="109"/>
      <c r="R37" s="109"/>
      <c r="S37" s="109"/>
      <c r="T37" s="109"/>
      <c r="U37" s="109"/>
      <c r="V37" s="109"/>
      <c r="W37" s="109"/>
      <c r="X37" s="109"/>
      <c r="Y37" s="109"/>
      <c r="Z37" s="109"/>
      <c r="AA37" s="109"/>
      <c r="AB37" s="109"/>
      <c r="AC37" s="109"/>
      <c r="AD37" s="109"/>
      <c r="AE37" s="109"/>
      <c r="AF37" s="109"/>
      <c r="AG37" s="109"/>
      <c r="AH37" s="109"/>
      <c r="AI37" s="109"/>
      <c r="AJ37" s="109"/>
      <c r="AK37" s="109"/>
      <c r="AL37" s="109"/>
      <c r="AM37" s="109"/>
    </row>
    <row r="38" s="154" customFormat="true" ht="15" hidden="false" customHeight="true" outlineLevel="0" collapsed="false">
      <c r="A38" s="154" t="s">
        <v>121</v>
      </c>
      <c r="B38" s="161"/>
      <c r="C38" s="161"/>
      <c r="D38" s="161"/>
      <c r="E38" s="161"/>
      <c r="F38" s="161"/>
      <c r="G38" s="161"/>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9"/>
      <c r="AL38" s="109"/>
      <c r="AM38" s="109"/>
    </row>
    <row r="39" customFormat="false" ht="15" hidden="false" customHeight="true" outlineLevel="0" collapsed="false">
      <c r="A39" s="154" t="s">
        <v>122</v>
      </c>
      <c r="B39" s="162"/>
      <c r="C39" s="154"/>
      <c r="D39" s="154"/>
      <c r="E39" s="154"/>
      <c r="F39" s="154"/>
      <c r="G39" s="154"/>
    </row>
    <row r="40" customFormat="false" ht="15" hidden="false" customHeight="true" outlineLevel="0" collapsed="false">
      <c r="A40" s="154" t="s">
        <v>123</v>
      </c>
      <c r="B40" s="162"/>
      <c r="C40" s="154"/>
      <c r="D40" s="154"/>
      <c r="E40" s="154"/>
      <c r="F40" s="154"/>
      <c r="G40" s="154"/>
    </row>
    <row r="41" customFormat="false" ht="15" hidden="false" customHeight="true" outlineLevel="0" collapsed="false">
      <c r="A41" s="154"/>
      <c r="B41" s="128" t="s">
        <v>124</v>
      </c>
      <c r="C41" s="128" t="s">
        <v>125</v>
      </c>
      <c r="D41" s="128"/>
      <c r="E41" s="128"/>
      <c r="F41" s="154"/>
      <c r="G41" s="154"/>
    </row>
    <row r="42" customFormat="false" ht="15" hidden="false" customHeight="true" outlineLevel="0" collapsed="false">
      <c r="A42" s="154"/>
      <c r="B42" s="163" t="s">
        <v>126</v>
      </c>
      <c r="C42" s="164" t="s">
        <v>127</v>
      </c>
      <c r="D42" s="164"/>
      <c r="E42" s="164"/>
      <c r="F42" s="154"/>
      <c r="G42" s="154"/>
    </row>
    <row r="43" customFormat="false" ht="15" hidden="false" customHeight="true" outlineLevel="0" collapsed="false">
      <c r="A43" s="154"/>
      <c r="B43" s="163" t="s">
        <v>128</v>
      </c>
      <c r="C43" s="164" t="s">
        <v>129</v>
      </c>
      <c r="D43" s="164"/>
      <c r="E43" s="164"/>
      <c r="F43" s="154"/>
      <c r="G43" s="154"/>
    </row>
    <row r="44" customFormat="false" ht="15" hidden="false" customHeight="true" outlineLevel="0" collapsed="false">
      <c r="A44" s="154"/>
      <c r="B44" s="163" t="s">
        <v>130</v>
      </c>
      <c r="C44" s="164" t="s">
        <v>131</v>
      </c>
      <c r="D44" s="164"/>
      <c r="E44" s="164"/>
      <c r="F44" s="154"/>
      <c r="G44" s="154"/>
    </row>
    <row r="45" customFormat="false" ht="15" hidden="false" customHeight="true" outlineLevel="0" collapsed="false">
      <c r="A45" s="154"/>
      <c r="B45" s="163" t="s">
        <v>132</v>
      </c>
      <c r="C45" s="164" t="s">
        <v>133</v>
      </c>
      <c r="D45" s="164"/>
      <c r="E45" s="164"/>
      <c r="F45" s="154"/>
      <c r="G45" s="154"/>
    </row>
    <row r="46" customFormat="false" ht="15" hidden="false" customHeight="true" outlineLevel="0" collapsed="false">
      <c r="A46" s="154"/>
      <c r="B46" s="154" t="s">
        <v>134</v>
      </c>
      <c r="C46" s="154"/>
      <c r="D46" s="154"/>
      <c r="E46" s="154"/>
      <c r="F46" s="154"/>
      <c r="G46" s="154"/>
    </row>
    <row r="47" customFormat="false" ht="15" hidden="false" customHeight="true" outlineLevel="0" collapsed="false">
      <c r="A47" s="154"/>
      <c r="B47" s="154" t="s">
        <v>135</v>
      </c>
      <c r="C47" s="154"/>
      <c r="D47" s="154"/>
      <c r="E47" s="154"/>
      <c r="F47" s="154"/>
      <c r="G47" s="154"/>
    </row>
    <row r="48" customFormat="false" ht="15" hidden="false" customHeight="true" outlineLevel="0" collapsed="false">
      <c r="A48" s="154"/>
      <c r="B48" s="154" t="s">
        <v>136</v>
      </c>
      <c r="C48" s="154"/>
      <c r="D48" s="154"/>
      <c r="E48" s="154"/>
      <c r="F48" s="154"/>
      <c r="G48" s="154"/>
    </row>
    <row r="49" customFormat="false" ht="15" hidden="false" customHeight="true" outlineLevel="0" collapsed="false">
      <c r="A49" s="154" t="s">
        <v>137</v>
      </c>
      <c r="B49" s="162"/>
      <c r="C49" s="154"/>
      <c r="D49" s="154"/>
      <c r="E49" s="154"/>
      <c r="F49" s="154"/>
      <c r="G49" s="154"/>
    </row>
    <row r="50" customFormat="false" ht="15" hidden="false" customHeight="true" outlineLevel="0" collapsed="false">
      <c r="A50" s="154" t="s">
        <v>138</v>
      </c>
      <c r="B50" s="162"/>
      <c r="C50" s="154"/>
      <c r="D50" s="154"/>
      <c r="E50" s="154"/>
      <c r="F50" s="154"/>
      <c r="G50" s="154"/>
    </row>
    <row r="51" customFormat="false" ht="15" hidden="false" customHeight="true" outlineLevel="0" collapsed="false">
      <c r="A51" s="154" t="s">
        <v>139</v>
      </c>
      <c r="B51" s="162"/>
      <c r="C51" s="154"/>
      <c r="D51" s="154"/>
      <c r="E51" s="154"/>
      <c r="F51" s="154"/>
      <c r="G51" s="154"/>
    </row>
    <row r="52" customFormat="false" ht="15" hidden="false" customHeight="true" outlineLevel="0" collapsed="false">
      <c r="A52" s="154" t="s">
        <v>140</v>
      </c>
      <c r="B52" s="162"/>
      <c r="C52" s="154"/>
      <c r="D52" s="154"/>
      <c r="E52" s="154"/>
      <c r="F52" s="154"/>
      <c r="G52" s="154"/>
    </row>
    <row r="53" customFormat="false" ht="15" hidden="false" customHeight="true" outlineLevel="0" collapsed="false">
      <c r="A53" s="154" t="s">
        <v>141</v>
      </c>
      <c r="B53" s="162"/>
      <c r="C53" s="154"/>
      <c r="D53" s="154"/>
      <c r="E53" s="154"/>
      <c r="F53" s="154"/>
      <c r="G53" s="154"/>
    </row>
    <row r="54" customFormat="false" ht="15" hidden="false" customHeight="true" outlineLevel="0" collapsed="false">
      <c r="A54" s="154" t="s">
        <v>142</v>
      </c>
      <c r="B54" s="162"/>
      <c r="C54" s="154"/>
      <c r="D54" s="154"/>
      <c r="E54" s="154"/>
      <c r="F54" s="154"/>
      <c r="G54" s="154"/>
    </row>
    <row r="55" customFormat="false" ht="15" hidden="false" customHeight="true" outlineLevel="0" collapsed="false">
      <c r="A55" s="154" t="s">
        <v>143</v>
      </c>
      <c r="B55" s="162"/>
      <c r="C55" s="154"/>
      <c r="D55" s="154"/>
      <c r="E55" s="154"/>
      <c r="F55" s="154"/>
      <c r="G55" s="154"/>
    </row>
    <row r="56" customFormat="false" ht="15" hidden="false" customHeight="true" outlineLevel="0" collapsed="false">
      <c r="A56" s="154" t="s">
        <v>144</v>
      </c>
      <c r="B56" s="162"/>
      <c r="C56" s="154"/>
      <c r="D56" s="154"/>
      <c r="E56" s="154"/>
      <c r="F56" s="154"/>
      <c r="G56" s="154"/>
    </row>
    <row r="57" customFormat="false" ht="15" hidden="false" customHeight="true" outlineLevel="0" collapsed="false">
      <c r="A57" s="154" t="s">
        <v>145</v>
      </c>
      <c r="B57" s="162"/>
      <c r="C57" s="154"/>
      <c r="D57" s="154"/>
      <c r="E57" s="154"/>
      <c r="F57" s="154"/>
      <c r="G57" s="154"/>
    </row>
    <row r="58" customFormat="false" ht="15" hidden="false" customHeight="true" outlineLevel="0" collapsed="false">
      <c r="A58" s="154" t="s">
        <v>146</v>
      </c>
      <c r="B58" s="162"/>
      <c r="C58" s="154"/>
      <c r="D58" s="154"/>
      <c r="E58" s="154"/>
      <c r="F58" s="154"/>
      <c r="G58" s="154"/>
    </row>
    <row r="59" customFormat="false" ht="15" hidden="false" customHeight="true" outlineLevel="0" collapsed="false">
      <c r="A59" s="154" t="s">
        <v>147</v>
      </c>
      <c r="B59" s="162"/>
      <c r="C59" s="154"/>
      <c r="D59" s="154"/>
      <c r="E59" s="154"/>
      <c r="F59" s="154"/>
      <c r="G59" s="154"/>
    </row>
    <row r="60" customFormat="false" ht="15" hidden="false" customHeight="true" outlineLevel="0" collapsed="false">
      <c r="A60" s="154" t="s">
        <v>148</v>
      </c>
      <c r="B60" s="162"/>
      <c r="C60" s="154"/>
      <c r="D60" s="154"/>
      <c r="E60" s="154"/>
      <c r="F60" s="154"/>
      <c r="G60" s="154"/>
    </row>
    <row r="61" customFormat="false" ht="15" hidden="false" customHeight="true" outlineLevel="0" collapsed="false">
      <c r="A61" s="154" t="s">
        <v>149</v>
      </c>
      <c r="B61" s="162"/>
      <c r="C61" s="154"/>
      <c r="D61" s="154"/>
      <c r="E61" s="154"/>
      <c r="F61" s="154"/>
      <c r="G61" s="154"/>
    </row>
  </sheetData>
  <mergeCells count="51">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C41:E41"/>
    <mergeCell ref="C42:E42"/>
    <mergeCell ref="C43:E43"/>
    <mergeCell ref="C44:E44"/>
    <mergeCell ref="C45:E45"/>
  </mergeCells>
  <dataValidations count="3">
    <dataValidation allowBlank="true" errorStyle="stop" operator="between" showDropDown="false" showErrorMessage="true" showInputMessage="true" sqref="C11:C30" type="list">
      <formula1>"A,B,C,D"</formula1>
      <formula2>0</formula2>
    </dataValidation>
    <dataValidation allowBlank="true" errorStyle="stop" operator="between" showDropDown="false" showErrorMessage="true" showInputMessage="true" sqref="AK3:AN3" type="list">
      <formula1>"４週,歴月"</formula1>
      <formula2>0</formula2>
    </dataValidation>
    <dataValidation allowBlank="true" errorStyle="stop" operator="between" showDropDown="false" showErrorMessage="true" showInputMessage="true" sqref="AK4:AN4" type="list">
      <formula1>"予定,実績"</formula1>
      <formula2>0</formula2>
    </dataValidation>
  </dataValidations>
  <printOptions headings="false" gridLines="false" gridLinesSet="true" horizontalCentered="true" verticalCentered="true"/>
  <pageMargins left="0.196527777777778" right="0.196527777777778" top="0.393055555555556" bottom="0.196527777777778" header="0.196527777777778" footer="0.511811023622047"/>
  <pageSetup paperSize="9" scale="95" fitToWidth="1" fitToHeight="1" pageOrder="downThenOver" orientation="landscape" blackAndWhite="false" draft="false" cellComments="none" horizontalDpi="300" verticalDpi="300" copies="1"/>
  <headerFooter differentFirst="false" differentOddEven="false">
    <oddHeader>&amp;L&amp;"ＭＳ ゴシック,標準"&amp;10（参考様式）</oddHeader>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N70"/>
  <sheetViews>
    <sheetView showFormulas="false" showGridLines="false" showRowColHeaders="true" showZeros="true" rightToLeft="false" tabSelected="false" showOutlineSymbols="true" defaultGridColor="true" view="pageBreakPreview" topLeftCell="A1" colorId="64" zoomScale="100" zoomScaleNormal="100" zoomScalePageLayoutView="100" workbookViewId="0">
      <selection pane="topLeft" activeCell="AL58" activeCellId="0" sqref="AL58"/>
    </sheetView>
  </sheetViews>
  <sheetFormatPr defaultColWidth="8.2578125" defaultRowHeight="21" customHeight="true" zeroHeight="false" outlineLevelRow="0" outlineLevelCol="0"/>
  <cols>
    <col collapsed="false" customWidth="true" hidden="false" outlineLevel="0" max="1" min="1" style="105" width="2.62"/>
    <col collapsed="false" customWidth="true" hidden="false" outlineLevel="0" max="2" min="2" style="106" width="15"/>
    <col collapsed="false" customWidth="true" hidden="false" outlineLevel="0" max="3" min="3" style="105" width="6.62"/>
    <col collapsed="false" customWidth="true" hidden="false" outlineLevel="0" max="5" min="4" style="105" width="7.62"/>
    <col collapsed="false" customWidth="true" hidden="false" outlineLevel="0" max="36" min="6" style="105" width="2.62"/>
    <col collapsed="false" customWidth="true" hidden="false" outlineLevel="0" max="37" min="37" style="105" width="6.62"/>
    <col collapsed="false" customWidth="true" hidden="false" outlineLevel="0" max="39" min="38" style="105" width="7.62"/>
    <col collapsed="false" customWidth="true" hidden="false" outlineLevel="0" max="40" min="40" style="105" width="5.62"/>
    <col collapsed="false" customWidth="false" hidden="false" outlineLevel="0" max="16384" min="41" style="105" width="8.25"/>
  </cols>
  <sheetData>
    <row r="1" customFormat="false" ht="19.5" hidden="false" customHeight="true" outlineLevel="0" collapsed="false">
      <c r="A1" s="107" t="s">
        <v>90</v>
      </c>
      <c r="C1" s="108"/>
      <c r="D1" s="108"/>
      <c r="E1" s="108"/>
      <c r="F1" s="108"/>
      <c r="G1" s="108"/>
      <c r="H1" s="108"/>
      <c r="I1" s="108"/>
      <c r="J1" s="108"/>
      <c r="K1" s="108"/>
      <c r="L1" s="108"/>
      <c r="M1" s="108"/>
      <c r="N1" s="108"/>
      <c r="O1" s="108"/>
      <c r="P1" s="108"/>
      <c r="Q1" s="108"/>
      <c r="R1" s="108"/>
      <c r="S1" s="108"/>
      <c r="T1" s="108"/>
      <c r="U1" s="108"/>
      <c r="V1" s="108"/>
      <c r="W1" s="108"/>
      <c r="X1" s="109"/>
      <c r="Y1" s="109"/>
      <c r="Z1" s="110"/>
      <c r="AA1" s="110"/>
      <c r="AB1" s="110"/>
      <c r="AC1" s="110"/>
      <c r="AD1" s="111"/>
      <c r="AE1" s="111"/>
      <c r="AF1" s="111"/>
      <c r="AG1" s="111"/>
      <c r="AH1" s="111"/>
      <c r="AI1" s="112" t="s">
        <v>91</v>
      </c>
      <c r="AJ1" s="112"/>
      <c r="AK1" s="113" t="s">
        <v>254</v>
      </c>
      <c r="AL1" s="113"/>
      <c r="AM1" s="113"/>
      <c r="AN1" s="113"/>
    </row>
    <row r="2" customFormat="false" ht="18" hidden="false" customHeight="true" outlineLevel="0" collapsed="false">
      <c r="A2" s="110"/>
      <c r="B2" s="114"/>
      <c r="C2" s="114"/>
      <c r="D2" s="114"/>
      <c r="E2" s="114"/>
      <c r="F2" s="114"/>
      <c r="G2" s="114"/>
      <c r="H2" s="114"/>
      <c r="I2" s="114"/>
      <c r="J2" s="114"/>
      <c r="K2" s="115"/>
      <c r="L2" s="115"/>
      <c r="M2" s="116" t="n">
        <v>2024</v>
      </c>
      <c r="N2" s="116"/>
      <c r="O2" s="116"/>
      <c r="P2" s="116"/>
      <c r="Q2" s="117" t="s">
        <v>93</v>
      </c>
      <c r="R2" s="117"/>
      <c r="S2" s="116" t="n">
        <v>5</v>
      </c>
      <c r="T2" s="116"/>
      <c r="U2" s="117" t="s">
        <v>94</v>
      </c>
      <c r="V2" s="117"/>
      <c r="W2" s="114"/>
      <c r="X2" s="114"/>
      <c r="Y2" s="114"/>
      <c r="Z2" s="110"/>
      <c r="AA2" s="110"/>
      <c r="AC2" s="112"/>
      <c r="AD2" s="114"/>
      <c r="AE2" s="114"/>
      <c r="AF2" s="114"/>
      <c r="AG2" s="114"/>
      <c r="AH2" s="114"/>
      <c r="AI2" s="112" t="s">
        <v>95</v>
      </c>
      <c r="AJ2" s="112"/>
      <c r="AK2" s="118"/>
      <c r="AL2" s="118"/>
      <c r="AM2" s="118"/>
      <c r="AN2" s="118"/>
    </row>
    <row r="3" customFormat="false" ht="18" hidden="false" customHeight="true" outlineLevel="0" collapsed="false">
      <c r="A3" s="119"/>
      <c r="B3" s="119"/>
      <c r="C3" s="119"/>
      <c r="D3" s="119"/>
      <c r="E3" s="119"/>
      <c r="F3" s="119"/>
      <c r="G3" s="119"/>
      <c r="H3" s="119"/>
      <c r="I3" s="119"/>
      <c r="J3" s="119"/>
      <c r="K3" s="119"/>
      <c r="L3" s="119"/>
      <c r="M3" s="119"/>
      <c r="N3" s="119"/>
      <c r="O3" s="119"/>
      <c r="P3" s="119"/>
      <c r="Q3" s="119"/>
      <c r="R3" s="119"/>
      <c r="S3" s="119"/>
      <c r="T3" s="119"/>
      <c r="U3" s="119"/>
      <c r="V3" s="119"/>
      <c r="W3" s="119"/>
      <c r="Y3" s="120"/>
      <c r="Z3" s="120"/>
      <c r="AA3" s="120"/>
      <c r="AB3" s="110"/>
      <c r="AC3" s="120"/>
      <c r="AD3" s="120"/>
      <c r="AE3" s="120"/>
      <c r="AF3" s="120"/>
      <c r="AG3" s="120"/>
      <c r="AH3" s="120"/>
      <c r="AI3" s="121" t="s">
        <v>96</v>
      </c>
      <c r="AJ3" s="112"/>
      <c r="AK3" s="122"/>
      <c r="AL3" s="122"/>
      <c r="AM3" s="122"/>
      <c r="AN3" s="122"/>
    </row>
    <row r="4" customFormat="false" ht="18" hidden="false" customHeight="true" outlineLevel="0" collapsed="false">
      <c r="A4" s="119"/>
      <c r="B4" s="119"/>
      <c r="C4" s="119"/>
      <c r="D4" s="119"/>
      <c r="E4" s="119"/>
      <c r="F4" s="119"/>
      <c r="G4" s="119"/>
      <c r="H4" s="119"/>
      <c r="I4" s="119"/>
      <c r="J4" s="119"/>
      <c r="K4" s="119"/>
      <c r="L4" s="119"/>
      <c r="M4" s="119"/>
      <c r="N4" s="119"/>
      <c r="O4" s="119"/>
      <c r="P4" s="119"/>
      <c r="Q4" s="119"/>
      <c r="R4" s="119"/>
      <c r="S4" s="119"/>
      <c r="T4" s="119"/>
      <c r="U4" s="119"/>
      <c r="V4" s="119"/>
      <c r="W4" s="119"/>
      <c r="Y4" s="120"/>
      <c r="Z4" s="120"/>
      <c r="AA4" s="120"/>
      <c r="AB4" s="110"/>
      <c r="AC4" s="120"/>
      <c r="AD4" s="120"/>
      <c r="AE4" s="120"/>
      <c r="AF4" s="120"/>
      <c r="AG4" s="120"/>
      <c r="AH4" s="120"/>
      <c r="AI4" s="121" t="s">
        <v>97</v>
      </c>
      <c r="AJ4" s="112"/>
      <c r="AK4" s="122"/>
      <c r="AL4" s="122"/>
      <c r="AM4" s="122"/>
      <c r="AN4" s="122"/>
    </row>
    <row r="5" customFormat="false" ht="18" hidden="false" customHeight="true" outlineLevel="0" collapsed="false">
      <c r="A5" s="119"/>
      <c r="B5" s="119"/>
      <c r="C5" s="119"/>
      <c r="D5" s="119"/>
      <c r="E5" s="119"/>
      <c r="F5" s="119"/>
      <c r="G5" s="119"/>
      <c r="H5" s="119"/>
      <c r="I5" s="119"/>
      <c r="J5" s="119"/>
      <c r="K5" s="119"/>
      <c r="L5" s="119"/>
      <c r="M5" s="119"/>
      <c r="N5" s="119"/>
      <c r="O5" s="119"/>
      <c r="P5" s="119"/>
      <c r="Q5" s="119"/>
      <c r="R5" s="119"/>
      <c r="S5" s="119"/>
      <c r="U5" s="119"/>
      <c r="V5" s="119"/>
      <c r="W5" s="119"/>
      <c r="Y5" s="120"/>
      <c r="Z5" s="120"/>
      <c r="AA5" s="120"/>
      <c r="AB5" s="110"/>
      <c r="AC5" s="120"/>
      <c r="AD5" s="120"/>
      <c r="AE5" s="120"/>
      <c r="AF5" s="120"/>
      <c r="AG5" s="121" t="s">
        <v>98</v>
      </c>
      <c r="AH5" s="165"/>
      <c r="AI5" s="165"/>
      <c r="AJ5" s="165"/>
      <c r="AK5" s="120" t="s">
        <v>99</v>
      </c>
      <c r="AL5" s="165"/>
      <c r="AM5" s="120" t="s">
        <v>100</v>
      </c>
      <c r="AN5" s="110"/>
    </row>
    <row r="6" customFormat="false" ht="9.75" hidden="false" customHeight="true" outlineLevel="0" collapsed="false">
      <c r="A6" s="110"/>
      <c r="B6" s="125"/>
      <c r="C6" s="125"/>
      <c r="D6" s="125"/>
      <c r="E6" s="125"/>
      <c r="F6" s="125"/>
      <c r="G6" s="125"/>
      <c r="H6" s="125"/>
      <c r="I6" s="125"/>
      <c r="J6" s="125"/>
      <c r="K6" s="125"/>
      <c r="L6" s="125"/>
      <c r="M6" s="125"/>
      <c r="N6" s="125"/>
      <c r="O6" s="125"/>
      <c r="P6" s="125"/>
      <c r="Q6" s="125"/>
      <c r="R6" s="125"/>
      <c r="S6" s="125"/>
      <c r="T6" s="125"/>
      <c r="U6" s="125"/>
      <c r="V6" s="125"/>
      <c r="W6" s="125"/>
      <c r="X6" s="126"/>
      <c r="Y6" s="126"/>
      <c r="Z6" s="126"/>
      <c r="AA6" s="126"/>
      <c r="AB6" s="126"/>
      <c r="AC6" s="126"/>
      <c r="AD6" s="126"/>
      <c r="AE6" s="126"/>
      <c r="AF6" s="126"/>
      <c r="AG6" s="126"/>
      <c r="AH6" s="126"/>
      <c r="AI6" s="126"/>
      <c r="AJ6" s="126"/>
      <c r="AK6" s="126"/>
      <c r="AL6" s="126"/>
      <c r="AM6" s="110"/>
      <c r="AN6" s="110"/>
    </row>
    <row r="7" customFormat="false" ht="15" hidden="false" customHeight="true" outlineLevel="0" collapsed="false">
      <c r="A7" s="127" t="s">
        <v>101</v>
      </c>
      <c r="B7" s="128" t="s">
        <v>102</v>
      </c>
      <c r="C7" s="129" t="s">
        <v>103</v>
      </c>
      <c r="D7" s="128" t="s">
        <v>104</v>
      </c>
      <c r="E7" s="130" t="s">
        <v>105</v>
      </c>
      <c r="F7" s="131" t="s">
        <v>106</v>
      </c>
      <c r="G7" s="131"/>
      <c r="H7" s="131"/>
      <c r="I7" s="131"/>
      <c r="J7" s="131"/>
      <c r="K7" s="131"/>
      <c r="L7" s="131"/>
      <c r="M7" s="131"/>
      <c r="N7" s="131"/>
      <c r="O7" s="131"/>
      <c r="P7" s="131"/>
      <c r="Q7" s="131"/>
      <c r="R7" s="131"/>
      <c r="S7" s="131"/>
      <c r="T7" s="131"/>
      <c r="U7" s="131"/>
      <c r="V7" s="131"/>
      <c r="W7" s="131"/>
      <c r="X7" s="131"/>
      <c r="Y7" s="131"/>
      <c r="Z7" s="131"/>
      <c r="AA7" s="131"/>
      <c r="AB7" s="131"/>
      <c r="AC7" s="131"/>
      <c r="AD7" s="131"/>
      <c r="AE7" s="131"/>
      <c r="AF7" s="131"/>
      <c r="AG7" s="131"/>
      <c r="AH7" s="131"/>
      <c r="AI7" s="131"/>
      <c r="AJ7" s="131"/>
      <c r="AK7" s="132" t="s">
        <v>107</v>
      </c>
      <c r="AL7" s="133" t="s">
        <v>108</v>
      </c>
      <c r="AM7" s="134" t="s">
        <v>109</v>
      </c>
      <c r="AN7" s="134"/>
    </row>
    <row r="8" customFormat="false" ht="15" hidden="false" customHeight="true" outlineLevel="0" collapsed="false">
      <c r="A8" s="127"/>
      <c r="B8" s="128"/>
      <c r="C8" s="129"/>
      <c r="D8" s="128"/>
      <c r="E8" s="130"/>
      <c r="F8" s="128" t="s">
        <v>110</v>
      </c>
      <c r="G8" s="128"/>
      <c r="H8" s="128"/>
      <c r="I8" s="128"/>
      <c r="J8" s="128"/>
      <c r="K8" s="128"/>
      <c r="L8" s="128"/>
      <c r="M8" s="128" t="s">
        <v>111</v>
      </c>
      <c r="N8" s="128"/>
      <c r="O8" s="128"/>
      <c r="P8" s="128"/>
      <c r="Q8" s="128"/>
      <c r="R8" s="128"/>
      <c r="S8" s="128"/>
      <c r="T8" s="128" t="s">
        <v>112</v>
      </c>
      <c r="U8" s="128"/>
      <c r="V8" s="128"/>
      <c r="W8" s="128"/>
      <c r="X8" s="128"/>
      <c r="Y8" s="128"/>
      <c r="Z8" s="128"/>
      <c r="AA8" s="128" t="s">
        <v>113</v>
      </c>
      <c r="AB8" s="128"/>
      <c r="AC8" s="128"/>
      <c r="AD8" s="128"/>
      <c r="AE8" s="128"/>
      <c r="AF8" s="128"/>
      <c r="AG8" s="128"/>
      <c r="AH8" s="128" t="s">
        <v>114</v>
      </c>
      <c r="AI8" s="128"/>
      <c r="AJ8" s="128"/>
      <c r="AK8" s="132"/>
      <c r="AL8" s="133"/>
      <c r="AM8" s="134"/>
      <c r="AN8" s="134"/>
    </row>
    <row r="9" customFormat="false" ht="15" hidden="false" customHeight="true" outlineLevel="0" collapsed="false">
      <c r="A9" s="127"/>
      <c r="B9" s="128"/>
      <c r="C9" s="129"/>
      <c r="D9" s="128"/>
      <c r="E9" s="130"/>
      <c r="F9" s="135" t="n">
        <f aca="false">DATE($M$2,$S$2,1)</f>
        <v>45413</v>
      </c>
      <c r="G9" s="135" t="n">
        <f aca="false">DATE($M$2,$S$2,2)</f>
        <v>45414</v>
      </c>
      <c r="H9" s="135" t="n">
        <f aca="false">DATE($M$2,$S$2,3)</f>
        <v>45415</v>
      </c>
      <c r="I9" s="135" t="n">
        <f aca="false">DATE($M$2,$S$2,4)</f>
        <v>45416</v>
      </c>
      <c r="J9" s="135" t="n">
        <f aca="false">DATE($M$2,$S$2,5)</f>
        <v>45417</v>
      </c>
      <c r="K9" s="135" t="n">
        <f aca="false">DATE($M$2,$S$2,6)</f>
        <v>45418</v>
      </c>
      <c r="L9" s="135" t="n">
        <f aca="false">DATE($M$2,$S$2,7)</f>
        <v>45419</v>
      </c>
      <c r="M9" s="135" t="n">
        <f aca="false">DATE($M$2,$S$2,8)</f>
        <v>45420</v>
      </c>
      <c r="N9" s="135" t="n">
        <f aca="false">DATE($M$2,$S$2,9)</f>
        <v>45421</v>
      </c>
      <c r="O9" s="135" t="n">
        <f aca="false">DATE($M$2,$S$2,10)</f>
        <v>45422</v>
      </c>
      <c r="P9" s="135" t="n">
        <f aca="false">DATE($M$2,$S$2,11)</f>
        <v>45423</v>
      </c>
      <c r="Q9" s="135" t="n">
        <f aca="false">DATE($M$2,$S$2,12)</f>
        <v>45424</v>
      </c>
      <c r="R9" s="135" t="n">
        <f aca="false">DATE($M$2,$S$2,13)</f>
        <v>45425</v>
      </c>
      <c r="S9" s="135" t="n">
        <f aca="false">DATE($M$2,$S$2,14)</f>
        <v>45426</v>
      </c>
      <c r="T9" s="135" t="n">
        <f aca="false">DATE($M$2,$S$2,15)</f>
        <v>45427</v>
      </c>
      <c r="U9" s="135" t="n">
        <f aca="false">DATE($M$2,$S$2,16)</f>
        <v>45428</v>
      </c>
      <c r="V9" s="135" t="n">
        <f aca="false">DATE($M$2,$S$2,17)</f>
        <v>45429</v>
      </c>
      <c r="W9" s="135" t="n">
        <f aca="false">DATE($M$2,$S$2,18)</f>
        <v>45430</v>
      </c>
      <c r="X9" s="135" t="n">
        <f aca="false">DATE($M$2,$S$2,19)</f>
        <v>45431</v>
      </c>
      <c r="Y9" s="135" t="n">
        <f aca="false">DATE($M$2,$S$2,20)</f>
        <v>45432</v>
      </c>
      <c r="Z9" s="135" t="n">
        <f aca="false">DATE($M$2,$S$2,21)</f>
        <v>45433</v>
      </c>
      <c r="AA9" s="135" t="n">
        <f aca="false">DATE($M$2,$S$2,22)</f>
        <v>45434</v>
      </c>
      <c r="AB9" s="135" t="n">
        <f aca="false">DATE($M$2,$S$2,23)</f>
        <v>45435</v>
      </c>
      <c r="AC9" s="135" t="n">
        <f aca="false">DATE($M$2,$S$2,24)</f>
        <v>45436</v>
      </c>
      <c r="AD9" s="135" t="n">
        <f aca="false">DATE($M$2,$S$2,25)</f>
        <v>45437</v>
      </c>
      <c r="AE9" s="135" t="n">
        <f aca="false">DATE($M$2,$S$2,26)</f>
        <v>45438</v>
      </c>
      <c r="AF9" s="135" t="n">
        <f aca="false">DATE($M$2,$S$2,27)</f>
        <v>45439</v>
      </c>
      <c r="AG9" s="135" t="n">
        <f aca="false">DATE($M$2,$S$2,28)</f>
        <v>45440</v>
      </c>
      <c r="AH9" s="135" t="n">
        <f aca="false">IF(DAY(EOMONTH(F9,0))&lt;29,"",DATE($M$2,$S$2,29))</f>
        <v>45441</v>
      </c>
      <c r="AI9" s="135" t="n">
        <f aca="false">IF(DAY(EOMONTH(F9,0))&lt;30,"",DATE($M$2,$S$2,30))</f>
        <v>45442</v>
      </c>
      <c r="AJ9" s="135" t="n">
        <f aca="false">IF(DAY(EOMONTH(F9,0))&lt;31,"",DATE($M$2,$S$2,31))</f>
        <v>45443</v>
      </c>
      <c r="AK9" s="132"/>
      <c r="AL9" s="133"/>
      <c r="AM9" s="134"/>
      <c r="AN9" s="134"/>
    </row>
    <row r="10" customFormat="false" ht="15" hidden="false" customHeight="true" outlineLevel="0" collapsed="false">
      <c r="A10" s="127"/>
      <c r="B10" s="128"/>
      <c r="C10" s="129"/>
      <c r="D10" s="128"/>
      <c r="E10" s="130"/>
      <c r="F10" s="136" t="n">
        <f aca="false">DATE($M$2,$S$2,1)</f>
        <v>45413</v>
      </c>
      <c r="G10" s="136" t="n">
        <f aca="false">DATE($M$2,$S$2,2)</f>
        <v>45414</v>
      </c>
      <c r="H10" s="136" t="n">
        <f aca="false">DATE($M$2,$S$2,3)</f>
        <v>45415</v>
      </c>
      <c r="I10" s="136" t="n">
        <f aca="false">DATE($M$2,$S$2,4)</f>
        <v>45416</v>
      </c>
      <c r="J10" s="136" t="n">
        <f aca="false">DATE($M$2,$S$2,5)</f>
        <v>45417</v>
      </c>
      <c r="K10" s="136" t="n">
        <f aca="false">DATE($M$2,$S$2,6)</f>
        <v>45418</v>
      </c>
      <c r="L10" s="136" t="n">
        <f aca="false">DATE($M$2,$S$2,7)</f>
        <v>45419</v>
      </c>
      <c r="M10" s="136" t="n">
        <f aca="false">DATE($M$2,$S$2,8)</f>
        <v>45420</v>
      </c>
      <c r="N10" s="136" t="n">
        <f aca="false">DATE($M$2,$S$2,9)</f>
        <v>45421</v>
      </c>
      <c r="O10" s="136" t="n">
        <f aca="false">DATE($M$2,$S$2,10)</f>
        <v>45422</v>
      </c>
      <c r="P10" s="136" t="n">
        <f aca="false">DATE($M$2,$S$2,11)</f>
        <v>45423</v>
      </c>
      <c r="Q10" s="136" t="n">
        <f aca="false">DATE($M$2,$S$2,12)</f>
        <v>45424</v>
      </c>
      <c r="R10" s="136" t="n">
        <f aca="false">DATE($M$2,$S$2,13)</f>
        <v>45425</v>
      </c>
      <c r="S10" s="136" t="n">
        <f aca="false">DATE($M$2,$S$2,14)</f>
        <v>45426</v>
      </c>
      <c r="T10" s="136" t="n">
        <f aca="false">DATE($M$2,$S$2,15)</f>
        <v>45427</v>
      </c>
      <c r="U10" s="136" t="n">
        <f aca="false">DATE($M$2,$S$2,16)</f>
        <v>45428</v>
      </c>
      <c r="V10" s="136" t="n">
        <f aca="false">DATE($M$2,$S$2,17)</f>
        <v>45429</v>
      </c>
      <c r="W10" s="136" t="n">
        <f aca="false">DATE($M$2,$S$2,18)</f>
        <v>45430</v>
      </c>
      <c r="X10" s="136" t="n">
        <f aca="false">DATE($M$2,$S$2,19)</f>
        <v>45431</v>
      </c>
      <c r="Y10" s="136" t="n">
        <f aca="false">DATE($M$2,$S$2,20)</f>
        <v>45432</v>
      </c>
      <c r="Z10" s="136" t="n">
        <f aca="false">DATE($M$2,$S$2,21)</f>
        <v>45433</v>
      </c>
      <c r="AA10" s="136" t="n">
        <f aca="false">DATE($M$2,$S$2,22)</f>
        <v>45434</v>
      </c>
      <c r="AB10" s="136" t="n">
        <f aca="false">DATE($M$2,$S$2,23)</f>
        <v>45435</v>
      </c>
      <c r="AC10" s="136" t="n">
        <f aca="false">DATE($M$2,$S$2,24)</f>
        <v>45436</v>
      </c>
      <c r="AD10" s="136" t="n">
        <f aca="false">DATE($M$2,$S$2,25)</f>
        <v>45437</v>
      </c>
      <c r="AE10" s="136" t="n">
        <f aca="false">DATE($M$2,$S$2,26)</f>
        <v>45438</v>
      </c>
      <c r="AF10" s="136" t="n">
        <f aca="false">DATE($M$2,$S$2,27)</f>
        <v>45439</v>
      </c>
      <c r="AG10" s="136" t="n">
        <f aca="false">DATE($M$2,$S$2,28)</f>
        <v>45440</v>
      </c>
      <c r="AH10" s="136" t="n">
        <f aca="false">IF(DAY(EOMONTH(F10,0))&lt;29,"",DATE($M$2,$S$2,29))</f>
        <v>45441</v>
      </c>
      <c r="AI10" s="136" t="n">
        <f aca="false">IF(DAY(EOMONTH(F10,0))&lt;30,"",DATE($M$2,$S$2,30))</f>
        <v>45442</v>
      </c>
      <c r="AJ10" s="136" t="n">
        <f aca="false">IF(DAY(EOMONTH(F10,0))&lt;31,"",DATE($M$2,$S$2,31))</f>
        <v>45443</v>
      </c>
      <c r="AK10" s="132"/>
      <c r="AL10" s="133"/>
      <c r="AM10" s="134"/>
      <c r="AN10" s="134"/>
    </row>
    <row r="11" customFormat="false" ht="18" hidden="false" customHeight="true" outlineLevel="0" collapsed="false">
      <c r="A11" s="127" t="n">
        <v>1</v>
      </c>
      <c r="B11" s="170" t="s">
        <v>152</v>
      </c>
      <c r="C11" s="138" t="s">
        <v>126</v>
      </c>
      <c r="D11" s="167"/>
      <c r="E11" s="168" t="s">
        <v>126</v>
      </c>
      <c r="F11" s="141"/>
      <c r="G11" s="141"/>
      <c r="H11" s="141"/>
      <c r="I11" s="141"/>
      <c r="J11" s="141"/>
      <c r="K11" s="141"/>
      <c r="L11" s="141"/>
      <c r="M11" s="141"/>
      <c r="N11" s="141"/>
      <c r="O11" s="141"/>
      <c r="P11" s="141"/>
      <c r="Q11" s="141"/>
      <c r="R11" s="141"/>
      <c r="S11" s="141"/>
      <c r="T11" s="141"/>
      <c r="U11" s="141"/>
      <c r="V11" s="141"/>
      <c r="W11" s="141"/>
      <c r="X11" s="141"/>
      <c r="Y11" s="141"/>
      <c r="Z11" s="141"/>
      <c r="AA11" s="141"/>
      <c r="AB11" s="141"/>
      <c r="AC11" s="141"/>
      <c r="AD11" s="141"/>
      <c r="AE11" s="141"/>
      <c r="AF11" s="141"/>
      <c r="AG11" s="141"/>
      <c r="AH11" s="141"/>
      <c r="AI11" s="141"/>
      <c r="AJ11" s="141"/>
      <c r="AK11" s="142" t="n">
        <f aca="false">+SUM(F11:AJ11)</f>
        <v>0</v>
      </c>
      <c r="AL11" s="143" t="n">
        <f aca="false">IF($AK$3="４週",AK11/4,AK11/(DAY(EOMONTH($F$9,0))/7))</f>
        <v>0</v>
      </c>
      <c r="AM11" s="144"/>
      <c r="AN11" s="144"/>
    </row>
    <row r="12" customFormat="false" ht="18" hidden="false" customHeight="true" outlineLevel="0" collapsed="false">
      <c r="A12" s="127" t="n">
        <v>2</v>
      </c>
      <c r="B12" s="170" t="s">
        <v>154</v>
      </c>
      <c r="C12" s="138" t="s">
        <v>128</v>
      </c>
      <c r="D12" s="167"/>
      <c r="E12" s="168" t="s">
        <v>128</v>
      </c>
      <c r="F12" s="141"/>
      <c r="G12" s="141"/>
      <c r="H12" s="141"/>
      <c r="I12" s="141"/>
      <c r="J12" s="141"/>
      <c r="K12" s="141"/>
      <c r="L12" s="141"/>
      <c r="M12" s="141"/>
      <c r="N12" s="141"/>
      <c r="O12" s="141"/>
      <c r="P12" s="141"/>
      <c r="Q12" s="141"/>
      <c r="R12" s="141"/>
      <c r="S12" s="141"/>
      <c r="T12" s="141"/>
      <c r="U12" s="141"/>
      <c r="V12" s="141"/>
      <c r="W12" s="141"/>
      <c r="X12" s="141"/>
      <c r="Y12" s="141"/>
      <c r="Z12" s="141"/>
      <c r="AA12" s="141"/>
      <c r="AB12" s="141"/>
      <c r="AC12" s="141"/>
      <c r="AD12" s="141"/>
      <c r="AE12" s="141"/>
      <c r="AF12" s="141"/>
      <c r="AG12" s="141"/>
      <c r="AH12" s="141"/>
      <c r="AI12" s="141"/>
      <c r="AJ12" s="141"/>
      <c r="AK12" s="142" t="n">
        <f aca="false">+SUM(F12:AJ12)</f>
        <v>0</v>
      </c>
      <c r="AL12" s="143" t="n">
        <f aca="false">IF($AK$3="４週",AK12/4,AK12/(DAY(EOMONTH($F$9,0))/7))</f>
        <v>0</v>
      </c>
      <c r="AM12" s="144"/>
      <c r="AN12" s="144"/>
    </row>
    <row r="13" customFormat="false" ht="18" hidden="false" customHeight="true" outlineLevel="0" collapsed="false">
      <c r="A13" s="127" t="n">
        <v>3</v>
      </c>
      <c r="B13" s="170" t="s">
        <v>154</v>
      </c>
      <c r="C13" s="138" t="s">
        <v>130</v>
      </c>
      <c r="D13" s="167"/>
      <c r="E13" s="168" t="s">
        <v>130</v>
      </c>
      <c r="F13" s="141"/>
      <c r="G13" s="141"/>
      <c r="H13" s="141"/>
      <c r="I13" s="141"/>
      <c r="J13" s="141"/>
      <c r="K13" s="141"/>
      <c r="L13" s="141"/>
      <c r="M13" s="141"/>
      <c r="N13" s="141"/>
      <c r="O13" s="141"/>
      <c r="P13" s="141"/>
      <c r="Q13" s="141"/>
      <c r="R13" s="141"/>
      <c r="S13" s="141"/>
      <c r="T13" s="141"/>
      <c r="U13" s="141"/>
      <c r="V13" s="141"/>
      <c r="W13" s="141"/>
      <c r="X13" s="141"/>
      <c r="Y13" s="141"/>
      <c r="Z13" s="141"/>
      <c r="AA13" s="141"/>
      <c r="AB13" s="141"/>
      <c r="AC13" s="141"/>
      <c r="AD13" s="141"/>
      <c r="AE13" s="141"/>
      <c r="AF13" s="141"/>
      <c r="AG13" s="141"/>
      <c r="AH13" s="141"/>
      <c r="AI13" s="141"/>
      <c r="AJ13" s="141"/>
      <c r="AK13" s="142" t="n">
        <f aca="false">+SUM(F13:AJ13)</f>
        <v>0</v>
      </c>
      <c r="AL13" s="143" t="n">
        <f aca="false">IF($AK$3="４週",AK13/4,AK13/(DAY(EOMONTH($F$9,0))/7))</f>
        <v>0</v>
      </c>
      <c r="AM13" s="144"/>
      <c r="AN13" s="144"/>
    </row>
    <row r="14" customFormat="false" ht="18" hidden="false" customHeight="true" outlineLevel="0" collapsed="false">
      <c r="A14" s="127" t="n">
        <v>4</v>
      </c>
      <c r="B14" s="170" t="s">
        <v>154</v>
      </c>
      <c r="C14" s="138" t="s">
        <v>132</v>
      </c>
      <c r="D14" s="167"/>
      <c r="E14" s="168" t="s">
        <v>132</v>
      </c>
      <c r="F14" s="141"/>
      <c r="G14" s="141"/>
      <c r="H14" s="141"/>
      <c r="I14" s="141"/>
      <c r="J14" s="141"/>
      <c r="K14" s="141"/>
      <c r="L14" s="141"/>
      <c r="M14" s="141"/>
      <c r="N14" s="141"/>
      <c r="O14" s="141"/>
      <c r="P14" s="141"/>
      <c r="Q14" s="141"/>
      <c r="R14" s="141"/>
      <c r="S14" s="141"/>
      <c r="T14" s="141"/>
      <c r="U14" s="141"/>
      <c r="V14" s="141"/>
      <c r="W14" s="141"/>
      <c r="X14" s="141"/>
      <c r="Y14" s="141"/>
      <c r="Z14" s="141"/>
      <c r="AA14" s="141"/>
      <c r="AB14" s="141"/>
      <c r="AC14" s="141"/>
      <c r="AD14" s="141"/>
      <c r="AE14" s="141"/>
      <c r="AF14" s="141"/>
      <c r="AG14" s="141"/>
      <c r="AH14" s="141"/>
      <c r="AI14" s="141"/>
      <c r="AJ14" s="141"/>
      <c r="AK14" s="142" t="n">
        <f aca="false">+SUM(F14:AJ14)</f>
        <v>0</v>
      </c>
      <c r="AL14" s="143" t="n">
        <f aca="false">IF($AK$3="４週",AK14/4,AK14/(DAY(EOMONTH($F$9,0))/7))</f>
        <v>0</v>
      </c>
      <c r="AM14" s="144"/>
      <c r="AN14" s="144"/>
    </row>
    <row r="15" customFormat="false" ht="18" hidden="false" customHeight="true" outlineLevel="0" collapsed="false">
      <c r="A15" s="127" t="n">
        <v>5</v>
      </c>
      <c r="B15" s="170"/>
      <c r="C15" s="138"/>
      <c r="D15" s="167"/>
      <c r="E15" s="168"/>
      <c r="F15" s="141"/>
      <c r="G15" s="141"/>
      <c r="H15" s="141"/>
      <c r="I15" s="141"/>
      <c r="J15" s="141"/>
      <c r="K15" s="141"/>
      <c r="L15" s="141"/>
      <c r="M15" s="141"/>
      <c r="N15" s="141"/>
      <c r="O15" s="141"/>
      <c r="P15" s="141"/>
      <c r="Q15" s="141"/>
      <c r="R15" s="141"/>
      <c r="S15" s="141"/>
      <c r="T15" s="141"/>
      <c r="U15" s="141"/>
      <c r="V15" s="141"/>
      <c r="W15" s="141"/>
      <c r="X15" s="141"/>
      <c r="Y15" s="141"/>
      <c r="Z15" s="141"/>
      <c r="AA15" s="141"/>
      <c r="AB15" s="141"/>
      <c r="AC15" s="141"/>
      <c r="AD15" s="141"/>
      <c r="AE15" s="141"/>
      <c r="AF15" s="141"/>
      <c r="AG15" s="141"/>
      <c r="AH15" s="141"/>
      <c r="AI15" s="141"/>
      <c r="AJ15" s="141"/>
      <c r="AK15" s="142" t="n">
        <f aca="false">+SUM(F15:AJ15)</f>
        <v>0</v>
      </c>
      <c r="AL15" s="143" t="n">
        <f aca="false">IF($AK$3="４週",AK15/4,AK15/(DAY(EOMONTH($F$9,0))/7))</f>
        <v>0</v>
      </c>
      <c r="AM15" s="144"/>
      <c r="AN15" s="144"/>
    </row>
    <row r="16" customFormat="false" ht="18" hidden="false" customHeight="true" outlineLevel="0" collapsed="false">
      <c r="A16" s="127" t="n">
        <v>6</v>
      </c>
      <c r="B16" s="170"/>
      <c r="C16" s="138"/>
      <c r="D16" s="167"/>
      <c r="E16" s="168"/>
      <c r="F16" s="141"/>
      <c r="G16" s="141"/>
      <c r="H16" s="141"/>
      <c r="I16" s="141"/>
      <c r="J16" s="141"/>
      <c r="K16" s="141"/>
      <c r="L16" s="141"/>
      <c r="M16" s="141"/>
      <c r="N16" s="141"/>
      <c r="O16" s="141"/>
      <c r="P16" s="141"/>
      <c r="Q16" s="141"/>
      <c r="R16" s="141"/>
      <c r="S16" s="141"/>
      <c r="T16" s="141"/>
      <c r="U16" s="141"/>
      <c r="V16" s="141"/>
      <c r="W16" s="141"/>
      <c r="X16" s="141"/>
      <c r="Y16" s="141"/>
      <c r="Z16" s="141"/>
      <c r="AA16" s="141"/>
      <c r="AB16" s="141"/>
      <c r="AC16" s="141"/>
      <c r="AD16" s="141"/>
      <c r="AE16" s="141"/>
      <c r="AF16" s="141"/>
      <c r="AG16" s="141"/>
      <c r="AH16" s="141"/>
      <c r="AI16" s="141"/>
      <c r="AJ16" s="141"/>
      <c r="AK16" s="142" t="n">
        <f aca="false">+SUM(F16:AJ16)</f>
        <v>0</v>
      </c>
      <c r="AL16" s="143" t="n">
        <f aca="false">IF($AK$3="４週",AK16/4,AK16/(DAY(EOMONTH($F$9,0))/7))</f>
        <v>0</v>
      </c>
      <c r="AM16" s="144"/>
      <c r="AN16" s="144"/>
    </row>
    <row r="17" customFormat="false" ht="18" hidden="false" customHeight="true" outlineLevel="0" collapsed="false">
      <c r="A17" s="127" t="n">
        <v>7</v>
      </c>
      <c r="B17" s="170"/>
      <c r="C17" s="138"/>
      <c r="D17" s="167"/>
      <c r="E17" s="168"/>
      <c r="F17" s="141"/>
      <c r="G17" s="141"/>
      <c r="H17" s="141"/>
      <c r="I17" s="141"/>
      <c r="J17" s="141"/>
      <c r="K17" s="141"/>
      <c r="L17" s="141"/>
      <c r="M17" s="141"/>
      <c r="N17" s="141"/>
      <c r="O17" s="141"/>
      <c r="P17" s="141"/>
      <c r="Q17" s="141"/>
      <c r="R17" s="141"/>
      <c r="S17" s="141"/>
      <c r="T17" s="141"/>
      <c r="U17" s="141"/>
      <c r="V17" s="141"/>
      <c r="W17" s="141"/>
      <c r="X17" s="141"/>
      <c r="Y17" s="141"/>
      <c r="Z17" s="141"/>
      <c r="AA17" s="141"/>
      <c r="AB17" s="141"/>
      <c r="AC17" s="141"/>
      <c r="AD17" s="141"/>
      <c r="AE17" s="141"/>
      <c r="AF17" s="141"/>
      <c r="AG17" s="141"/>
      <c r="AH17" s="141"/>
      <c r="AI17" s="141"/>
      <c r="AJ17" s="141"/>
      <c r="AK17" s="142" t="n">
        <f aca="false">+SUM(F17:AJ17)</f>
        <v>0</v>
      </c>
      <c r="AL17" s="143" t="n">
        <f aca="false">IF($AK$3="４週",AK17/4,AK17/(DAY(EOMONTH($F$9,0))/7))</f>
        <v>0</v>
      </c>
      <c r="AM17" s="144"/>
      <c r="AN17" s="144"/>
    </row>
    <row r="18" customFormat="false" ht="18" hidden="false" customHeight="true" outlineLevel="0" collapsed="false">
      <c r="A18" s="127" t="n">
        <v>8</v>
      </c>
      <c r="B18" s="170"/>
      <c r="C18" s="138"/>
      <c r="D18" s="167"/>
      <c r="E18" s="168"/>
      <c r="F18" s="141"/>
      <c r="G18" s="141"/>
      <c r="H18" s="141"/>
      <c r="I18" s="141"/>
      <c r="J18" s="141"/>
      <c r="K18" s="141"/>
      <c r="L18" s="141"/>
      <c r="M18" s="141"/>
      <c r="N18" s="141"/>
      <c r="O18" s="141"/>
      <c r="P18" s="141"/>
      <c r="Q18" s="141"/>
      <c r="R18" s="141"/>
      <c r="S18" s="141"/>
      <c r="T18" s="141"/>
      <c r="U18" s="141"/>
      <c r="V18" s="141"/>
      <c r="W18" s="141"/>
      <c r="X18" s="141"/>
      <c r="Y18" s="141"/>
      <c r="Z18" s="141"/>
      <c r="AA18" s="141"/>
      <c r="AB18" s="141"/>
      <c r="AC18" s="141"/>
      <c r="AD18" s="141"/>
      <c r="AE18" s="141"/>
      <c r="AF18" s="141"/>
      <c r="AG18" s="141"/>
      <c r="AH18" s="141"/>
      <c r="AI18" s="141"/>
      <c r="AJ18" s="141"/>
      <c r="AK18" s="142" t="n">
        <f aca="false">+SUM(F18:AJ18)</f>
        <v>0</v>
      </c>
      <c r="AL18" s="143" t="n">
        <f aca="false">IF($AK$3="４週",AK18/4,AK18/(DAY(EOMONTH($F$9,0))/7))</f>
        <v>0</v>
      </c>
      <c r="AM18" s="144"/>
      <c r="AN18" s="144"/>
    </row>
    <row r="19" customFormat="false" ht="18" hidden="false" customHeight="true" outlineLevel="0" collapsed="false">
      <c r="A19" s="127" t="n">
        <v>9</v>
      </c>
      <c r="B19" s="170"/>
      <c r="C19" s="138"/>
      <c r="D19" s="167"/>
      <c r="E19" s="168"/>
      <c r="F19" s="141"/>
      <c r="G19" s="141"/>
      <c r="H19" s="141"/>
      <c r="I19" s="141"/>
      <c r="J19" s="141"/>
      <c r="K19" s="141"/>
      <c r="L19" s="141"/>
      <c r="M19" s="141"/>
      <c r="N19" s="141"/>
      <c r="O19" s="141"/>
      <c r="P19" s="141"/>
      <c r="Q19" s="141"/>
      <c r="R19" s="141"/>
      <c r="S19" s="141"/>
      <c r="T19" s="141"/>
      <c r="U19" s="141"/>
      <c r="V19" s="141"/>
      <c r="W19" s="141"/>
      <c r="X19" s="141"/>
      <c r="Y19" s="141"/>
      <c r="Z19" s="141"/>
      <c r="AA19" s="141"/>
      <c r="AB19" s="141"/>
      <c r="AC19" s="141"/>
      <c r="AD19" s="141"/>
      <c r="AE19" s="141"/>
      <c r="AF19" s="141"/>
      <c r="AG19" s="141"/>
      <c r="AH19" s="141"/>
      <c r="AI19" s="141"/>
      <c r="AJ19" s="141"/>
      <c r="AK19" s="142" t="n">
        <f aca="false">+SUM(F19:AJ19)</f>
        <v>0</v>
      </c>
      <c r="AL19" s="143" t="n">
        <f aca="false">IF($AK$3="４週",AK19/4,AK19/(DAY(EOMONTH($F$9,0))/7))</f>
        <v>0</v>
      </c>
      <c r="AM19" s="144"/>
      <c r="AN19" s="144"/>
    </row>
    <row r="20" customFormat="false" ht="18" hidden="false" customHeight="true" outlineLevel="0" collapsed="false">
      <c r="A20" s="127" t="n">
        <v>10</v>
      </c>
      <c r="B20" s="170"/>
      <c r="C20" s="138"/>
      <c r="D20" s="167"/>
      <c r="E20" s="168"/>
      <c r="F20" s="141"/>
      <c r="G20" s="141"/>
      <c r="H20" s="141"/>
      <c r="I20" s="141"/>
      <c r="J20" s="141"/>
      <c r="K20" s="141"/>
      <c r="L20" s="141"/>
      <c r="M20" s="141"/>
      <c r="N20" s="141"/>
      <c r="O20" s="141"/>
      <c r="P20" s="141"/>
      <c r="Q20" s="141"/>
      <c r="R20" s="141"/>
      <c r="S20" s="141"/>
      <c r="T20" s="141"/>
      <c r="U20" s="141"/>
      <c r="V20" s="141"/>
      <c r="W20" s="141"/>
      <c r="X20" s="141"/>
      <c r="Y20" s="141"/>
      <c r="Z20" s="141"/>
      <c r="AA20" s="141"/>
      <c r="AB20" s="141"/>
      <c r="AC20" s="141"/>
      <c r="AD20" s="141"/>
      <c r="AE20" s="141"/>
      <c r="AF20" s="141"/>
      <c r="AG20" s="141"/>
      <c r="AH20" s="141"/>
      <c r="AI20" s="141"/>
      <c r="AJ20" s="141"/>
      <c r="AK20" s="142" t="n">
        <f aca="false">+SUM(F20:AJ20)</f>
        <v>0</v>
      </c>
      <c r="AL20" s="143" t="n">
        <f aca="false">IF($AK$3="４週",AK20/4,AK20/(DAY(EOMONTH($F$9,0))/7))</f>
        <v>0</v>
      </c>
      <c r="AM20" s="144"/>
      <c r="AN20" s="144"/>
    </row>
    <row r="21" customFormat="false" ht="18" hidden="false" customHeight="true" outlineLevel="0" collapsed="false">
      <c r="A21" s="127" t="n">
        <v>11</v>
      </c>
      <c r="B21" s="170"/>
      <c r="C21" s="138"/>
      <c r="D21" s="167"/>
      <c r="E21" s="168"/>
      <c r="F21" s="141"/>
      <c r="G21" s="141"/>
      <c r="H21" s="141"/>
      <c r="I21" s="141"/>
      <c r="J21" s="141"/>
      <c r="K21" s="141"/>
      <c r="L21" s="141"/>
      <c r="M21" s="141"/>
      <c r="N21" s="141"/>
      <c r="O21" s="141"/>
      <c r="P21" s="141"/>
      <c r="Q21" s="141"/>
      <c r="R21" s="141"/>
      <c r="S21" s="141"/>
      <c r="T21" s="141"/>
      <c r="U21" s="141"/>
      <c r="V21" s="141"/>
      <c r="W21" s="141"/>
      <c r="X21" s="141"/>
      <c r="Y21" s="141"/>
      <c r="Z21" s="141"/>
      <c r="AA21" s="141"/>
      <c r="AB21" s="141"/>
      <c r="AC21" s="141"/>
      <c r="AD21" s="141"/>
      <c r="AE21" s="141"/>
      <c r="AF21" s="141"/>
      <c r="AG21" s="141"/>
      <c r="AH21" s="141"/>
      <c r="AI21" s="141"/>
      <c r="AJ21" s="141"/>
      <c r="AK21" s="142" t="n">
        <f aca="false">+SUM(F21:AJ21)</f>
        <v>0</v>
      </c>
      <c r="AL21" s="143" t="n">
        <f aca="false">IF($AK$3="４週",AK21/4,AK21/(DAY(EOMONTH($F$9,0))/7))</f>
        <v>0</v>
      </c>
      <c r="AM21" s="144"/>
      <c r="AN21" s="144"/>
    </row>
    <row r="22" customFormat="false" ht="18" hidden="false" customHeight="true" outlineLevel="0" collapsed="false">
      <c r="A22" s="127" t="n">
        <v>12</v>
      </c>
      <c r="B22" s="170"/>
      <c r="C22" s="138"/>
      <c r="D22" s="167"/>
      <c r="E22" s="168"/>
      <c r="F22" s="141"/>
      <c r="G22" s="141"/>
      <c r="H22" s="141"/>
      <c r="I22" s="141"/>
      <c r="J22" s="141"/>
      <c r="K22" s="141"/>
      <c r="L22" s="141"/>
      <c r="M22" s="141"/>
      <c r="N22" s="141"/>
      <c r="O22" s="141"/>
      <c r="P22" s="141"/>
      <c r="Q22" s="141"/>
      <c r="R22" s="141"/>
      <c r="S22" s="141"/>
      <c r="T22" s="141"/>
      <c r="U22" s="141"/>
      <c r="V22" s="141"/>
      <c r="W22" s="141"/>
      <c r="X22" s="141"/>
      <c r="Y22" s="141"/>
      <c r="Z22" s="141"/>
      <c r="AA22" s="141"/>
      <c r="AB22" s="141"/>
      <c r="AC22" s="141"/>
      <c r="AD22" s="141"/>
      <c r="AE22" s="141"/>
      <c r="AF22" s="141"/>
      <c r="AG22" s="141"/>
      <c r="AH22" s="141"/>
      <c r="AI22" s="141"/>
      <c r="AJ22" s="141"/>
      <c r="AK22" s="142" t="n">
        <f aca="false">+SUM(F22:AJ22)</f>
        <v>0</v>
      </c>
      <c r="AL22" s="143" t="n">
        <f aca="false">IF($AK$3="４週",AK22/4,AK22/(DAY(EOMONTH($F$9,0))/7))</f>
        <v>0</v>
      </c>
      <c r="AM22" s="144"/>
      <c r="AN22" s="144"/>
    </row>
    <row r="23" customFormat="false" ht="18" hidden="false" customHeight="true" outlineLevel="0" collapsed="false">
      <c r="A23" s="127" t="n">
        <v>13</v>
      </c>
      <c r="B23" s="170"/>
      <c r="C23" s="138"/>
      <c r="D23" s="167"/>
      <c r="E23" s="168"/>
      <c r="F23" s="141"/>
      <c r="G23" s="141"/>
      <c r="H23" s="141"/>
      <c r="I23" s="141"/>
      <c r="J23" s="141"/>
      <c r="K23" s="141"/>
      <c r="L23" s="141"/>
      <c r="M23" s="141"/>
      <c r="N23" s="141"/>
      <c r="O23" s="141"/>
      <c r="P23" s="141"/>
      <c r="Q23" s="141"/>
      <c r="R23" s="141"/>
      <c r="S23" s="141"/>
      <c r="T23" s="141"/>
      <c r="U23" s="141"/>
      <c r="V23" s="141"/>
      <c r="W23" s="141"/>
      <c r="X23" s="141"/>
      <c r="Y23" s="141"/>
      <c r="Z23" s="141"/>
      <c r="AA23" s="141"/>
      <c r="AB23" s="141"/>
      <c r="AC23" s="141"/>
      <c r="AD23" s="141"/>
      <c r="AE23" s="141"/>
      <c r="AF23" s="141"/>
      <c r="AG23" s="141"/>
      <c r="AH23" s="141"/>
      <c r="AI23" s="141"/>
      <c r="AJ23" s="141"/>
      <c r="AK23" s="142" t="n">
        <f aca="false">+SUM(F23:AJ23)</f>
        <v>0</v>
      </c>
      <c r="AL23" s="143" t="n">
        <f aca="false">IF($AK$3="４週",AK23/4,AK23/(DAY(EOMONTH($F$9,0))/7))</f>
        <v>0</v>
      </c>
      <c r="AM23" s="144"/>
      <c r="AN23" s="144"/>
    </row>
    <row r="24" customFormat="false" ht="18" hidden="false" customHeight="true" outlineLevel="0" collapsed="false">
      <c r="A24" s="127" t="n">
        <v>14</v>
      </c>
      <c r="B24" s="170"/>
      <c r="C24" s="138"/>
      <c r="D24" s="167"/>
      <c r="E24" s="168"/>
      <c r="F24" s="141"/>
      <c r="G24" s="141"/>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2" t="n">
        <f aca="false">+SUM(F24:AJ24)</f>
        <v>0</v>
      </c>
      <c r="AL24" s="143" t="n">
        <f aca="false">IF($AK$3="４週",AK24/4,AK24/(DAY(EOMONTH($F$9,0))/7))</f>
        <v>0</v>
      </c>
      <c r="AM24" s="144"/>
      <c r="AN24" s="144"/>
    </row>
    <row r="25" customFormat="false" ht="18" hidden="false" customHeight="true" outlineLevel="0" collapsed="false">
      <c r="A25" s="127" t="n">
        <v>15</v>
      </c>
      <c r="B25" s="170"/>
      <c r="C25" s="138"/>
      <c r="D25" s="167"/>
      <c r="E25" s="168"/>
      <c r="F25" s="141"/>
      <c r="G25" s="141"/>
      <c r="H25" s="141"/>
      <c r="I25" s="141"/>
      <c r="J25" s="141"/>
      <c r="K25" s="141"/>
      <c r="L25" s="141"/>
      <c r="M25" s="141"/>
      <c r="N25" s="141"/>
      <c r="O25" s="141"/>
      <c r="P25" s="141"/>
      <c r="Q25" s="141"/>
      <c r="R25" s="141"/>
      <c r="S25" s="141"/>
      <c r="T25" s="141"/>
      <c r="U25" s="141"/>
      <c r="V25" s="141"/>
      <c r="W25" s="141"/>
      <c r="X25" s="141"/>
      <c r="Y25" s="141"/>
      <c r="Z25" s="141"/>
      <c r="AA25" s="141"/>
      <c r="AB25" s="141"/>
      <c r="AC25" s="141"/>
      <c r="AD25" s="141"/>
      <c r="AE25" s="141"/>
      <c r="AF25" s="141"/>
      <c r="AG25" s="141"/>
      <c r="AH25" s="141"/>
      <c r="AI25" s="141"/>
      <c r="AJ25" s="141"/>
      <c r="AK25" s="142" t="n">
        <f aca="false">+SUM(F25:AJ25)</f>
        <v>0</v>
      </c>
      <c r="AL25" s="143" t="n">
        <f aca="false">IF($AK$3="４週",AK25/4,AK25/(DAY(EOMONTH($F$9,0))/7))</f>
        <v>0</v>
      </c>
      <c r="AM25" s="144"/>
      <c r="AN25" s="144"/>
    </row>
    <row r="26" customFormat="false" ht="18" hidden="false" customHeight="true" outlineLevel="0" collapsed="false">
      <c r="A26" s="127" t="n">
        <v>16</v>
      </c>
      <c r="B26" s="170"/>
      <c r="C26" s="138"/>
      <c r="D26" s="167"/>
      <c r="E26" s="168"/>
      <c r="F26" s="141"/>
      <c r="G26" s="141"/>
      <c r="H26" s="141"/>
      <c r="I26" s="141"/>
      <c r="J26" s="141"/>
      <c r="K26" s="141"/>
      <c r="L26" s="141"/>
      <c r="M26" s="141"/>
      <c r="N26" s="141"/>
      <c r="O26" s="141"/>
      <c r="P26" s="141"/>
      <c r="Q26" s="141"/>
      <c r="R26" s="141"/>
      <c r="S26" s="141"/>
      <c r="T26" s="141"/>
      <c r="U26" s="141"/>
      <c r="V26" s="141"/>
      <c r="W26" s="141"/>
      <c r="X26" s="141"/>
      <c r="Y26" s="141"/>
      <c r="Z26" s="141"/>
      <c r="AA26" s="141"/>
      <c r="AB26" s="141"/>
      <c r="AC26" s="141"/>
      <c r="AD26" s="141"/>
      <c r="AE26" s="141"/>
      <c r="AF26" s="141"/>
      <c r="AG26" s="141"/>
      <c r="AH26" s="141"/>
      <c r="AI26" s="141"/>
      <c r="AJ26" s="141"/>
      <c r="AK26" s="142" t="n">
        <f aca="false">+SUM(F26:AJ26)</f>
        <v>0</v>
      </c>
      <c r="AL26" s="143" t="n">
        <f aca="false">IF($AK$3="４週",AK26/4,AK26/(DAY(EOMONTH($F$9,0))/7))</f>
        <v>0</v>
      </c>
      <c r="AM26" s="144"/>
      <c r="AN26" s="144"/>
    </row>
    <row r="27" customFormat="false" ht="18" hidden="false" customHeight="true" outlineLevel="0" collapsed="false">
      <c r="A27" s="127" t="n">
        <v>17</v>
      </c>
      <c r="B27" s="170"/>
      <c r="C27" s="138"/>
      <c r="D27" s="167"/>
      <c r="E27" s="168"/>
      <c r="F27" s="141"/>
      <c r="G27" s="141"/>
      <c r="H27" s="141"/>
      <c r="I27" s="141"/>
      <c r="J27" s="141"/>
      <c r="K27" s="141"/>
      <c r="L27" s="141"/>
      <c r="M27" s="141"/>
      <c r="N27" s="141"/>
      <c r="O27" s="141"/>
      <c r="P27" s="141"/>
      <c r="Q27" s="141"/>
      <c r="R27" s="141"/>
      <c r="S27" s="141"/>
      <c r="T27" s="141"/>
      <c r="U27" s="141"/>
      <c r="V27" s="141"/>
      <c r="W27" s="141"/>
      <c r="X27" s="141"/>
      <c r="Y27" s="141"/>
      <c r="Z27" s="141"/>
      <c r="AA27" s="141"/>
      <c r="AB27" s="141"/>
      <c r="AC27" s="141"/>
      <c r="AD27" s="141"/>
      <c r="AE27" s="141"/>
      <c r="AF27" s="141"/>
      <c r="AG27" s="141"/>
      <c r="AH27" s="141"/>
      <c r="AI27" s="141"/>
      <c r="AJ27" s="141"/>
      <c r="AK27" s="142" t="n">
        <f aca="false">+SUM(F27:AJ27)</f>
        <v>0</v>
      </c>
      <c r="AL27" s="143" t="n">
        <f aca="false">IF($AK$3="４週",AK27/4,AK27/(DAY(EOMONTH($F$9,0))/7))</f>
        <v>0</v>
      </c>
      <c r="AM27" s="144"/>
      <c r="AN27" s="144"/>
    </row>
    <row r="28" customFormat="false" ht="18" hidden="false" customHeight="true" outlineLevel="0" collapsed="false">
      <c r="A28" s="127" t="n">
        <v>18</v>
      </c>
      <c r="B28" s="170"/>
      <c r="C28" s="138"/>
      <c r="D28" s="167"/>
      <c r="E28" s="168"/>
      <c r="F28" s="141"/>
      <c r="G28" s="141"/>
      <c r="H28" s="141"/>
      <c r="I28" s="141"/>
      <c r="J28" s="141"/>
      <c r="K28" s="141"/>
      <c r="L28" s="141"/>
      <c r="M28" s="141"/>
      <c r="N28" s="141"/>
      <c r="O28" s="141"/>
      <c r="P28" s="141"/>
      <c r="Q28" s="141"/>
      <c r="R28" s="141"/>
      <c r="S28" s="141"/>
      <c r="T28" s="141"/>
      <c r="U28" s="141"/>
      <c r="V28" s="141"/>
      <c r="W28" s="141"/>
      <c r="X28" s="141"/>
      <c r="Y28" s="141"/>
      <c r="Z28" s="141"/>
      <c r="AA28" s="141"/>
      <c r="AB28" s="141"/>
      <c r="AC28" s="141"/>
      <c r="AD28" s="141"/>
      <c r="AE28" s="141"/>
      <c r="AF28" s="141"/>
      <c r="AG28" s="141"/>
      <c r="AH28" s="141"/>
      <c r="AI28" s="141"/>
      <c r="AJ28" s="141"/>
      <c r="AK28" s="142" t="n">
        <f aca="false">+SUM(F28:AJ28)</f>
        <v>0</v>
      </c>
      <c r="AL28" s="143" t="n">
        <f aca="false">IF($AK$3="４週",AK28/4,AK28/(DAY(EOMONTH($F$9,0))/7))</f>
        <v>0</v>
      </c>
      <c r="AM28" s="144"/>
      <c r="AN28" s="144"/>
    </row>
    <row r="29" customFormat="false" ht="18" hidden="false" customHeight="true" outlineLevel="0" collapsed="false">
      <c r="A29" s="127" t="n">
        <v>19</v>
      </c>
      <c r="B29" s="170"/>
      <c r="C29" s="138"/>
      <c r="D29" s="167"/>
      <c r="E29" s="168"/>
      <c r="F29" s="141"/>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41"/>
      <c r="AG29" s="141"/>
      <c r="AH29" s="141"/>
      <c r="AI29" s="141"/>
      <c r="AJ29" s="141"/>
      <c r="AK29" s="142" t="n">
        <f aca="false">+SUM(F29:AJ29)</f>
        <v>0</v>
      </c>
      <c r="AL29" s="143" t="n">
        <f aca="false">IF($AK$3="４週",AK29/4,AK29/(DAY(EOMONTH($F$9,0))/7))</f>
        <v>0</v>
      </c>
      <c r="AM29" s="144"/>
      <c r="AN29" s="144"/>
    </row>
    <row r="30" customFormat="false" ht="18" hidden="false" customHeight="true" outlineLevel="0" collapsed="false">
      <c r="A30" s="127" t="n">
        <v>20</v>
      </c>
      <c r="B30" s="170"/>
      <c r="C30" s="138"/>
      <c r="D30" s="167"/>
      <c r="E30" s="168"/>
      <c r="F30" s="141"/>
      <c r="G30" s="141"/>
      <c r="H30" s="141"/>
      <c r="I30" s="141"/>
      <c r="J30" s="141"/>
      <c r="K30" s="141"/>
      <c r="L30" s="141"/>
      <c r="M30" s="141"/>
      <c r="N30" s="141"/>
      <c r="O30" s="141"/>
      <c r="P30" s="141"/>
      <c r="Q30" s="141"/>
      <c r="R30" s="141"/>
      <c r="S30" s="141"/>
      <c r="T30" s="141"/>
      <c r="U30" s="141"/>
      <c r="V30" s="141"/>
      <c r="W30" s="141"/>
      <c r="X30" s="141"/>
      <c r="Y30" s="141"/>
      <c r="Z30" s="141"/>
      <c r="AA30" s="141"/>
      <c r="AB30" s="141"/>
      <c r="AC30" s="141"/>
      <c r="AD30" s="141"/>
      <c r="AE30" s="141"/>
      <c r="AF30" s="141"/>
      <c r="AG30" s="141"/>
      <c r="AH30" s="141"/>
      <c r="AI30" s="141"/>
      <c r="AJ30" s="141"/>
      <c r="AK30" s="142" t="n">
        <f aca="false">+SUM(F30:AJ30)</f>
        <v>0</v>
      </c>
      <c r="AL30" s="143" t="n">
        <f aca="false">IF($AK$3="４週",AK30/4,AK30/(DAY(EOMONTH($F$9,0))/7))</f>
        <v>0</v>
      </c>
      <c r="AM30" s="144"/>
      <c r="AN30" s="144"/>
    </row>
    <row r="31" customFormat="false" ht="18" hidden="false" customHeight="true" outlineLevel="0" collapsed="false">
      <c r="A31" s="130" t="s">
        <v>115</v>
      </c>
      <c r="B31" s="130"/>
      <c r="C31" s="130"/>
      <c r="D31" s="130"/>
      <c r="E31" s="130"/>
      <c r="F31" s="145" t="n">
        <f aca="false">+SUM(F11:F30)</f>
        <v>0</v>
      </c>
      <c r="G31" s="145" t="n">
        <f aca="false">+SUM(G11:G30)</f>
        <v>0</v>
      </c>
      <c r="H31" s="145" t="n">
        <f aca="false">+SUM(H11:H30)</f>
        <v>0</v>
      </c>
      <c r="I31" s="145" t="n">
        <f aca="false">+SUM(I11:I30)</f>
        <v>0</v>
      </c>
      <c r="J31" s="145" t="n">
        <f aca="false">+SUM(J11:J30)</f>
        <v>0</v>
      </c>
      <c r="K31" s="145" t="n">
        <f aca="false">+SUM(K11:K30)</f>
        <v>0</v>
      </c>
      <c r="L31" s="145" t="n">
        <f aca="false">+SUM(L11:L30)</f>
        <v>0</v>
      </c>
      <c r="M31" s="145" t="n">
        <f aca="false">+SUM(M11:M30)</f>
        <v>0</v>
      </c>
      <c r="N31" s="145" t="n">
        <f aca="false">+SUM(N11:N30)</f>
        <v>0</v>
      </c>
      <c r="O31" s="145" t="n">
        <f aca="false">+SUM(O11:O30)</f>
        <v>0</v>
      </c>
      <c r="P31" s="145" t="n">
        <f aca="false">+SUM(P11:P30)</f>
        <v>0</v>
      </c>
      <c r="Q31" s="145" t="n">
        <f aca="false">+SUM(Q11:Q30)</f>
        <v>0</v>
      </c>
      <c r="R31" s="145" t="n">
        <f aca="false">+SUM(R11:R30)</f>
        <v>0</v>
      </c>
      <c r="S31" s="145" t="n">
        <f aca="false">+SUM(S11:S30)</f>
        <v>0</v>
      </c>
      <c r="T31" s="145" t="n">
        <f aca="false">+SUM(T11:T30)</f>
        <v>0</v>
      </c>
      <c r="U31" s="145" t="n">
        <f aca="false">+SUM(U11:U30)</f>
        <v>0</v>
      </c>
      <c r="V31" s="145" t="n">
        <f aca="false">+SUM(V11:V30)</f>
        <v>0</v>
      </c>
      <c r="W31" s="145" t="n">
        <f aca="false">+SUM(W11:W30)</f>
        <v>0</v>
      </c>
      <c r="X31" s="145" t="n">
        <f aca="false">+SUM(X11:X30)</f>
        <v>0</v>
      </c>
      <c r="Y31" s="145" t="n">
        <f aca="false">+SUM(Y11:Y30)</f>
        <v>0</v>
      </c>
      <c r="Z31" s="145" t="n">
        <f aca="false">+SUM(Z11:Z30)</f>
        <v>0</v>
      </c>
      <c r="AA31" s="145" t="n">
        <f aca="false">+SUM(AA11:AA30)</f>
        <v>0</v>
      </c>
      <c r="AB31" s="145" t="n">
        <f aca="false">+SUM(AB11:AB30)</f>
        <v>0</v>
      </c>
      <c r="AC31" s="145" t="n">
        <f aca="false">+SUM(AC11:AC30)</f>
        <v>0</v>
      </c>
      <c r="AD31" s="145" t="n">
        <f aca="false">+SUM(AD11:AD30)</f>
        <v>0</v>
      </c>
      <c r="AE31" s="145" t="n">
        <f aca="false">+SUM(AE11:AE30)</f>
        <v>0</v>
      </c>
      <c r="AF31" s="145" t="n">
        <f aca="false">+SUM(AF11:AF30)</f>
        <v>0</v>
      </c>
      <c r="AG31" s="145" t="n">
        <f aca="false">+SUM(AG11:AG30)</f>
        <v>0</v>
      </c>
      <c r="AH31" s="145" t="n">
        <f aca="false">+SUM(AH11:AH30)</f>
        <v>0</v>
      </c>
      <c r="AI31" s="145" t="n">
        <f aca="false">+SUM(AI11:AI30)</f>
        <v>0</v>
      </c>
      <c r="AJ31" s="145" t="n">
        <f aca="false">+SUM(AJ11:AJ30)</f>
        <v>0</v>
      </c>
      <c r="AK31" s="142" t="n">
        <f aca="false">+SUM(F31:AJ31)</f>
        <v>0</v>
      </c>
      <c r="AL31" s="143" t="n">
        <f aca="false">IF($AK$3="４週",AK31/4,AK31/(DAY(EOMONTH($F$9,0))/7))</f>
        <v>0</v>
      </c>
      <c r="AM31" s="146"/>
      <c r="AN31" s="146"/>
    </row>
    <row r="32" customFormat="false" ht="18" hidden="false" customHeight="true" outlineLevel="0" collapsed="false">
      <c r="A32" s="147" t="s">
        <v>116</v>
      </c>
      <c r="B32" s="147"/>
      <c r="C32" s="147"/>
      <c r="D32" s="147"/>
      <c r="E32" s="147"/>
      <c r="F32" s="148"/>
      <c r="G32" s="148"/>
      <c r="H32" s="148"/>
      <c r="I32" s="148"/>
      <c r="J32" s="148"/>
      <c r="K32" s="148"/>
      <c r="L32" s="148"/>
      <c r="M32" s="148"/>
      <c r="N32" s="148"/>
      <c r="O32" s="148"/>
      <c r="P32" s="148"/>
      <c r="Q32" s="148"/>
      <c r="R32" s="148"/>
      <c r="S32" s="148"/>
      <c r="T32" s="148"/>
      <c r="U32" s="148"/>
      <c r="V32" s="148"/>
      <c r="W32" s="148"/>
      <c r="X32" s="148"/>
      <c r="Y32" s="148"/>
      <c r="Z32" s="148"/>
      <c r="AA32" s="148"/>
      <c r="AB32" s="148"/>
      <c r="AC32" s="148"/>
      <c r="AD32" s="148"/>
      <c r="AE32" s="148"/>
      <c r="AF32" s="148"/>
      <c r="AG32" s="148"/>
      <c r="AH32" s="148"/>
      <c r="AI32" s="148"/>
      <c r="AJ32" s="148"/>
      <c r="AK32" s="145"/>
      <c r="AL32" s="149"/>
      <c r="AM32" s="146"/>
      <c r="AN32" s="146"/>
    </row>
    <row r="33" s="153" customFormat="true" ht="15" hidden="false" customHeight="true" outlineLevel="0" collapsed="false">
      <c r="A33" s="150"/>
      <c r="B33" s="150"/>
      <c r="C33" s="150"/>
      <c r="D33" s="150"/>
      <c r="E33" s="150"/>
      <c r="F33" s="151"/>
      <c r="G33" s="151"/>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0"/>
      <c r="AL33" s="150"/>
      <c r="AM33" s="152"/>
    </row>
    <row r="34" s="153" customFormat="true" ht="15" hidden="false" customHeight="true" outlineLevel="0" collapsed="false">
      <c r="A34" s="150"/>
      <c r="B34" s="150"/>
      <c r="C34" s="150"/>
      <c r="D34" s="150"/>
      <c r="E34" s="150"/>
      <c r="F34" s="151"/>
      <c r="G34" s="151"/>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0"/>
      <c r="AL34" s="150"/>
      <c r="AM34" s="152"/>
    </row>
    <row r="35" s="153" customFormat="true" ht="15" hidden="false" customHeight="true" outlineLevel="0" collapsed="false">
      <c r="A35" s="150"/>
      <c r="B35" s="150"/>
      <c r="C35" s="150"/>
      <c r="D35" s="150"/>
      <c r="E35" s="150"/>
      <c r="F35" s="151"/>
      <c r="G35" s="151"/>
      <c r="H35" s="151"/>
      <c r="I35" s="151"/>
      <c r="J35" s="151"/>
      <c r="K35" s="151"/>
      <c r="L35" s="151"/>
      <c r="M35" s="151"/>
      <c r="N35" s="151"/>
      <c r="O35" s="151"/>
      <c r="P35" s="151"/>
      <c r="Q35" s="151"/>
      <c r="R35" s="151"/>
      <c r="S35" s="151"/>
      <c r="T35" s="151"/>
      <c r="U35" s="151"/>
      <c r="V35" s="151"/>
      <c r="W35" s="151"/>
      <c r="X35" s="151"/>
      <c r="Y35" s="151"/>
      <c r="Z35" s="151"/>
      <c r="AA35" s="151"/>
      <c r="AB35" s="151"/>
      <c r="AC35" s="151"/>
      <c r="AD35" s="151"/>
      <c r="AE35" s="151"/>
      <c r="AF35" s="151"/>
      <c r="AG35" s="151"/>
      <c r="AH35" s="151"/>
      <c r="AI35" s="151"/>
      <c r="AJ35" s="151"/>
      <c r="AK35" s="150"/>
      <c r="AL35" s="150"/>
      <c r="AM35" s="152"/>
    </row>
    <row r="36" s="105" customFormat="true" ht="21" hidden="false" customHeight="true" outlineLevel="0" collapsed="false">
      <c r="A36" s="197" t="s">
        <v>182</v>
      </c>
      <c r="C36" s="126"/>
      <c r="D36" s="126"/>
      <c r="E36" s="126"/>
      <c r="F36" s="126"/>
      <c r="G36" s="198"/>
      <c r="H36" s="198"/>
      <c r="I36" s="198"/>
      <c r="J36" s="198"/>
      <c r="K36" s="198"/>
      <c r="L36" s="198"/>
      <c r="M36" s="198"/>
      <c r="N36" s="198"/>
      <c r="O36" s="198"/>
      <c r="P36" s="198"/>
      <c r="Q36" s="198"/>
      <c r="R36" s="198"/>
      <c r="S36" s="198"/>
      <c r="T36" s="198"/>
      <c r="U36" s="198"/>
      <c r="V36" s="198"/>
      <c r="W36" s="198"/>
      <c r="X36" s="198"/>
      <c r="Y36" s="198"/>
      <c r="Z36" s="198"/>
      <c r="AA36" s="198"/>
      <c r="AB36" s="198"/>
      <c r="AC36" s="198"/>
      <c r="AD36" s="198"/>
      <c r="AE36" s="198"/>
      <c r="AF36" s="198"/>
      <c r="AG36" s="198"/>
      <c r="AH36" s="198"/>
      <c r="AI36" s="198"/>
      <c r="AJ36" s="198"/>
      <c r="AK36" s="198"/>
      <c r="AL36" s="126"/>
      <c r="AM36" s="126"/>
      <c r="AN36" s="110"/>
    </row>
    <row r="37" customFormat="false" ht="24.75" hidden="false" customHeight="true" outlineLevel="0" collapsed="false">
      <c r="A37" s="110"/>
      <c r="B37" s="125"/>
      <c r="C37" s="199" t="str">
        <f aca="false">IF(VLOOKUP($AK$1,選択肢!$A$1:$J$31,C42,FALSE())=0,"-",VLOOKUP($AK$1,選択肢!$A$1:$J$31,C42,FALSE()))</f>
        <v>管理者</v>
      </c>
      <c r="D37" s="199"/>
      <c r="E37" s="200" t="str">
        <f aca="false">IF(VLOOKUP($AK$1,選択肢!$A$1:$J$31,E42,FALSE())=0,"-",VLOOKUP($AK$1,選択肢!$A$1:$J$31,E42,FALSE()))</f>
        <v>従業者</v>
      </c>
      <c r="F37" s="200"/>
      <c r="G37" s="200"/>
      <c r="H37" s="200"/>
      <c r="I37" s="200" t="str">
        <f aca="false">IF(VLOOKUP($AK$1,選択肢!$A$1:$J$31,I42,FALSE())=0,"-",VLOOKUP($AK$1,選択肢!$A$1:$J$31,I42,FALSE()))</f>
        <v>-</v>
      </c>
      <c r="J37" s="200"/>
      <c r="K37" s="200"/>
      <c r="L37" s="200"/>
      <c r="M37" s="200"/>
      <c r="N37" s="200"/>
      <c r="O37" s="200" t="str">
        <f aca="false">IF(VLOOKUP($AK$1,選択肢!$A$1:$J$31,O42,FALSE())=0,"-",VLOOKUP($AK$1,選択肢!$A$1:$J$31,O42,FALSE()))</f>
        <v>-</v>
      </c>
      <c r="P37" s="200"/>
      <c r="Q37" s="200"/>
      <c r="R37" s="200"/>
      <c r="S37" s="200"/>
      <c r="T37" s="200"/>
      <c r="U37" s="200" t="str">
        <f aca="false">IF(VLOOKUP($AK$1,選択肢!$A$1:$J$31,U42,FALSE())=0,"-",VLOOKUP($AK$1,選択肢!$A$1:$J$31,U42,FALSE()))</f>
        <v>-</v>
      </c>
      <c r="V37" s="200"/>
      <c r="W37" s="200"/>
      <c r="X37" s="200"/>
      <c r="Y37" s="200"/>
      <c r="Z37" s="200"/>
      <c r="AA37" s="200" t="str">
        <f aca="false">IF(VLOOKUP($AK$1,選択肢!$A$1:$J$31,AA42,FALSE())=0,"-",VLOOKUP($AK$1,選択肢!$A$1:$J$31,AA42,FALSE()))</f>
        <v>-</v>
      </c>
      <c r="AB37" s="200"/>
      <c r="AC37" s="200"/>
      <c r="AD37" s="200"/>
      <c r="AE37" s="200"/>
      <c r="AF37" s="200"/>
      <c r="AG37" s="200" t="str">
        <f aca="false">IF(VLOOKUP($AK$1,選択肢!$A$1:$J$31,AG42,FALSE())=0,"-",VLOOKUP($AK$1,選択肢!$A$1:$J$31,AG42,FALSE()))</f>
        <v>-</v>
      </c>
      <c r="AH37" s="200"/>
      <c r="AI37" s="200"/>
      <c r="AJ37" s="200"/>
      <c r="AK37" s="200"/>
      <c r="AL37" s="200" t="str">
        <f aca="false">IF(VLOOKUP($AK$1,選択肢!$A$1:$J$31,AL42,FALSE())=0,"-",VLOOKUP($AK$1,選択肢!$A$1:$J$31,AL42,FALSE()))</f>
        <v>-</v>
      </c>
      <c r="AM37" s="200"/>
      <c r="AN37" s="110"/>
    </row>
    <row r="38" customFormat="false" ht="18" hidden="false" customHeight="true" outlineLevel="0" collapsed="false">
      <c r="A38" s="110"/>
      <c r="B38" s="125"/>
      <c r="C38" s="202" t="s">
        <v>26</v>
      </c>
      <c r="D38" s="202" t="s">
        <v>183</v>
      </c>
      <c r="E38" s="203" t="s">
        <v>26</v>
      </c>
      <c r="F38" s="203" t="s">
        <v>183</v>
      </c>
      <c r="G38" s="203"/>
      <c r="H38" s="203"/>
      <c r="I38" s="203" t="s">
        <v>26</v>
      </c>
      <c r="J38" s="203"/>
      <c r="K38" s="203"/>
      <c r="L38" s="203" t="s">
        <v>183</v>
      </c>
      <c r="M38" s="203"/>
      <c r="N38" s="203"/>
      <c r="O38" s="203" t="s">
        <v>26</v>
      </c>
      <c r="P38" s="203"/>
      <c r="Q38" s="203"/>
      <c r="R38" s="203" t="s">
        <v>183</v>
      </c>
      <c r="S38" s="203"/>
      <c r="T38" s="203"/>
      <c r="U38" s="203" t="s">
        <v>26</v>
      </c>
      <c r="V38" s="203"/>
      <c r="W38" s="203"/>
      <c r="X38" s="203" t="s">
        <v>183</v>
      </c>
      <c r="Y38" s="203"/>
      <c r="Z38" s="203"/>
      <c r="AA38" s="203" t="s">
        <v>26</v>
      </c>
      <c r="AB38" s="203"/>
      <c r="AC38" s="203"/>
      <c r="AD38" s="203" t="s">
        <v>183</v>
      </c>
      <c r="AE38" s="203"/>
      <c r="AF38" s="203"/>
      <c r="AG38" s="203" t="s">
        <v>26</v>
      </c>
      <c r="AH38" s="203"/>
      <c r="AI38" s="203"/>
      <c r="AJ38" s="203" t="s">
        <v>183</v>
      </c>
      <c r="AK38" s="203"/>
      <c r="AL38" s="203" t="s">
        <v>26</v>
      </c>
      <c r="AM38" s="203" t="s">
        <v>183</v>
      </c>
      <c r="AN38" s="110"/>
    </row>
    <row r="39" customFormat="false" ht="18" hidden="false" customHeight="true" outlineLevel="0" collapsed="false">
      <c r="A39" s="110"/>
      <c r="B39" s="128" t="s">
        <v>184</v>
      </c>
      <c r="C39" s="203" t="n">
        <f aca="false">COUNTIFS($B$11:$B$30,C$37,$C$11:$C$30,"A",$E$11:$E$30,"*")</f>
        <v>1</v>
      </c>
      <c r="D39" s="203" t="n">
        <f aca="false">COUNTIFS($B$11:$B$30,C$37,$C$11:$C$30,"B",$E$11:$E$30,"*")</f>
        <v>0</v>
      </c>
      <c r="E39" s="203" t="n">
        <f aca="false">COUNTIFS($B$11:$B$30,E$37,$C$11:$C$30,"A",$E$11:$E$30,"*")</f>
        <v>0</v>
      </c>
      <c r="F39" s="203" t="n">
        <f aca="false">COUNTIFS($B$11:$B$30,E$37,$C$11:$C$30,"B",$E$11:$E$30,"*")</f>
        <v>1</v>
      </c>
      <c r="G39" s="203"/>
      <c r="H39" s="203"/>
      <c r="I39" s="203" t="n">
        <f aca="false">COUNTIFS($B$11:$B$30,I$37,$C$11:$C$30,"A",$E$11:$E$30,"*")</f>
        <v>0</v>
      </c>
      <c r="J39" s="203"/>
      <c r="K39" s="203"/>
      <c r="L39" s="203" t="n">
        <f aca="false">COUNTIFS($B$11:$B$30,I$37,$C$11:$C$30,"B",$E$11:$E$30,"*")</f>
        <v>0</v>
      </c>
      <c r="M39" s="203"/>
      <c r="N39" s="203"/>
      <c r="O39" s="203" t="n">
        <f aca="false">COUNTIFS($B$11:$B$30,O$37,$C$11:$C$30,"A",$E$11:$E$30,"*")</f>
        <v>0</v>
      </c>
      <c r="P39" s="203"/>
      <c r="Q39" s="203"/>
      <c r="R39" s="203" t="n">
        <f aca="false">COUNTIFS($B$11:$B$30,O$37,$C$11:$C$30,"B",$E$11:$E$30,"*")</f>
        <v>0</v>
      </c>
      <c r="S39" s="203"/>
      <c r="T39" s="203"/>
      <c r="U39" s="203" t="n">
        <f aca="false">COUNTIFS($B$11:$B$30,U$37,$C$11:$C$30,"A",$E$11:$E$30,"*")</f>
        <v>0</v>
      </c>
      <c r="V39" s="203"/>
      <c r="W39" s="203"/>
      <c r="X39" s="203" t="n">
        <f aca="false">COUNTIFS($B$11:$B$30,U$37,$C$11:$C$30,"B",$E$11:$E$30,"*")</f>
        <v>0</v>
      </c>
      <c r="Y39" s="203"/>
      <c r="Z39" s="203"/>
      <c r="AA39" s="203" t="n">
        <f aca="false">COUNTIFS($B$11:$B$30,AA$37,$C$11:$C$30,"A",$E$11:$E$30,"*")</f>
        <v>0</v>
      </c>
      <c r="AB39" s="203"/>
      <c r="AC39" s="203"/>
      <c r="AD39" s="203" t="n">
        <f aca="false">COUNTIFS($B$11:$B$30,AA$37,$C$11:$C$30,"B",$E$11:$E$30,"*")</f>
        <v>0</v>
      </c>
      <c r="AE39" s="203"/>
      <c r="AF39" s="203"/>
      <c r="AG39" s="203" t="n">
        <f aca="false">COUNTIFS($B$11:$B$30,AG$37,$C$11:$C$30,"A",$E$11:$E$30,"*")</f>
        <v>0</v>
      </c>
      <c r="AH39" s="203"/>
      <c r="AI39" s="203"/>
      <c r="AJ39" s="203" t="n">
        <f aca="false">COUNTIFS($B$11:$B$30,AG$37,$C$11:$C$30,"B",$E$11:$E$30,"*")</f>
        <v>0</v>
      </c>
      <c r="AK39" s="203"/>
      <c r="AL39" s="203" t="n">
        <f aca="false">COUNTIFS($B$11:$B$30,AL$37,$C$11:$C$30,"A",$E$11:$E$30,"*")</f>
        <v>0</v>
      </c>
      <c r="AM39" s="203" t="n">
        <f aca="false">COUNTIFS($B$11:$B$30,AL$37,$C$11:$C$30,"B",$E$11:$E$30,"*")</f>
        <v>0</v>
      </c>
      <c r="AN39" s="110"/>
    </row>
    <row r="40" customFormat="false" ht="18" hidden="false" customHeight="true" outlineLevel="0" collapsed="false">
      <c r="A40" s="110"/>
      <c r="B40" s="133" t="s">
        <v>185</v>
      </c>
      <c r="C40" s="203" t="n">
        <f aca="false">COUNTIFS($B$11:$B$30,C$37,$C$11:$C$30,"C",$E$11:$E$30,"*")</f>
        <v>0</v>
      </c>
      <c r="D40" s="203" t="n">
        <f aca="false">COUNTIFS($B$11:$B$30,C$37,$C$11:$C$30,"D",$E$11:$E$30,"*")</f>
        <v>0</v>
      </c>
      <c r="E40" s="203" t="n">
        <f aca="false">COUNTIFS($B$11:$B$30,E$37,$C$11:$C$30,"C",$E$11:$E$30,"*")</f>
        <v>1</v>
      </c>
      <c r="F40" s="203" t="n">
        <f aca="false">COUNTIFS($B$11:$B$30,E$37,$C$11:$C$30,"D",$E$11:$E$30,"*")</f>
        <v>1</v>
      </c>
      <c r="G40" s="203"/>
      <c r="H40" s="203"/>
      <c r="I40" s="203" t="n">
        <f aca="false">COUNTIFS($B$11:$B$30,I$37,$C$11:$C$30,"C",$E$11:$E$30,"*")</f>
        <v>0</v>
      </c>
      <c r="J40" s="203"/>
      <c r="K40" s="203"/>
      <c r="L40" s="203" t="n">
        <f aca="false">COUNTIFS($B$11:$B$30,I$37,$C$11:$C$30,"D",$E$11:$E$30,"*")</f>
        <v>0</v>
      </c>
      <c r="M40" s="203"/>
      <c r="N40" s="203"/>
      <c r="O40" s="203" t="n">
        <f aca="false">COUNTIFS($B$11:$B$30,O$37,$C$11:$C$30,"C",$E$11:$E$30,"*")</f>
        <v>0</v>
      </c>
      <c r="P40" s="203"/>
      <c r="Q40" s="203"/>
      <c r="R40" s="203" t="n">
        <f aca="false">COUNTIFS($B$11:$B$30,O$37,$C$11:$C$30,"D",$E$11:$E$30,"*")</f>
        <v>0</v>
      </c>
      <c r="S40" s="203"/>
      <c r="T40" s="203"/>
      <c r="U40" s="203" t="n">
        <f aca="false">COUNTIFS($B$11:$B$30,U$37,$C$11:$C$30,"C",$E$11:$E$30,"*")</f>
        <v>0</v>
      </c>
      <c r="V40" s="203"/>
      <c r="W40" s="203"/>
      <c r="X40" s="203" t="n">
        <f aca="false">COUNTIFS($B$11:$B$30,U$37,$C$11:$C$30,"D",$E$11:$E$30,"*")</f>
        <v>0</v>
      </c>
      <c r="Y40" s="203"/>
      <c r="Z40" s="203"/>
      <c r="AA40" s="203" t="n">
        <f aca="false">COUNTIFS($B$11:$B$30,AA$37,$C$11:$C$30,"C",$E$11:$E$30,"*")</f>
        <v>0</v>
      </c>
      <c r="AB40" s="203"/>
      <c r="AC40" s="203"/>
      <c r="AD40" s="203" t="n">
        <f aca="false">COUNTIFS($B$11:$B$30,AA$37,$C$11:$C$30,"D",$E$11:$E$30,"*")</f>
        <v>0</v>
      </c>
      <c r="AE40" s="203"/>
      <c r="AF40" s="203"/>
      <c r="AG40" s="203" t="n">
        <f aca="false">COUNTIFS($B$11:$B$30,AG$37,$C$11:$C$30,"C",$E$11:$E$30,"*")</f>
        <v>0</v>
      </c>
      <c r="AH40" s="203"/>
      <c r="AI40" s="203"/>
      <c r="AJ40" s="203" t="n">
        <f aca="false">COUNTIFS($B$11:$B$30,AG$37,$C$11:$C$30,"D",$E$11:$E$30,"*")</f>
        <v>0</v>
      </c>
      <c r="AK40" s="203"/>
      <c r="AL40" s="203" t="n">
        <f aca="false">COUNTIFS($B$11:$B$30,AL$37,$C$11:$C$30,"C",$E$11:$E$30,"*")</f>
        <v>0</v>
      </c>
      <c r="AM40" s="203" t="n">
        <f aca="false">COUNTIFS($B$11:$B$30,AL$37,$C$11:$C$30,"D",$E$11:$E$30,"*")</f>
        <v>0</v>
      </c>
      <c r="AN40" s="110"/>
    </row>
    <row r="41" customFormat="false" ht="24.75" hidden="false" customHeight="true" outlineLevel="0" collapsed="false">
      <c r="A41" s="110"/>
      <c r="B41" s="133" t="s">
        <v>186</v>
      </c>
      <c r="C41" s="200" t="str">
        <f aca="false">IF($AK$3="４週",SUMIFS($AK$11:$AK$30,$B$11:$B$30,C37)/4/$AH$5,IF($AK$3="歴月",SUMIFS($AK$11:$AK$30,$B$11:$B$30,C37)/$AL$5,"記載する期間を選択してください"))</f>
        <v>記載する期間を選択してください</v>
      </c>
      <c r="D41" s="200"/>
      <c r="E41" s="200" t="str">
        <f aca="false">IF($AK$3="４週",SUMIFS($AK$11:$AK$30,$B$11:$B$30,E37)/4/$AH$5,IF($AK$3="歴月",SUMIFS($AK$11:$AK$30,$B$11:$B$30,E37)/$AL$5,"記載する期間を選択してください"))</f>
        <v>記載する期間を選択してください</v>
      </c>
      <c r="F41" s="200"/>
      <c r="G41" s="200"/>
      <c r="H41" s="200"/>
      <c r="I41" s="200" t="str">
        <f aca="false">IF($AK$3="４週",SUMIFS($AK$11:$AK$30,$B$11:$B$30,I37)/4/$AH$5,IF($AK$3="歴月",SUMIFS($AK$11:$AK$30,$B$11:$B$30,I37)/$AL$5,"記載する期間を選択してください"))</f>
        <v>記載する期間を選択してください</v>
      </c>
      <c r="J41" s="200"/>
      <c r="K41" s="200"/>
      <c r="L41" s="200"/>
      <c r="M41" s="200"/>
      <c r="N41" s="200"/>
      <c r="O41" s="200" t="str">
        <f aca="false">IF($AK$3="４週",SUMIFS($AK$11:$AK$30,$B$11:$B$30,O37)/4/$AH$5,IF($AK$3="歴月",SUMIFS($AK$11:$AK$30,$B$11:$B$30,O37)/$AL$5,"記載する期間を選択してください"))</f>
        <v>記載する期間を選択してください</v>
      </c>
      <c r="P41" s="200"/>
      <c r="Q41" s="200"/>
      <c r="R41" s="200"/>
      <c r="S41" s="200"/>
      <c r="T41" s="200"/>
      <c r="U41" s="200" t="str">
        <f aca="false">IF($AK$3="４週",SUMIFS($AK$11:$AK$30,$B$11:$B$30,U37)/4/$AH$5,IF($AK$3="歴月",SUMIFS($AK$11:$AK$30,$B$11:$B$30,U37)/$AL$5,"記載する期間を選択してください"))</f>
        <v>記載する期間を選択してください</v>
      </c>
      <c r="V41" s="200"/>
      <c r="W41" s="200"/>
      <c r="X41" s="200"/>
      <c r="Y41" s="200"/>
      <c r="Z41" s="200"/>
      <c r="AA41" s="200" t="str">
        <f aca="false">IF($AK$3="４週",SUMIFS($AK$11:$AK$30,$B$11:$B$30,AA37)/4/$AH$5,IF($AK$3="歴月",SUMIFS($AK$11:$AK$30,$B$11:$B$30,AA37)/$AL$5,"記載する期間を選択してください"))</f>
        <v>記載する期間を選択してください</v>
      </c>
      <c r="AB41" s="200"/>
      <c r="AC41" s="200"/>
      <c r="AD41" s="200"/>
      <c r="AE41" s="200"/>
      <c r="AF41" s="200"/>
      <c r="AG41" s="200" t="str">
        <f aca="false">IF($AK$3="４週",SUMIFS($AK$11:$AK$30,$B$11:$B$30,AG37)/4/$AH$5,IF($AK$3="歴月",SUMIFS($AK$11:$AK$30,$B$11:$B$30,AG37)/$AL$5,"記載する期間を選択してください"))</f>
        <v>記載する期間を選択してください</v>
      </c>
      <c r="AH41" s="200"/>
      <c r="AI41" s="200"/>
      <c r="AJ41" s="200"/>
      <c r="AK41" s="200"/>
      <c r="AL41" s="200" t="str">
        <f aca="false">IF($AK$3="４週",SUMIFS($AK$11:$AK$30,$B$11:$B$30,AL37)/4/$AH$5,IF($AK$3="歴月",SUMIFS($AK$11:$AK$30,$B$11:$B$30,AL37)/$AL$5,"記載する期間を選択してください"))</f>
        <v>記載する期間を選択してください</v>
      </c>
      <c r="AM41" s="200"/>
      <c r="AN41" s="110"/>
    </row>
    <row r="42" s="105" customFormat="true" ht="4.5" hidden="false" customHeight="true" outlineLevel="0" collapsed="false">
      <c r="A42" s="110"/>
      <c r="C42" s="158" t="n">
        <v>2</v>
      </c>
      <c r="D42" s="158"/>
      <c r="E42" s="158" t="n">
        <v>3</v>
      </c>
      <c r="F42" s="158"/>
      <c r="G42" s="158"/>
      <c r="H42" s="158"/>
      <c r="I42" s="158" t="n">
        <v>4</v>
      </c>
      <c r="J42" s="158"/>
      <c r="K42" s="158"/>
      <c r="L42" s="158"/>
      <c r="M42" s="158"/>
      <c r="N42" s="158"/>
      <c r="O42" s="158" t="n">
        <v>5</v>
      </c>
      <c r="P42" s="158"/>
      <c r="Q42" s="158"/>
      <c r="R42" s="158"/>
      <c r="S42" s="158"/>
      <c r="T42" s="158"/>
      <c r="U42" s="158" t="n">
        <v>6</v>
      </c>
      <c r="V42" s="158"/>
      <c r="W42" s="158"/>
      <c r="X42" s="158"/>
      <c r="Y42" s="158"/>
      <c r="Z42" s="158"/>
      <c r="AA42" s="158" t="n">
        <v>7</v>
      </c>
      <c r="AB42" s="158"/>
      <c r="AC42" s="158"/>
      <c r="AD42" s="158"/>
      <c r="AE42" s="158"/>
      <c r="AF42" s="158"/>
      <c r="AG42" s="158" t="n">
        <v>8</v>
      </c>
      <c r="AH42" s="158"/>
      <c r="AI42" s="158"/>
      <c r="AJ42" s="158"/>
      <c r="AK42" s="158"/>
      <c r="AL42" s="158" t="n">
        <v>9</v>
      </c>
      <c r="AM42" s="206"/>
      <c r="AN42" s="110"/>
    </row>
    <row r="43" customFormat="false" ht="15" hidden="false" customHeight="true" outlineLevel="0" collapsed="false">
      <c r="A43" s="154" t="s">
        <v>117</v>
      </c>
      <c r="B43" s="155"/>
      <c r="C43" s="156"/>
      <c r="D43" s="156"/>
      <c r="E43" s="156"/>
      <c r="F43" s="157"/>
      <c r="G43" s="156"/>
      <c r="H43" s="158"/>
      <c r="I43" s="158"/>
      <c r="J43" s="158"/>
      <c r="K43" s="158"/>
      <c r="L43" s="158"/>
      <c r="M43" s="158"/>
      <c r="N43" s="158"/>
      <c r="O43" s="158"/>
      <c r="P43" s="158"/>
      <c r="Q43" s="158"/>
      <c r="R43" s="158" t="n">
        <v>6</v>
      </c>
      <c r="S43" s="158"/>
      <c r="T43" s="158"/>
      <c r="U43" s="158"/>
      <c r="V43" s="158"/>
      <c r="W43" s="158"/>
      <c r="X43" s="158" t="n">
        <v>7</v>
      </c>
      <c r="Y43" s="158"/>
      <c r="Z43" s="158"/>
      <c r="AA43" s="158"/>
      <c r="AB43" s="158"/>
      <c r="AC43" s="158"/>
      <c r="AD43" s="158" t="n">
        <v>8</v>
      </c>
      <c r="AE43" s="158"/>
      <c r="AF43" s="158"/>
      <c r="AG43" s="159"/>
      <c r="AH43" s="159"/>
      <c r="AI43" s="159"/>
      <c r="AJ43" s="159" t="n">
        <v>9</v>
      </c>
      <c r="AK43" s="160"/>
      <c r="AL43" s="160"/>
      <c r="AM43" s="110"/>
    </row>
    <row r="44" s="154" customFormat="true" ht="15" hidden="false" customHeight="true" outlineLevel="0" collapsed="false">
      <c r="A44" s="154" t="s">
        <v>118</v>
      </c>
      <c r="B44" s="161"/>
      <c r="C44" s="161"/>
      <c r="D44" s="161"/>
      <c r="E44" s="161"/>
      <c r="F44" s="161"/>
      <c r="G44" s="161"/>
      <c r="H44" s="109"/>
      <c r="I44" s="109"/>
      <c r="J44" s="109"/>
      <c r="K44" s="109"/>
      <c r="L44" s="109"/>
      <c r="M44" s="109"/>
      <c r="N44" s="109"/>
      <c r="O44" s="109"/>
      <c r="P44" s="109"/>
      <c r="Q44" s="109"/>
      <c r="R44" s="109"/>
      <c r="S44" s="109"/>
      <c r="T44" s="109"/>
      <c r="U44" s="109"/>
      <c r="V44" s="109"/>
      <c r="W44" s="109"/>
      <c r="X44" s="109"/>
      <c r="Y44" s="109"/>
      <c r="Z44" s="109"/>
      <c r="AA44" s="109"/>
      <c r="AB44" s="109"/>
      <c r="AC44" s="109"/>
      <c r="AD44" s="109"/>
      <c r="AE44" s="109"/>
      <c r="AF44" s="109"/>
      <c r="AG44" s="109"/>
      <c r="AH44" s="109"/>
      <c r="AI44" s="109"/>
      <c r="AJ44" s="109"/>
      <c r="AK44" s="109"/>
      <c r="AL44" s="109"/>
      <c r="AM44" s="109"/>
    </row>
    <row r="45" s="154" customFormat="true" ht="15" hidden="false" customHeight="true" outlineLevel="0" collapsed="false">
      <c r="A45" s="154" t="s">
        <v>119</v>
      </c>
      <c r="B45" s="161"/>
      <c r="C45" s="161"/>
      <c r="D45" s="161"/>
      <c r="E45" s="161"/>
      <c r="F45" s="161"/>
      <c r="G45" s="161"/>
      <c r="H45" s="109"/>
      <c r="I45" s="109"/>
      <c r="J45" s="109"/>
      <c r="K45" s="109"/>
      <c r="L45" s="109"/>
      <c r="M45" s="109"/>
      <c r="N45" s="109"/>
      <c r="O45" s="109"/>
      <c r="P45" s="109"/>
      <c r="Q45" s="109"/>
      <c r="R45" s="109"/>
      <c r="S45" s="109"/>
      <c r="T45" s="109"/>
      <c r="U45" s="109"/>
      <c r="V45" s="109"/>
      <c r="W45" s="109"/>
      <c r="X45" s="109"/>
      <c r="Y45" s="109"/>
      <c r="Z45" s="109"/>
      <c r="AA45" s="109"/>
      <c r="AB45" s="109"/>
      <c r="AC45" s="109"/>
      <c r="AD45" s="109"/>
      <c r="AE45" s="109"/>
      <c r="AF45" s="109"/>
      <c r="AG45" s="109"/>
      <c r="AH45" s="109"/>
      <c r="AI45" s="109"/>
      <c r="AJ45" s="109"/>
      <c r="AK45" s="109"/>
      <c r="AL45" s="109"/>
      <c r="AM45" s="109"/>
    </row>
    <row r="46" s="154" customFormat="true" ht="15" hidden="false" customHeight="true" outlineLevel="0" collapsed="false">
      <c r="A46" s="154" t="s">
        <v>120</v>
      </c>
      <c r="B46" s="161"/>
      <c r="C46" s="161"/>
      <c r="D46" s="161"/>
      <c r="E46" s="161"/>
      <c r="F46" s="161"/>
      <c r="G46" s="161"/>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row>
    <row r="47" s="154" customFormat="true" ht="15" hidden="false" customHeight="true" outlineLevel="0" collapsed="false">
      <c r="A47" s="154" t="s">
        <v>121</v>
      </c>
      <c r="B47" s="161"/>
      <c r="C47" s="161"/>
      <c r="D47" s="161"/>
      <c r="E47" s="161"/>
      <c r="F47" s="161"/>
      <c r="G47" s="161"/>
      <c r="H47" s="109"/>
      <c r="I47" s="109"/>
      <c r="J47" s="109"/>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09"/>
      <c r="AL47" s="109"/>
      <c r="AM47" s="109"/>
    </row>
    <row r="48" customFormat="false" ht="15" hidden="false" customHeight="true" outlineLevel="0" collapsed="false">
      <c r="A48" s="154" t="s">
        <v>122</v>
      </c>
      <c r="B48" s="162"/>
      <c r="C48" s="154"/>
      <c r="D48" s="154"/>
      <c r="E48" s="154"/>
      <c r="F48" s="154"/>
      <c r="G48" s="154"/>
    </row>
    <row r="49" customFormat="false" ht="15" hidden="false" customHeight="true" outlineLevel="0" collapsed="false">
      <c r="A49" s="154" t="s">
        <v>123</v>
      </c>
      <c r="B49" s="162"/>
      <c r="C49" s="154"/>
      <c r="D49" s="154"/>
      <c r="E49" s="154"/>
      <c r="F49" s="154"/>
      <c r="G49" s="154"/>
    </row>
    <row r="50" customFormat="false" ht="15" hidden="false" customHeight="true" outlineLevel="0" collapsed="false">
      <c r="A50" s="154"/>
      <c r="B50" s="128" t="s">
        <v>124</v>
      </c>
      <c r="C50" s="128" t="s">
        <v>125</v>
      </c>
      <c r="D50" s="128"/>
      <c r="E50" s="128"/>
      <c r="F50" s="154"/>
      <c r="G50" s="154"/>
    </row>
    <row r="51" customFormat="false" ht="15" hidden="false" customHeight="true" outlineLevel="0" collapsed="false">
      <c r="A51" s="154"/>
      <c r="B51" s="163" t="s">
        <v>126</v>
      </c>
      <c r="C51" s="164" t="s">
        <v>127</v>
      </c>
      <c r="D51" s="164"/>
      <c r="E51" s="164"/>
      <c r="F51" s="154"/>
      <c r="G51" s="154"/>
    </row>
    <row r="52" customFormat="false" ht="15" hidden="false" customHeight="true" outlineLevel="0" collapsed="false">
      <c r="A52" s="154"/>
      <c r="B52" s="163" t="s">
        <v>128</v>
      </c>
      <c r="C52" s="164" t="s">
        <v>129</v>
      </c>
      <c r="D52" s="164"/>
      <c r="E52" s="164"/>
      <c r="F52" s="154"/>
      <c r="G52" s="154"/>
    </row>
    <row r="53" customFormat="false" ht="15" hidden="false" customHeight="true" outlineLevel="0" collapsed="false">
      <c r="A53" s="154"/>
      <c r="B53" s="163" t="s">
        <v>130</v>
      </c>
      <c r="C53" s="164" t="s">
        <v>131</v>
      </c>
      <c r="D53" s="164"/>
      <c r="E53" s="164"/>
      <c r="F53" s="154"/>
      <c r="G53" s="154"/>
    </row>
    <row r="54" customFormat="false" ht="15" hidden="false" customHeight="true" outlineLevel="0" collapsed="false">
      <c r="A54" s="154"/>
      <c r="B54" s="163" t="s">
        <v>132</v>
      </c>
      <c r="C54" s="164" t="s">
        <v>133</v>
      </c>
      <c r="D54" s="164"/>
      <c r="E54" s="164"/>
      <c r="F54" s="154"/>
      <c r="G54" s="154"/>
    </row>
    <row r="55" customFormat="false" ht="15" hidden="false" customHeight="true" outlineLevel="0" collapsed="false">
      <c r="A55" s="154"/>
      <c r="B55" s="154" t="s">
        <v>134</v>
      </c>
      <c r="C55" s="154"/>
      <c r="D55" s="154"/>
      <c r="E55" s="154"/>
      <c r="F55" s="154"/>
      <c r="G55" s="154"/>
    </row>
    <row r="56" customFormat="false" ht="15" hidden="false" customHeight="true" outlineLevel="0" collapsed="false">
      <c r="A56" s="154"/>
      <c r="B56" s="154" t="s">
        <v>135</v>
      </c>
      <c r="C56" s="154"/>
      <c r="D56" s="154"/>
      <c r="E56" s="154"/>
      <c r="F56" s="154"/>
      <c r="G56" s="154"/>
    </row>
    <row r="57" customFormat="false" ht="15" hidden="false" customHeight="true" outlineLevel="0" collapsed="false">
      <c r="A57" s="154"/>
      <c r="B57" s="154" t="s">
        <v>136</v>
      </c>
      <c r="C57" s="154"/>
      <c r="D57" s="154"/>
      <c r="E57" s="154"/>
      <c r="F57" s="154"/>
      <c r="G57" s="154"/>
    </row>
    <row r="58" customFormat="false" ht="15" hidden="false" customHeight="true" outlineLevel="0" collapsed="false">
      <c r="A58" s="154" t="s">
        <v>137</v>
      </c>
      <c r="B58" s="162"/>
      <c r="C58" s="154"/>
      <c r="D58" s="154"/>
      <c r="E58" s="154"/>
      <c r="F58" s="154"/>
      <c r="G58" s="154"/>
    </row>
    <row r="59" customFormat="false" ht="15" hidden="false" customHeight="true" outlineLevel="0" collapsed="false">
      <c r="A59" s="154" t="s">
        <v>138</v>
      </c>
      <c r="B59" s="162"/>
      <c r="C59" s="154"/>
      <c r="D59" s="154"/>
      <c r="E59" s="154"/>
      <c r="F59" s="154"/>
      <c r="G59" s="154"/>
    </row>
    <row r="60" customFormat="false" ht="15" hidden="false" customHeight="true" outlineLevel="0" collapsed="false">
      <c r="A60" s="154" t="s">
        <v>139</v>
      </c>
      <c r="B60" s="162"/>
      <c r="C60" s="154"/>
      <c r="D60" s="154"/>
      <c r="E60" s="154"/>
      <c r="F60" s="154"/>
      <c r="G60" s="154"/>
    </row>
    <row r="61" customFormat="false" ht="15" hidden="false" customHeight="true" outlineLevel="0" collapsed="false">
      <c r="A61" s="154" t="s">
        <v>140</v>
      </c>
      <c r="B61" s="162"/>
      <c r="C61" s="154"/>
      <c r="D61" s="154"/>
      <c r="E61" s="154"/>
      <c r="F61" s="154"/>
      <c r="G61" s="154"/>
    </row>
    <row r="62" customFormat="false" ht="15" hidden="false" customHeight="true" outlineLevel="0" collapsed="false">
      <c r="A62" s="154" t="s">
        <v>141</v>
      </c>
      <c r="B62" s="162"/>
      <c r="C62" s="154"/>
      <c r="D62" s="154"/>
      <c r="E62" s="154"/>
      <c r="F62" s="154"/>
      <c r="G62" s="154"/>
    </row>
    <row r="63" customFormat="false" ht="15" hidden="false" customHeight="true" outlineLevel="0" collapsed="false">
      <c r="A63" s="154" t="s">
        <v>142</v>
      </c>
      <c r="B63" s="162"/>
      <c r="C63" s="154"/>
      <c r="D63" s="154"/>
      <c r="E63" s="154"/>
      <c r="F63" s="154"/>
      <c r="G63" s="154"/>
    </row>
    <row r="64" customFormat="false" ht="15" hidden="false" customHeight="true" outlineLevel="0" collapsed="false">
      <c r="A64" s="154" t="s">
        <v>143</v>
      </c>
      <c r="B64" s="162"/>
      <c r="C64" s="154"/>
      <c r="D64" s="154"/>
      <c r="E64" s="154"/>
      <c r="F64" s="154"/>
      <c r="G64" s="154"/>
    </row>
    <row r="65" customFormat="false" ht="15" hidden="false" customHeight="true" outlineLevel="0" collapsed="false">
      <c r="A65" s="154" t="s">
        <v>144</v>
      </c>
      <c r="B65" s="162"/>
      <c r="C65" s="154"/>
      <c r="D65" s="154"/>
      <c r="E65" s="154"/>
      <c r="F65" s="154"/>
      <c r="G65" s="154"/>
    </row>
    <row r="66" customFormat="false" ht="15" hidden="false" customHeight="true" outlineLevel="0" collapsed="false">
      <c r="A66" s="154" t="s">
        <v>145</v>
      </c>
      <c r="B66" s="162"/>
      <c r="C66" s="154"/>
      <c r="D66" s="154"/>
      <c r="E66" s="154"/>
      <c r="F66" s="154"/>
      <c r="G66" s="154"/>
    </row>
    <row r="67" customFormat="false" ht="15" hidden="false" customHeight="true" outlineLevel="0" collapsed="false">
      <c r="A67" s="154" t="s">
        <v>146</v>
      </c>
      <c r="B67" s="162"/>
      <c r="C67" s="154"/>
      <c r="D67" s="154"/>
      <c r="E67" s="154"/>
      <c r="F67" s="154"/>
      <c r="G67" s="154"/>
    </row>
    <row r="68" customFormat="false" ht="15" hidden="false" customHeight="true" outlineLevel="0" collapsed="false">
      <c r="A68" s="154" t="s">
        <v>147</v>
      </c>
      <c r="B68" s="162"/>
      <c r="C68" s="154"/>
      <c r="D68" s="154"/>
      <c r="E68" s="154"/>
      <c r="F68" s="154"/>
      <c r="G68" s="154"/>
    </row>
    <row r="69" customFormat="false" ht="15" hidden="false" customHeight="true" outlineLevel="0" collapsed="false">
      <c r="A69" s="154" t="s">
        <v>148</v>
      </c>
      <c r="B69" s="162"/>
      <c r="C69" s="154"/>
      <c r="D69" s="154"/>
      <c r="E69" s="154"/>
      <c r="F69" s="154"/>
      <c r="G69" s="154"/>
    </row>
    <row r="70" customFormat="false" ht="15" hidden="false" customHeight="true" outlineLevel="0" collapsed="false">
      <c r="A70" s="154" t="s">
        <v>149</v>
      </c>
      <c r="B70" s="162"/>
      <c r="C70" s="154"/>
      <c r="D70" s="154"/>
      <c r="E70" s="154"/>
      <c r="F70" s="154"/>
      <c r="G70" s="154"/>
    </row>
  </sheetData>
  <mergeCells count="100">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C37:D37"/>
    <mergeCell ref="E37:H37"/>
    <mergeCell ref="I37:N37"/>
    <mergeCell ref="O37:T37"/>
    <mergeCell ref="U37:Z37"/>
    <mergeCell ref="AA37:AF37"/>
    <mergeCell ref="AG37:AK37"/>
    <mergeCell ref="AL37:AM37"/>
    <mergeCell ref="F38:H38"/>
    <mergeCell ref="I38:K38"/>
    <mergeCell ref="L38:N38"/>
    <mergeCell ref="O38:Q38"/>
    <mergeCell ref="R38:T38"/>
    <mergeCell ref="U38:W38"/>
    <mergeCell ref="X38:Z38"/>
    <mergeCell ref="AA38:AC38"/>
    <mergeCell ref="AD38:AF38"/>
    <mergeCell ref="AG38:AI38"/>
    <mergeCell ref="AJ38:AK38"/>
    <mergeCell ref="F39:H39"/>
    <mergeCell ref="I39:K39"/>
    <mergeCell ref="L39:N39"/>
    <mergeCell ref="O39:Q39"/>
    <mergeCell ref="R39:T39"/>
    <mergeCell ref="U39:W39"/>
    <mergeCell ref="X39:Z39"/>
    <mergeCell ref="AA39:AC39"/>
    <mergeCell ref="AD39:AF39"/>
    <mergeCell ref="AG39:AI39"/>
    <mergeCell ref="AJ39:AK39"/>
    <mergeCell ref="F40:H40"/>
    <mergeCell ref="I40:K40"/>
    <mergeCell ref="L40:N40"/>
    <mergeCell ref="O40:Q40"/>
    <mergeCell ref="R40:T40"/>
    <mergeCell ref="U40:W40"/>
    <mergeCell ref="X40:Z40"/>
    <mergeCell ref="AA40:AC40"/>
    <mergeCell ref="AD40:AF40"/>
    <mergeCell ref="AG40:AI40"/>
    <mergeCell ref="AJ40:AK40"/>
    <mergeCell ref="C41:D41"/>
    <mergeCell ref="E41:H41"/>
    <mergeCell ref="I41:N41"/>
    <mergeCell ref="O41:T41"/>
    <mergeCell ref="U41:Z41"/>
    <mergeCell ref="AA41:AF41"/>
    <mergeCell ref="AG41:AK41"/>
    <mergeCell ref="AL41:AM41"/>
    <mergeCell ref="C50:E50"/>
    <mergeCell ref="C51:E51"/>
    <mergeCell ref="C52:E52"/>
    <mergeCell ref="C53:E53"/>
    <mergeCell ref="C54:E54"/>
  </mergeCells>
  <dataValidations count="4">
    <dataValidation allowBlank="true" errorStyle="stop" operator="between" showDropDown="false" showErrorMessage="true" showInputMessage="true" sqref="C11:C30" type="list">
      <formula1>"A,B,C,D"</formula1>
      <formula2>0</formula2>
    </dataValidation>
    <dataValidation allowBlank="true" errorStyle="stop" operator="between" showDropDown="false" showErrorMessage="true" showInputMessage="true" sqref="AK3:AN3" type="list">
      <formula1>"４週,歴月"</formula1>
      <formula2>0</formula2>
    </dataValidation>
    <dataValidation allowBlank="true" errorStyle="stop" operator="between" showDropDown="false" showErrorMessage="true" showInputMessage="true" sqref="AK4:AN4" type="list">
      <formula1>"予定,実績"</formula1>
      <formula2>0</formula2>
    </dataValidation>
    <dataValidation allowBlank="true" errorStyle="stop" operator="between" showDropDown="false" showErrorMessage="true" showInputMessage="true" sqref="B11:B30" type="list">
      <formula1>INDIRECT($AK$1)</formula1>
      <formula2>0</formula2>
    </dataValidation>
  </dataValidations>
  <printOptions headings="false" gridLines="false" gridLinesSet="true" horizontalCentered="true" verticalCentered="true"/>
  <pageMargins left="0.196527777777778" right="0.196527777777778" top="0.393055555555556" bottom="0.196527777777778" header="0.196527777777778" footer="0.511811023622047"/>
  <pageSetup paperSize="9" scale="88" fitToWidth="1" fitToHeight="1" pageOrder="downThenOver" orientation="landscape" blackAndWhite="false" draft="false" cellComments="none" horizontalDpi="300" verticalDpi="300" copies="1"/>
  <headerFooter differentFirst="false" differentOddEven="false">
    <oddHeader>&amp;L&amp;"ＭＳ ゴシック,標準"&amp;10（参考様式）</oddHeader>
    <oddFooter/>
  </headerFooter>
  <rowBreaks count="1" manualBreakCount="1">
    <brk id="35" man="true" max="16383" min="0"/>
  </rowBreaks>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N73"/>
  <sheetViews>
    <sheetView showFormulas="false" showGridLines="false" showRowColHeaders="true" showZeros="true" rightToLeft="false" tabSelected="false" showOutlineSymbols="true" defaultGridColor="true" view="pageBreakPreview" topLeftCell="A1" colorId="64" zoomScale="100" zoomScaleNormal="100" zoomScalePageLayoutView="100" workbookViewId="0">
      <selection pane="topLeft" activeCell="AE68" activeCellId="0" sqref="AE68"/>
    </sheetView>
  </sheetViews>
  <sheetFormatPr defaultColWidth="8.2578125" defaultRowHeight="21" customHeight="true" zeroHeight="false" outlineLevelRow="0" outlineLevelCol="0"/>
  <cols>
    <col collapsed="false" customWidth="true" hidden="false" outlineLevel="0" max="1" min="1" style="105" width="2.62"/>
    <col collapsed="false" customWidth="true" hidden="false" outlineLevel="0" max="2" min="2" style="106" width="12.12"/>
    <col collapsed="false" customWidth="true" hidden="false" outlineLevel="0" max="3" min="3" style="105" width="6.62"/>
    <col collapsed="false" customWidth="true" hidden="false" outlineLevel="0" max="5" min="4" style="105" width="7.62"/>
    <col collapsed="false" customWidth="true" hidden="false" outlineLevel="0" max="36" min="6" style="105" width="2.62"/>
    <col collapsed="false" customWidth="true" hidden="false" outlineLevel="0" max="37" min="37" style="105" width="6.62"/>
    <col collapsed="false" customWidth="true" hidden="false" outlineLevel="0" max="39" min="38" style="105" width="7.62"/>
    <col collapsed="false" customWidth="true" hidden="false" outlineLevel="0" max="40" min="40" style="105" width="5.62"/>
    <col collapsed="false" customWidth="false" hidden="false" outlineLevel="0" max="16384" min="41" style="105" width="8.25"/>
  </cols>
  <sheetData>
    <row r="1" customFormat="false" ht="19.5" hidden="false" customHeight="true" outlineLevel="0" collapsed="false">
      <c r="A1" s="107" t="s">
        <v>90</v>
      </c>
      <c r="C1" s="108"/>
      <c r="D1" s="108"/>
      <c r="E1" s="108"/>
      <c r="F1" s="108"/>
      <c r="G1" s="108"/>
      <c r="H1" s="108"/>
      <c r="I1" s="108"/>
      <c r="J1" s="108"/>
      <c r="K1" s="108"/>
      <c r="L1" s="108"/>
      <c r="M1" s="108"/>
      <c r="N1" s="108"/>
      <c r="O1" s="108"/>
      <c r="P1" s="108"/>
      <c r="Q1" s="108"/>
      <c r="R1" s="108"/>
      <c r="S1" s="108"/>
      <c r="T1" s="108"/>
      <c r="U1" s="108"/>
      <c r="V1" s="108"/>
      <c r="W1" s="108"/>
      <c r="X1" s="109"/>
      <c r="Y1" s="109"/>
      <c r="Z1" s="110"/>
      <c r="AA1" s="110"/>
      <c r="AB1" s="110"/>
      <c r="AC1" s="110"/>
      <c r="AD1" s="111"/>
      <c r="AE1" s="111"/>
      <c r="AF1" s="111"/>
      <c r="AG1" s="111"/>
      <c r="AH1" s="111"/>
      <c r="AI1" s="112" t="s">
        <v>91</v>
      </c>
      <c r="AJ1" s="112"/>
      <c r="AK1" s="113" t="s">
        <v>255</v>
      </c>
      <c r="AL1" s="113"/>
      <c r="AM1" s="113"/>
      <c r="AN1" s="113"/>
    </row>
    <row r="2" customFormat="false" ht="18" hidden="false" customHeight="true" outlineLevel="0" collapsed="false">
      <c r="A2" s="110"/>
      <c r="B2" s="114"/>
      <c r="C2" s="114"/>
      <c r="D2" s="114"/>
      <c r="E2" s="114"/>
      <c r="F2" s="114"/>
      <c r="G2" s="114"/>
      <c r="H2" s="114"/>
      <c r="I2" s="114"/>
      <c r="J2" s="114"/>
      <c r="K2" s="115"/>
      <c r="L2" s="115"/>
      <c r="M2" s="116" t="n">
        <v>2024</v>
      </c>
      <c r="N2" s="116"/>
      <c r="O2" s="116"/>
      <c r="P2" s="116"/>
      <c r="Q2" s="117" t="s">
        <v>93</v>
      </c>
      <c r="R2" s="117"/>
      <c r="S2" s="116" t="n">
        <v>5</v>
      </c>
      <c r="T2" s="116"/>
      <c r="U2" s="117" t="s">
        <v>94</v>
      </c>
      <c r="V2" s="117"/>
      <c r="W2" s="114"/>
      <c r="X2" s="114"/>
      <c r="Y2" s="114"/>
      <c r="Z2" s="110"/>
      <c r="AA2" s="110"/>
      <c r="AC2" s="112"/>
      <c r="AD2" s="114"/>
      <c r="AE2" s="114"/>
      <c r="AF2" s="114"/>
      <c r="AG2" s="114"/>
      <c r="AH2" s="114"/>
      <c r="AI2" s="112" t="s">
        <v>95</v>
      </c>
      <c r="AJ2" s="112"/>
      <c r="AK2" s="118"/>
      <c r="AL2" s="118"/>
      <c r="AM2" s="118"/>
      <c r="AN2" s="118"/>
    </row>
    <row r="3" customFormat="false" ht="18" hidden="false" customHeight="true" outlineLevel="0" collapsed="false">
      <c r="A3" s="119"/>
      <c r="B3" s="119"/>
      <c r="C3" s="119"/>
      <c r="D3" s="119"/>
      <c r="E3" s="119"/>
      <c r="F3" s="119"/>
      <c r="G3" s="119"/>
      <c r="H3" s="119"/>
      <c r="I3" s="119"/>
      <c r="J3" s="119"/>
      <c r="K3" s="119"/>
      <c r="L3" s="119"/>
      <c r="M3" s="119"/>
      <c r="N3" s="119"/>
      <c r="O3" s="119"/>
      <c r="P3" s="119"/>
      <c r="Q3" s="119"/>
      <c r="R3" s="119"/>
      <c r="S3" s="119"/>
      <c r="T3" s="119"/>
      <c r="U3" s="119"/>
      <c r="V3" s="119"/>
      <c r="W3" s="119"/>
      <c r="Y3" s="120"/>
      <c r="Z3" s="120"/>
      <c r="AA3" s="120"/>
      <c r="AB3" s="110"/>
      <c r="AC3" s="120"/>
      <c r="AD3" s="120"/>
      <c r="AE3" s="120"/>
      <c r="AF3" s="120"/>
      <c r="AG3" s="120"/>
      <c r="AH3" s="120"/>
      <c r="AI3" s="121" t="s">
        <v>96</v>
      </c>
      <c r="AJ3" s="112"/>
      <c r="AK3" s="122"/>
      <c r="AL3" s="122"/>
      <c r="AM3" s="122"/>
      <c r="AN3" s="122"/>
    </row>
    <row r="4" customFormat="false" ht="18" hidden="false" customHeight="true" outlineLevel="0" collapsed="false">
      <c r="A4" s="119"/>
      <c r="B4" s="119"/>
      <c r="C4" s="119"/>
      <c r="D4" s="119"/>
      <c r="E4" s="119"/>
      <c r="F4" s="119"/>
      <c r="G4" s="119"/>
      <c r="H4" s="119"/>
      <c r="I4" s="119"/>
      <c r="J4" s="119"/>
      <c r="K4" s="119"/>
      <c r="L4" s="119"/>
      <c r="M4" s="119"/>
      <c r="N4" s="119"/>
      <c r="O4" s="119"/>
      <c r="P4" s="119"/>
      <c r="Q4" s="119"/>
      <c r="R4" s="119"/>
      <c r="S4" s="119"/>
      <c r="T4" s="119"/>
      <c r="U4" s="119"/>
      <c r="V4" s="119"/>
      <c r="W4" s="119"/>
      <c r="Y4" s="120"/>
      <c r="Z4" s="120"/>
      <c r="AA4" s="120"/>
      <c r="AB4" s="110"/>
      <c r="AC4" s="120"/>
      <c r="AD4" s="120"/>
      <c r="AE4" s="120"/>
      <c r="AF4" s="120"/>
      <c r="AG4" s="120"/>
      <c r="AH4" s="120"/>
      <c r="AI4" s="121" t="s">
        <v>97</v>
      </c>
      <c r="AJ4" s="112"/>
      <c r="AK4" s="122"/>
      <c r="AL4" s="122"/>
      <c r="AM4" s="122"/>
      <c r="AN4" s="122"/>
    </row>
    <row r="5" customFormat="false" ht="18" hidden="false" customHeight="true" outlineLevel="0" collapsed="false">
      <c r="A5" s="119"/>
      <c r="B5" s="119"/>
      <c r="C5" s="119"/>
      <c r="D5" s="119"/>
      <c r="E5" s="119"/>
      <c r="F5" s="119"/>
      <c r="G5" s="119"/>
      <c r="H5" s="119"/>
      <c r="I5" s="119"/>
      <c r="J5" s="119"/>
      <c r="K5" s="119"/>
      <c r="L5" s="119"/>
      <c r="M5" s="119"/>
      <c r="N5" s="119"/>
      <c r="O5" s="119"/>
      <c r="P5" s="119"/>
      <c r="Q5" s="119"/>
      <c r="R5" s="119"/>
      <c r="S5" s="119"/>
      <c r="U5" s="119"/>
      <c r="V5" s="119"/>
      <c r="W5" s="119"/>
      <c r="Y5" s="120"/>
      <c r="Z5" s="120"/>
      <c r="AA5" s="120"/>
      <c r="AB5" s="110"/>
      <c r="AC5" s="120"/>
      <c r="AD5" s="120"/>
      <c r="AE5" s="120"/>
      <c r="AF5" s="120"/>
      <c r="AG5" s="121" t="s">
        <v>98</v>
      </c>
      <c r="AH5" s="165"/>
      <c r="AI5" s="165"/>
      <c r="AJ5" s="165"/>
      <c r="AK5" s="120" t="s">
        <v>99</v>
      </c>
      <c r="AL5" s="165"/>
      <c r="AM5" s="120" t="s">
        <v>100</v>
      </c>
      <c r="AN5" s="110"/>
    </row>
    <row r="6" customFormat="false" ht="9.75" hidden="false" customHeight="true" outlineLevel="0" collapsed="false">
      <c r="A6" s="110"/>
      <c r="B6" s="125"/>
      <c r="C6" s="125"/>
      <c r="D6" s="125"/>
      <c r="E6" s="125"/>
      <c r="F6" s="125"/>
      <c r="G6" s="125"/>
      <c r="H6" s="125"/>
      <c r="I6" s="125"/>
      <c r="J6" s="125"/>
      <c r="K6" s="125"/>
      <c r="L6" s="125"/>
      <c r="M6" s="125"/>
      <c r="N6" s="125"/>
      <c r="O6" s="125"/>
      <c r="P6" s="125"/>
      <c r="Q6" s="125"/>
      <c r="R6" s="125"/>
      <c r="S6" s="125"/>
      <c r="T6" s="125"/>
      <c r="U6" s="125"/>
      <c r="V6" s="125"/>
      <c r="W6" s="125"/>
      <c r="X6" s="126"/>
      <c r="Y6" s="126"/>
      <c r="Z6" s="126"/>
      <c r="AA6" s="126"/>
      <c r="AB6" s="126"/>
      <c r="AC6" s="126"/>
      <c r="AD6" s="126"/>
      <c r="AE6" s="126"/>
      <c r="AF6" s="126"/>
      <c r="AG6" s="126"/>
      <c r="AH6" s="126"/>
      <c r="AI6" s="126"/>
      <c r="AJ6" s="126"/>
      <c r="AK6" s="126"/>
      <c r="AL6" s="126"/>
      <c r="AM6" s="110"/>
      <c r="AN6" s="110"/>
    </row>
    <row r="7" customFormat="false" ht="15" hidden="false" customHeight="true" outlineLevel="0" collapsed="false">
      <c r="A7" s="127" t="s">
        <v>101</v>
      </c>
      <c r="B7" s="128" t="s">
        <v>102</v>
      </c>
      <c r="C7" s="129" t="s">
        <v>103</v>
      </c>
      <c r="D7" s="128" t="s">
        <v>104</v>
      </c>
      <c r="E7" s="130" t="s">
        <v>105</v>
      </c>
      <c r="F7" s="131" t="s">
        <v>106</v>
      </c>
      <c r="G7" s="131"/>
      <c r="H7" s="131"/>
      <c r="I7" s="131"/>
      <c r="J7" s="131"/>
      <c r="K7" s="131"/>
      <c r="L7" s="131"/>
      <c r="M7" s="131"/>
      <c r="N7" s="131"/>
      <c r="O7" s="131"/>
      <c r="P7" s="131"/>
      <c r="Q7" s="131"/>
      <c r="R7" s="131"/>
      <c r="S7" s="131"/>
      <c r="T7" s="131"/>
      <c r="U7" s="131"/>
      <c r="V7" s="131"/>
      <c r="W7" s="131"/>
      <c r="X7" s="131"/>
      <c r="Y7" s="131"/>
      <c r="Z7" s="131"/>
      <c r="AA7" s="131"/>
      <c r="AB7" s="131"/>
      <c r="AC7" s="131"/>
      <c r="AD7" s="131"/>
      <c r="AE7" s="131"/>
      <c r="AF7" s="131"/>
      <c r="AG7" s="131"/>
      <c r="AH7" s="131"/>
      <c r="AI7" s="131"/>
      <c r="AJ7" s="131"/>
      <c r="AK7" s="132" t="s">
        <v>107</v>
      </c>
      <c r="AL7" s="133" t="s">
        <v>108</v>
      </c>
      <c r="AM7" s="134" t="s">
        <v>109</v>
      </c>
      <c r="AN7" s="134"/>
    </row>
    <row r="8" customFormat="false" ht="15" hidden="false" customHeight="true" outlineLevel="0" collapsed="false">
      <c r="A8" s="127"/>
      <c r="B8" s="128"/>
      <c r="C8" s="129"/>
      <c r="D8" s="128"/>
      <c r="E8" s="130"/>
      <c r="F8" s="128" t="s">
        <v>110</v>
      </c>
      <c r="G8" s="128"/>
      <c r="H8" s="128"/>
      <c r="I8" s="128"/>
      <c r="J8" s="128"/>
      <c r="K8" s="128"/>
      <c r="L8" s="128"/>
      <c r="M8" s="128" t="s">
        <v>111</v>
      </c>
      <c r="N8" s="128"/>
      <c r="O8" s="128"/>
      <c r="P8" s="128"/>
      <c r="Q8" s="128"/>
      <c r="R8" s="128"/>
      <c r="S8" s="128"/>
      <c r="T8" s="128" t="s">
        <v>112</v>
      </c>
      <c r="U8" s="128"/>
      <c r="V8" s="128"/>
      <c r="W8" s="128"/>
      <c r="X8" s="128"/>
      <c r="Y8" s="128"/>
      <c r="Z8" s="128"/>
      <c r="AA8" s="128" t="s">
        <v>113</v>
      </c>
      <c r="AB8" s="128"/>
      <c r="AC8" s="128"/>
      <c r="AD8" s="128"/>
      <c r="AE8" s="128"/>
      <c r="AF8" s="128"/>
      <c r="AG8" s="128"/>
      <c r="AH8" s="128" t="s">
        <v>114</v>
      </c>
      <c r="AI8" s="128"/>
      <c r="AJ8" s="128"/>
      <c r="AK8" s="132"/>
      <c r="AL8" s="133"/>
      <c r="AM8" s="134"/>
      <c r="AN8" s="134"/>
    </row>
    <row r="9" customFormat="false" ht="15" hidden="false" customHeight="true" outlineLevel="0" collapsed="false">
      <c r="A9" s="127"/>
      <c r="B9" s="128"/>
      <c r="C9" s="129"/>
      <c r="D9" s="128"/>
      <c r="E9" s="130"/>
      <c r="F9" s="135" t="n">
        <f aca="false">DATE($M$2,$S$2,1)</f>
        <v>45413</v>
      </c>
      <c r="G9" s="135" t="n">
        <f aca="false">DATE($M$2,$S$2,2)</f>
        <v>45414</v>
      </c>
      <c r="H9" s="135" t="n">
        <f aca="false">DATE($M$2,$S$2,3)</f>
        <v>45415</v>
      </c>
      <c r="I9" s="135" t="n">
        <f aca="false">DATE($M$2,$S$2,4)</f>
        <v>45416</v>
      </c>
      <c r="J9" s="135" t="n">
        <f aca="false">DATE($M$2,$S$2,5)</f>
        <v>45417</v>
      </c>
      <c r="K9" s="135" t="n">
        <f aca="false">DATE($M$2,$S$2,6)</f>
        <v>45418</v>
      </c>
      <c r="L9" s="135" t="n">
        <f aca="false">DATE($M$2,$S$2,7)</f>
        <v>45419</v>
      </c>
      <c r="M9" s="135" t="n">
        <f aca="false">DATE($M$2,$S$2,8)</f>
        <v>45420</v>
      </c>
      <c r="N9" s="135" t="n">
        <f aca="false">DATE($M$2,$S$2,9)</f>
        <v>45421</v>
      </c>
      <c r="O9" s="135" t="n">
        <f aca="false">DATE($M$2,$S$2,10)</f>
        <v>45422</v>
      </c>
      <c r="P9" s="135" t="n">
        <f aca="false">DATE($M$2,$S$2,11)</f>
        <v>45423</v>
      </c>
      <c r="Q9" s="135" t="n">
        <f aca="false">DATE($M$2,$S$2,12)</f>
        <v>45424</v>
      </c>
      <c r="R9" s="135" t="n">
        <f aca="false">DATE($M$2,$S$2,13)</f>
        <v>45425</v>
      </c>
      <c r="S9" s="135" t="n">
        <f aca="false">DATE($M$2,$S$2,14)</f>
        <v>45426</v>
      </c>
      <c r="T9" s="135" t="n">
        <f aca="false">DATE($M$2,$S$2,15)</f>
        <v>45427</v>
      </c>
      <c r="U9" s="135" t="n">
        <f aca="false">DATE($M$2,$S$2,16)</f>
        <v>45428</v>
      </c>
      <c r="V9" s="135" t="n">
        <f aca="false">DATE($M$2,$S$2,17)</f>
        <v>45429</v>
      </c>
      <c r="W9" s="135" t="n">
        <f aca="false">DATE($M$2,$S$2,18)</f>
        <v>45430</v>
      </c>
      <c r="X9" s="135" t="n">
        <f aca="false">DATE($M$2,$S$2,19)</f>
        <v>45431</v>
      </c>
      <c r="Y9" s="135" t="n">
        <f aca="false">DATE($M$2,$S$2,20)</f>
        <v>45432</v>
      </c>
      <c r="Z9" s="135" t="n">
        <f aca="false">DATE($M$2,$S$2,21)</f>
        <v>45433</v>
      </c>
      <c r="AA9" s="135" t="n">
        <f aca="false">DATE($M$2,$S$2,22)</f>
        <v>45434</v>
      </c>
      <c r="AB9" s="135" t="n">
        <f aca="false">DATE($M$2,$S$2,23)</f>
        <v>45435</v>
      </c>
      <c r="AC9" s="135" t="n">
        <f aca="false">DATE($M$2,$S$2,24)</f>
        <v>45436</v>
      </c>
      <c r="AD9" s="135" t="n">
        <f aca="false">DATE($M$2,$S$2,25)</f>
        <v>45437</v>
      </c>
      <c r="AE9" s="135" t="n">
        <f aca="false">DATE($M$2,$S$2,26)</f>
        <v>45438</v>
      </c>
      <c r="AF9" s="135" t="n">
        <f aca="false">DATE($M$2,$S$2,27)</f>
        <v>45439</v>
      </c>
      <c r="AG9" s="135" t="n">
        <f aca="false">DATE($M$2,$S$2,28)</f>
        <v>45440</v>
      </c>
      <c r="AH9" s="135" t="n">
        <f aca="false">IF(DAY(EOMONTH(F9,0))&lt;29,"",DATE($M$2,$S$2,29))</f>
        <v>45441</v>
      </c>
      <c r="AI9" s="135" t="n">
        <f aca="false">IF(DAY(EOMONTH(F9,0))&lt;30,"",DATE($M$2,$S$2,30))</f>
        <v>45442</v>
      </c>
      <c r="AJ9" s="135" t="n">
        <f aca="false">IF(DAY(EOMONTH(F9,0))&lt;31,"",DATE($M$2,$S$2,31))</f>
        <v>45443</v>
      </c>
      <c r="AK9" s="132"/>
      <c r="AL9" s="133"/>
      <c r="AM9" s="134"/>
      <c r="AN9" s="134"/>
    </row>
    <row r="10" customFormat="false" ht="15" hidden="false" customHeight="true" outlineLevel="0" collapsed="false">
      <c r="A10" s="127"/>
      <c r="B10" s="128"/>
      <c r="C10" s="129"/>
      <c r="D10" s="128"/>
      <c r="E10" s="130"/>
      <c r="F10" s="136" t="n">
        <f aca="false">DATE($M$2,$S$2,1)</f>
        <v>45413</v>
      </c>
      <c r="G10" s="136" t="n">
        <f aca="false">DATE($M$2,$S$2,2)</f>
        <v>45414</v>
      </c>
      <c r="H10" s="136" t="n">
        <f aca="false">DATE($M$2,$S$2,3)</f>
        <v>45415</v>
      </c>
      <c r="I10" s="136" t="n">
        <f aca="false">DATE($M$2,$S$2,4)</f>
        <v>45416</v>
      </c>
      <c r="J10" s="136" t="n">
        <f aca="false">DATE($M$2,$S$2,5)</f>
        <v>45417</v>
      </c>
      <c r="K10" s="136" t="n">
        <f aca="false">DATE($M$2,$S$2,6)</f>
        <v>45418</v>
      </c>
      <c r="L10" s="136" t="n">
        <f aca="false">DATE($M$2,$S$2,7)</f>
        <v>45419</v>
      </c>
      <c r="M10" s="136" t="n">
        <f aca="false">DATE($M$2,$S$2,8)</f>
        <v>45420</v>
      </c>
      <c r="N10" s="136" t="n">
        <f aca="false">DATE($M$2,$S$2,9)</f>
        <v>45421</v>
      </c>
      <c r="O10" s="136" t="n">
        <f aca="false">DATE($M$2,$S$2,10)</f>
        <v>45422</v>
      </c>
      <c r="P10" s="136" t="n">
        <f aca="false">DATE($M$2,$S$2,11)</f>
        <v>45423</v>
      </c>
      <c r="Q10" s="136" t="n">
        <f aca="false">DATE($M$2,$S$2,12)</f>
        <v>45424</v>
      </c>
      <c r="R10" s="136" t="n">
        <f aca="false">DATE($M$2,$S$2,13)</f>
        <v>45425</v>
      </c>
      <c r="S10" s="136" t="n">
        <f aca="false">DATE($M$2,$S$2,14)</f>
        <v>45426</v>
      </c>
      <c r="T10" s="136" t="n">
        <f aca="false">DATE($M$2,$S$2,15)</f>
        <v>45427</v>
      </c>
      <c r="U10" s="136" t="n">
        <f aca="false">DATE($M$2,$S$2,16)</f>
        <v>45428</v>
      </c>
      <c r="V10" s="136" t="n">
        <f aca="false">DATE($M$2,$S$2,17)</f>
        <v>45429</v>
      </c>
      <c r="W10" s="136" t="n">
        <f aca="false">DATE($M$2,$S$2,18)</f>
        <v>45430</v>
      </c>
      <c r="X10" s="136" t="n">
        <f aca="false">DATE($M$2,$S$2,19)</f>
        <v>45431</v>
      </c>
      <c r="Y10" s="136" t="n">
        <f aca="false">DATE($M$2,$S$2,20)</f>
        <v>45432</v>
      </c>
      <c r="Z10" s="136" t="n">
        <f aca="false">DATE($M$2,$S$2,21)</f>
        <v>45433</v>
      </c>
      <c r="AA10" s="136" t="n">
        <f aca="false">DATE($M$2,$S$2,22)</f>
        <v>45434</v>
      </c>
      <c r="AB10" s="136" t="n">
        <f aca="false">DATE($M$2,$S$2,23)</f>
        <v>45435</v>
      </c>
      <c r="AC10" s="136" t="n">
        <f aca="false">DATE($M$2,$S$2,24)</f>
        <v>45436</v>
      </c>
      <c r="AD10" s="136" t="n">
        <f aca="false">DATE($M$2,$S$2,25)</f>
        <v>45437</v>
      </c>
      <c r="AE10" s="136" t="n">
        <f aca="false">DATE($M$2,$S$2,26)</f>
        <v>45438</v>
      </c>
      <c r="AF10" s="136" t="n">
        <f aca="false">DATE($M$2,$S$2,27)</f>
        <v>45439</v>
      </c>
      <c r="AG10" s="136" t="n">
        <f aca="false">DATE($M$2,$S$2,28)</f>
        <v>45440</v>
      </c>
      <c r="AH10" s="136" t="n">
        <f aca="false">IF(DAY(EOMONTH(F10,0))&lt;29,"",DATE($M$2,$S$2,29))</f>
        <v>45441</v>
      </c>
      <c r="AI10" s="136" t="n">
        <f aca="false">IF(DAY(EOMONTH(F10,0))&lt;30,"",DATE($M$2,$S$2,30))</f>
        <v>45442</v>
      </c>
      <c r="AJ10" s="136" t="n">
        <f aca="false">IF(DAY(EOMONTH(F10,0))&lt;31,"",DATE($M$2,$S$2,31))</f>
        <v>45443</v>
      </c>
      <c r="AK10" s="132"/>
      <c r="AL10" s="133"/>
      <c r="AM10" s="134"/>
      <c r="AN10" s="134"/>
    </row>
    <row r="11" customFormat="false" ht="18" hidden="false" customHeight="true" outlineLevel="0" collapsed="false">
      <c r="A11" s="127" t="n">
        <v>1</v>
      </c>
      <c r="B11" s="170" t="s">
        <v>152</v>
      </c>
      <c r="C11" s="138" t="s">
        <v>126</v>
      </c>
      <c r="D11" s="167"/>
      <c r="E11" s="168" t="s">
        <v>126</v>
      </c>
      <c r="F11" s="141"/>
      <c r="G11" s="141"/>
      <c r="H11" s="141"/>
      <c r="I11" s="141"/>
      <c r="J11" s="141"/>
      <c r="K11" s="141"/>
      <c r="L11" s="141"/>
      <c r="M11" s="141"/>
      <c r="N11" s="141"/>
      <c r="O11" s="141"/>
      <c r="P11" s="141"/>
      <c r="Q11" s="141"/>
      <c r="R11" s="141"/>
      <c r="S11" s="141"/>
      <c r="T11" s="141"/>
      <c r="U11" s="141"/>
      <c r="V11" s="141"/>
      <c r="W11" s="141"/>
      <c r="X11" s="141"/>
      <c r="Y11" s="141"/>
      <c r="Z11" s="141"/>
      <c r="AA11" s="141"/>
      <c r="AB11" s="141"/>
      <c r="AC11" s="141"/>
      <c r="AD11" s="141"/>
      <c r="AE11" s="141"/>
      <c r="AF11" s="141"/>
      <c r="AG11" s="141"/>
      <c r="AH11" s="141"/>
      <c r="AI11" s="141"/>
      <c r="AJ11" s="141"/>
      <c r="AK11" s="142" t="n">
        <f aca="false">+SUM(F11:AJ11)</f>
        <v>0</v>
      </c>
      <c r="AL11" s="143" t="n">
        <f aca="false">IF($AK$3="４週",AK11/4,AK11/(DAY(EOMONTH($F$9,0))/7))</f>
        <v>0</v>
      </c>
      <c r="AM11" s="144"/>
      <c r="AN11" s="144"/>
    </row>
    <row r="12" customFormat="false" ht="18" hidden="false" customHeight="true" outlineLevel="0" collapsed="false">
      <c r="A12" s="127" t="n">
        <v>2</v>
      </c>
      <c r="B12" s="170" t="s">
        <v>256</v>
      </c>
      <c r="C12" s="138" t="s">
        <v>128</v>
      </c>
      <c r="D12" s="167"/>
      <c r="E12" s="168" t="s">
        <v>128</v>
      </c>
      <c r="F12" s="141"/>
      <c r="G12" s="141"/>
      <c r="H12" s="141"/>
      <c r="I12" s="141"/>
      <c r="J12" s="141"/>
      <c r="K12" s="141"/>
      <c r="L12" s="141"/>
      <c r="M12" s="141"/>
      <c r="N12" s="141"/>
      <c r="O12" s="141"/>
      <c r="P12" s="141"/>
      <c r="Q12" s="141"/>
      <c r="R12" s="141"/>
      <c r="S12" s="141"/>
      <c r="T12" s="141"/>
      <c r="U12" s="141"/>
      <c r="V12" s="141"/>
      <c r="W12" s="141"/>
      <c r="X12" s="141"/>
      <c r="Y12" s="141"/>
      <c r="Z12" s="141"/>
      <c r="AA12" s="141"/>
      <c r="AB12" s="141"/>
      <c r="AC12" s="141"/>
      <c r="AD12" s="141"/>
      <c r="AE12" s="141"/>
      <c r="AF12" s="141"/>
      <c r="AG12" s="141"/>
      <c r="AH12" s="141"/>
      <c r="AI12" s="141"/>
      <c r="AJ12" s="141"/>
      <c r="AK12" s="142" t="n">
        <f aca="false">+SUM(F12:AJ12)</f>
        <v>0</v>
      </c>
      <c r="AL12" s="143" t="n">
        <f aca="false">IF($AK$3="４週",AK12/4,AK12/(DAY(EOMONTH($F$9,0))/7))</f>
        <v>0</v>
      </c>
      <c r="AM12" s="144"/>
      <c r="AN12" s="144"/>
    </row>
    <row r="13" customFormat="false" ht="18" hidden="false" customHeight="true" outlineLevel="0" collapsed="false">
      <c r="A13" s="127" t="n">
        <v>3</v>
      </c>
      <c r="B13" s="170" t="s">
        <v>256</v>
      </c>
      <c r="C13" s="138" t="s">
        <v>130</v>
      </c>
      <c r="D13" s="167"/>
      <c r="E13" s="168" t="s">
        <v>130</v>
      </c>
      <c r="F13" s="141"/>
      <c r="G13" s="141"/>
      <c r="H13" s="141"/>
      <c r="I13" s="141"/>
      <c r="J13" s="141"/>
      <c r="K13" s="141"/>
      <c r="L13" s="141"/>
      <c r="M13" s="141"/>
      <c r="N13" s="141"/>
      <c r="O13" s="141"/>
      <c r="P13" s="141"/>
      <c r="Q13" s="141"/>
      <c r="R13" s="141"/>
      <c r="S13" s="141"/>
      <c r="T13" s="141"/>
      <c r="U13" s="141"/>
      <c r="V13" s="141"/>
      <c r="W13" s="141"/>
      <c r="X13" s="141"/>
      <c r="Y13" s="141"/>
      <c r="Z13" s="141"/>
      <c r="AA13" s="141"/>
      <c r="AB13" s="141"/>
      <c r="AC13" s="141"/>
      <c r="AD13" s="141"/>
      <c r="AE13" s="141"/>
      <c r="AF13" s="141"/>
      <c r="AG13" s="141"/>
      <c r="AH13" s="141"/>
      <c r="AI13" s="141"/>
      <c r="AJ13" s="141"/>
      <c r="AK13" s="142" t="n">
        <f aca="false">+SUM(F13:AJ13)</f>
        <v>0</v>
      </c>
      <c r="AL13" s="143" t="n">
        <f aca="false">IF($AK$3="４週",AK13/4,AK13/(DAY(EOMONTH($F$9,0))/7))</f>
        <v>0</v>
      </c>
      <c r="AM13" s="144"/>
      <c r="AN13" s="144"/>
    </row>
    <row r="14" customFormat="false" ht="18" hidden="false" customHeight="true" outlineLevel="0" collapsed="false">
      <c r="A14" s="127" t="n">
        <v>4</v>
      </c>
      <c r="B14" s="170" t="s">
        <v>256</v>
      </c>
      <c r="C14" s="138" t="s">
        <v>132</v>
      </c>
      <c r="D14" s="167"/>
      <c r="E14" s="168" t="s">
        <v>132</v>
      </c>
      <c r="F14" s="141"/>
      <c r="G14" s="141"/>
      <c r="H14" s="141"/>
      <c r="I14" s="141"/>
      <c r="J14" s="141"/>
      <c r="K14" s="141"/>
      <c r="L14" s="141"/>
      <c r="M14" s="141"/>
      <c r="N14" s="141"/>
      <c r="O14" s="141"/>
      <c r="P14" s="141"/>
      <c r="Q14" s="141"/>
      <c r="R14" s="141"/>
      <c r="S14" s="141"/>
      <c r="T14" s="141"/>
      <c r="U14" s="141"/>
      <c r="V14" s="141"/>
      <c r="W14" s="141"/>
      <c r="X14" s="141"/>
      <c r="Y14" s="141"/>
      <c r="Z14" s="141"/>
      <c r="AA14" s="141"/>
      <c r="AB14" s="141"/>
      <c r="AC14" s="141"/>
      <c r="AD14" s="141"/>
      <c r="AE14" s="141"/>
      <c r="AF14" s="141"/>
      <c r="AG14" s="141"/>
      <c r="AH14" s="141"/>
      <c r="AI14" s="141"/>
      <c r="AJ14" s="141"/>
      <c r="AK14" s="142" t="n">
        <f aca="false">+SUM(F14:AJ14)</f>
        <v>0</v>
      </c>
      <c r="AL14" s="143" t="n">
        <f aca="false">IF($AK$3="４週",AK14/4,AK14/(DAY(EOMONTH($F$9,0))/7))</f>
        <v>0</v>
      </c>
      <c r="AM14" s="144"/>
      <c r="AN14" s="144"/>
    </row>
    <row r="15" customFormat="false" ht="18" hidden="false" customHeight="true" outlineLevel="0" collapsed="false">
      <c r="A15" s="127" t="n">
        <v>5</v>
      </c>
      <c r="B15" s="170" t="s">
        <v>257</v>
      </c>
      <c r="C15" s="138"/>
      <c r="D15" s="167"/>
      <c r="E15" s="168"/>
      <c r="F15" s="141"/>
      <c r="G15" s="141"/>
      <c r="H15" s="141"/>
      <c r="I15" s="141"/>
      <c r="J15" s="141"/>
      <c r="K15" s="141"/>
      <c r="L15" s="141"/>
      <c r="M15" s="141"/>
      <c r="N15" s="141"/>
      <c r="O15" s="141"/>
      <c r="P15" s="141"/>
      <c r="Q15" s="141"/>
      <c r="R15" s="141"/>
      <c r="S15" s="141"/>
      <c r="T15" s="141"/>
      <c r="U15" s="141"/>
      <c r="V15" s="141"/>
      <c r="W15" s="141"/>
      <c r="X15" s="141"/>
      <c r="Y15" s="141"/>
      <c r="Z15" s="141"/>
      <c r="AA15" s="141"/>
      <c r="AB15" s="141"/>
      <c r="AC15" s="141"/>
      <c r="AD15" s="141"/>
      <c r="AE15" s="141"/>
      <c r="AF15" s="141"/>
      <c r="AG15" s="141"/>
      <c r="AH15" s="141"/>
      <c r="AI15" s="141"/>
      <c r="AJ15" s="141"/>
      <c r="AK15" s="142" t="n">
        <f aca="false">+SUM(F15:AJ15)</f>
        <v>0</v>
      </c>
      <c r="AL15" s="143" t="n">
        <f aca="false">IF($AK$3="４週",AK15/4,AK15/(DAY(EOMONTH($F$9,0))/7))</f>
        <v>0</v>
      </c>
      <c r="AM15" s="144"/>
      <c r="AN15" s="144"/>
    </row>
    <row r="16" customFormat="false" ht="18" hidden="false" customHeight="true" outlineLevel="0" collapsed="false">
      <c r="A16" s="127" t="n">
        <v>6</v>
      </c>
      <c r="B16" s="170"/>
      <c r="C16" s="138"/>
      <c r="D16" s="167"/>
      <c r="E16" s="168"/>
      <c r="F16" s="141"/>
      <c r="G16" s="141"/>
      <c r="H16" s="141"/>
      <c r="I16" s="141"/>
      <c r="J16" s="141"/>
      <c r="K16" s="141"/>
      <c r="L16" s="141"/>
      <c r="M16" s="141"/>
      <c r="N16" s="141"/>
      <c r="O16" s="141"/>
      <c r="P16" s="141"/>
      <c r="Q16" s="141"/>
      <c r="R16" s="141"/>
      <c r="S16" s="141"/>
      <c r="T16" s="141"/>
      <c r="U16" s="141"/>
      <c r="V16" s="141"/>
      <c r="W16" s="141"/>
      <c r="X16" s="141"/>
      <c r="Y16" s="141"/>
      <c r="Z16" s="141"/>
      <c r="AA16" s="141"/>
      <c r="AB16" s="141"/>
      <c r="AC16" s="141"/>
      <c r="AD16" s="141"/>
      <c r="AE16" s="141"/>
      <c r="AF16" s="141"/>
      <c r="AG16" s="141"/>
      <c r="AH16" s="141"/>
      <c r="AI16" s="141"/>
      <c r="AJ16" s="141"/>
      <c r="AK16" s="142" t="n">
        <f aca="false">+SUM(F16:AJ16)</f>
        <v>0</v>
      </c>
      <c r="AL16" s="143" t="n">
        <f aca="false">IF($AK$3="４週",AK16/4,AK16/(DAY(EOMONTH($F$9,0))/7))</f>
        <v>0</v>
      </c>
      <c r="AM16" s="144"/>
      <c r="AN16" s="144"/>
    </row>
    <row r="17" customFormat="false" ht="18" hidden="false" customHeight="true" outlineLevel="0" collapsed="false">
      <c r="A17" s="127" t="n">
        <v>7</v>
      </c>
      <c r="B17" s="170"/>
      <c r="C17" s="138"/>
      <c r="D17" s="167"/>
      <c r="E17" s="168"/>
      <c r="F17" s="141"/>
      <c r="G17" s="141"/>
      <c r="H17" s="141"/>
      <c r="I17" s="141"/>
      <c r="J17" s="141"/>
      <c r="K17" s="141"/>
      <c r="L17" s="141"/>
      <c r="M17" s="141"/>
      <c r="N17" s="141"/>
      <c r="O17" s="141"/>
      <c r="P17" s="141"/>
      <c r="Q17" s="141"/>
      <c r="R17" s="141"/>
      <c r="S17" s="141"/>
      <c r="T17" s="141"/>
      <c r="U17" s="141"/>
      <c r="V17" s="141"/>
      <c r="W17" s="141"/>
      <c r="X17" s="141"/>
      <c r="Y17" s="141"/>
      <c r="Z17" s="141"/>
      <c r="AA17" s="141"/>
      <c r="AB17" s="141"/>
      <c r="AC17" s="141"/>
      <c r="AD17" s="141"/>
      <c r="AE17" s="141"/>
      <c r="AF17" s="141"/>
      <c r="AG17" s="141"/>
      <c r="AH17" s="141"/>
      <c r="AI17" s="141"/>
      <c r="AJ17" s="141"/>
      <c r="AK17" s="142" t="n">
        <f aca="false">+SUM(F17:AJ17)</f>
        <v>0</v>
      </c>
      <c r="AL17" s="143" t="n">
        <f aca="false">IF($AK$3="４週",AK17/4,AK17/(DAY(EOMONTH($F$9,0))/7))</f>
        <v>0</v>
      </c>
      <c r="AM17" s="144"/>
      <c r="AN17" s="144"/>
    </row>
    <row r="18" customFormat="false" ht="18" hidden="false" customHeight="true" outlineLevel="0" collapsed="false">
      <c r="A18" s="127" t="n">
        <v>8</v>
      </c>
      <c r="B18" s="170"/>
      <c r="C18" s="138"/>
      <c r="D18" s="167"/>
      <c r="E18" s="168"/>
      <c r="F18" s="141"/>
      <c r="G18" s="141"/>
      <c r="H18" s="141"/>
      <c r="I18" s="141"/>
      <c r="J18" s="141"/>
      <c r="K18" s="141"/>
      <c r="L18" s="141"/>
      <c r="M18" s="141"/>
      <c r="N18" s="141"/>
      <c r="O18" s="141"/>
      <c r="P18" s="141"/>
      <c r="Q18" s="141"/>
      <c r="R18" s="141"/>
      <c r="S18" s="141"/>
      <c r="T18" s="141"/>
      <c r="U18" s="141"/>
      <c r="V18" s="141"/>
      <c r="W18" s="141"/>
      <c r="X18" s="141"/>
      <c r="Y18" s="141"/>
      <c r="Z18" s="141"/>
      <c r="AA18" s="141"/>
      <c r="AB18" s="141"/>
      <c r="AC18" s="141"/>
      <c r="AD18" s="141"/>
      <c r="AE18" s="141"/>
      <c r="AF18" s="141"/>
      <c r="AG18" s="141"/>
      <c r="AH18" s="141"/>
      <c r="AI18" s="141"/>
      <c r="AJ18" s="141"/>
      <c r="AK18" s="142" t="n">
        <f aca="false">+SUM(F18:AJ18)</f>
        <v>0</v>
      </c>
      <c r="AL18" s="143" t="n">
        <f aca="false">IF($AK$3="４週",AK18/4,AK18/(DAY(EOMONTH($F$9,0))/7))</f>
        <v>0</v>
      </c>
      <c r="AM18" s="144"/>
      <c r="AN18" s="144"/>
    </row>
    <row r="19" customFormat="false" ht="18" hidden="false" customHeight="true" outlineLevel="0" collapsed="false">
      <c r="A19" s="127" t="n">
        <v>9</v>
      </c>
      <c r="B19" s="170"/>
      <c r="C19" s="138"/>
      <c r="D19" s="167"/>
      <c r="E19" s="168"/>
      <c r="F19" s="141"/>
      <c r="G19" s="141"/>
      <c r="H19" s="141"/>
      <c r="I19" s="141"/>
      <c r="J19" s="141"/>
      <c r="K19" s="141"/>
      <c r="L19" s="141"/>
      <c r="M19" s="141"/>
      <c r="N19" s="141"/>
      <c r="O19" s="141"/>
      <c r="P19" s="141"/>
      <c r="Q19" s="141"/>
      <c r="R19" s="141"/>
      <c r="S19" s="141"/>
      <c r="T19" s="141"/>
      <c r="U19" s="141"/>
      <c r="V19" s="141"/>
      <c r="W19" s="141"/>
      <c r="X19" s="141"/>
      <c r="Y19" s="141"/>
      <c r="Z19" s="141"/>
      <c r="AA19" s="141"/>
      <c r="AB19" s="141"/>
      <c r="AC19" s="141"/>
      <c r="AD19" s="141"/>
      <c r="AE19" s="141"/>
      <c r="AF19" s="141"/>
      <c r="AG19" s="141"/>
      <c r="AH19" s="141"/>
      <c r="AI19" s="141"/>
      <c r="AJ19" s="141"/>
      <c r="AK19" s="142" t="n">
        <f aca="false">+SUM(F19:AJ19)</f>
        <v>0</v>
      </c>
      <c r="AL19" s="143" t="n">
        <f aca="false">IF($AK$3="４週",AK19/4,AK19/(DAY(EOMONTH($F$9,0))/7))</f>
        <v>0</v>
      </c>
      <c r="AM19" s="144"/>
      <c r="AN19" s="144"/>
    </row>
    <row r="20" customFormat="false" ht="18" hidden="false" customHeight="true" outlineLevel="0" collapsed="false">
      <c r="A20" s="127" t="n">
        <v>10</v>
      </c>
      <c r="B20" s="170"/>
      <c r="C20" s="138"/>
      <c r="D20" s="167"/>
      <c r="E20" s="168"/>
      <c r="F20" s="141"/>
      <c r="G20" s="141"/>
      <c r="H20" s="141"/>
      <c r="I20" s="141"/>
      <c r="J20" s="141"/>
      <c r="K20" s="141"/>
      <c r="L20" s="141"/>
      <c r="M20" s="141"/>
      <c r="N20" s="141"/>
      <c r="O20" s="141"/>
      <c r="P20" s="141"/>
      <c r="Q20" s="141"/>
      <c r="R20" s="141"/>
      <c r="S20" s="141"/>
      <c r="T20" s="141"/>
      <c r="U20" s="141"/>
      <c r="V20" s="141"/>
      <c r="W20" s="141"/>
      <c r="X20" s="141"/>
      <c r="Y20" s="141"/>
      <c r="Z20" s="141"/>
      <c r="AA20" s="141"/>
      <c r="AB20" s="141"/>
      <c r="AC20" s="141"/>
      <c r="AD20" s="141"/>
      <c r="AE20" s="141"/>
      <c r="AF20" s="141"/>
      <c r="AG20" s="141"/>
      <c r="AH20" s="141"/>
      <c r="AI20" s="141"/>
      <c r="AJ20" s="141"/>
      <c r="AK20" s="142" t="n">
        <f aca="false">+SUM(F20:AJ20)</f>
        <v>0</v>
      </c>
      <c r="AL20" s="143" t="n">
        <f aca="false">IF($AK$3="４週",AK20/4,AK20/(DAY(EOMONTH($F$9,0))/7))</f>
        <v>0</v>
      </c>
      <c r="AM20" s="144"/>
      <c r="AN20" s="144"/>
    </row>
    <row r="21" customFormat="false" ht="18" hidden="false" customHeight="true" outlineLevel="0" collapsed="false">
      <c r="A21" s="127" t="n">
        <v>11</v>
      </c>
      <c r="B21" s="170"/>
      <c r="C21" s="138"/>
      <c r="D21" s="167"/>
      <c r="E21" s="168"/>
      <c r="F21" s="141"/>
      <c r="G21" s="141"/>
      <c r="H21" s="141"/>
      <c r="I21" s="141"/>
      <c r="J21" s="141"/>
      <c r="K21" s="141"/>
      <c r="L21" s="141"/>
      <c r="M21" s="141"/>
      <c r="N21" s="141"/>
      <c r="O21" s="141"/>
      <c r="P21" s="141"/>
      <c r="Q21" s="141"/>
      <c r="R21" s="141"/>
      <c r="S21" s="141"/>
      <c r="T21" s="141"/>
      <c r="U21" s="141"/>
      <c r="V21" s="141"/>
      <c r="W21" s="141"/>
      <c r="X21" s="141"/>
      <c r="Y21" s="141"/>
      <c r="Z21" s="141"/>
      <c r="AA21" s="141"/>
      <c r="AB21" s="141"/>
      <c r="AC21" s="141"/>
      <c r="AD21" s="141"/>
      <c r="AE21" s="141"/>
      <c r="AF21" s="141"/>
      <c r="AG21" s="141"/>
      <c r="AH21" s="141"/>
      <c r="AI21" s="141"/>
      <c r="AJ21" s="141"/>
      <c r="AK21" s="142" t="n">
        <f aca="false">+SUM(F21:AJ21)</f>
        <v>0</v>
      </c>
      <c r="AL21" s="143" t="n">
        <f aca="false">IF($AK$3="４週",AK21/4,AK21/(DAY(EOMONTH($F$9,0))/7))</f>
        <v>0</v>
      </c>
      <c r="AM21" s="144"/>
      <c r="AN21" s="144"/>
    </row>
    <row r="22" customFormat="false" ht="18" hidden="false" customHeight="true" outlineLevel="0" collapsed="false">
      <c r="A22" s="127" t="n">
        <v>12</v>
      </c>
      <c r="B22" s="170"/>
      <c r="C22" s="138"/>
      <c r="D22" s="167"/>
      <c r="E22" s="168"/>
      <c r="F22" s="141"/>
      <c r="G22" s="141"/>
      <c r="H22" s="141"/>
      <c r="I22" s="141"/>
      <c r="J22" s="141"/>
      <c r="K22" s="141"/>
      <c r="L22" s="141"/>
      <c r="M22" s="141"/>
      <c r="N22" s="141"/>
      <c r="O22" s="141"/>
      <c r="P22" s="141"/>
      <c r="Q22" s="141"/>
      <c r="R22" s="141"/>
      <c r="S22" s="141"/>
      <c r="T22" s="141"/>
      <c r="U22" s="141"/>
      <c r="V22" s="141"/>
      <c r="W22" s="141"/>
      <c r="X22" s="141"/>
      <c r="Y22" s="141"/>
      <c r="Z22" s="141"/>
      <c r="AA22" s="141"/>
      <c r="AB22" s="141"/>
      <c r="AC22" s="141"/>
      <c r="AD22" s="141"/>
      <c r="AE22" s="141"/>
      <c r="AF22" s="141"/>
      <c r="AG22" s="141"/>
      <c r="AH22" s="141"/>
      <c r="AI22" s="141"/>
      <c r="AJ22" s="141"/>
      <c r="AK22" s="142" t="n">
        <f aca="false">+SUM(F22:AJ22)</f>
        <v>0</v>
      </c>
      <c r="AL22" s="143" t="n">
        <f aca="false">IF($AK$3="４週",AK22/4,AK22/(DAY(EOMONTH($F$9,0))/7))</f>
        <v>0</v>
      </c>
      <c r="AM22" s="144"/>
      <c r="AN22" s="144"/>
    </row>
    <row r="23" customFormat="false" ht="18" hidden="false" customHeight="true" outlineLevel="0" collapsed="false">
      <c r="A23" s="127" t="n">
        <v>13</v>
      </c>
      <c r="B23" s="170"/>
      <c r="C23" s="138"/>
      <c r="D23" s="167"/>
      <c r="E23" s="168"/>
      <c r="F23" s="141"/>
      <c r="G23" s="141"/>
      <c r="H23" s="141"/>
      <c r="I23" s="141"/>
      <c r="J23" s="141"/>
      <c r="K23" s="141"/>
      <c r="L23" s="141"/>
      <c r="M23" s="141"/>
      <c r="N23" s="141"/>
      <c r="O23" s="141"/>
      <c r="P23" s="141"/>
      <c r="Q23" s="141"/>
      <c r="R23" s="141"/>
      <c r="S23" s="141"/>
      <c r="T23" s="141"/>
      <c r="U23" s="141"/>
      <c r="V23" s="141"/>
      <c r="W23" s="141"/>
      <c r="X23" s="141"/>
      <c r="Y23" s="141"/>
      <c r="Z23" s="141"/>
      <c r="AA23" s="141"/>
      <c r="AB23" s="141"/>
      <c r="AC23" s="141"/>
      <c r="AD23" s="141"/>
      <c r="AE23" s="141"/>
      <c r="AF23" s="141"/>
      <c r="AG23" s="141"/>
      <c r="AH23" s="141"/>
      <c r="AI23" s="141"/>
      <c r="AJ23" s="141"/>
      <c r="AK23" s="142" t="n">
        <f aca="false">+SUM(F23:AJ23)</f>
        <v>0</v>
      </c>
      <c r="AL23" s="143" t="n">
        <f aca="false">IF($AK$3="４週",AK23/4,AK23/(DAY(EOMONTH($F$9,0))/7))</f>
        <v>0</v>
      </c>
      <c r="AM23" s="144"/>
      <c r="AN23" s="144"/>
    </row>
    <row r="24" customFormat="false" ht="18" hidden="false" customHeight="true" outlineLevel="0" collapsed="false">
      <c r="A24" s="127" t="n">
        <v>14</v>
      </c>
      <c r="B24" s="170"/>
      <c r="C24" s="138"/>
      <c r="D24" s="167"/>
      <c r="E24" s="168"/>
      <c r="F24" s="141"/>
      <c r="G24" s="141"/>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2" t="n">
        <f aca="false">+SUM(F24:AJ24)</f>
        <v>0</v>
      </c>
      <c r="AL24" s="143" t="n">
        <f aca="false">IF($AK$3="４週",AK24/4,AK24/(DAY(EOMONTH($F$9,0))/7))</f>
        <v>0</v>
      </c>
      <c r="AM24" s="144"/>
      <c r="AN24" s="144"/>
    </row>
    <row r="25" customFormat="false" ht="18" hidden="false" customHeight="true" outlineLevel="0" collapsed="false">
      <c r="A25" s="127" t="n">
        <v>15</v>
      </c>
      <c r="B25" s="170"/>
      <c r="C25" s="138"/>
      <c r="D25" s="167"/>
      <c r="E25" s="168"/>
      <c r="F25" s="141"/>
      <c r="G25" s="141"/>
      <c r="H25" s="141"/>
      <c r="I25" s="141"/>
      <c r="J25" s="141"/>
      <c r="K25" s="141"/>
      <c r="L25" s="141"/>
      <c r="M25" s="141"/>
      <c r="N25" s="141"/>
      <c r="O25" s="141"/>
      <c r="P25" s="141"/>
      <c r="Q25" s="141"/>
      <c r="R25" s="141"/>
      <c r="S25" s="141"/>
      <c r="T25" s="141"/>
      <c r="U25" s="141"/>
      <c r="V25" s="141"/>
      <c r="W25" s="141"/>
      <c r="X25" s="141"/>
      <c r="Y25" s="141"/>
      <c r="Z25" s="141"/>
      <c r="AA25" s="141"/>
      <c r="AB25" s="141"/>
      <c r="AC25" s="141"/>
      <c r="AD25" s="141"/>
      <c r="AE25" s="141"/>
      <c r="AF25" s="141"/>
      <c r="AG25" s="141"/>
      <c r="AH25" s="141"/>
      <c r="AI25" s="141"/>
      <c r="AJ25" s="141"/>
      <c r="AK25" s="142" t="n">
        <f aca="false">+SUM(F25:AJ25)</f>
        <v>0</v>
      </c>
      <c r="AL25" s="143" t="n">
        <f aca="false">IF($AK$3="４週",AK25/4,AK25/(DAY(EOMONTH($F$9,0))/7))</f>
        <v>0</v>
      </c>
      <c r="AM25" s="144"/>
      <c r="AN25" s="144"/>
    </row>
    <row r="26" customFormat="false" ht="18" hidden="false" customHeight="true" outlineLevel="0" collapsed="false">
      <c r="A26" s="127" t="n">
        <v>16</v>
      </c>
      <c r="B26" s="170"/>
      <c r="C26" s="138"/>
      <c r="D26" s="167"/>
      <c r="E26" s="168"/>
      <c r="F26" s="141"/>
      <c r="G26" s="141"/>
      <c r="H26" s="141"/>
      <c r="I26" s="141"/>
      <c r="J26" s="141"/>
      <c r="K26" s="141"/>
      <c r="L26" s="141"/>
      <c r="M26" s="141"/>
      <c r="N26" s="141"/>
      <c r="O26" s="141"/>
      <c r="P26" s="141"/>
      <c r="Q26" s="141"/>
      <c r="R26" s="141"/>
      <c r="S26" s="141"/>
      <c r="T26" s="141"/>
      <c r="U26" s="141"/>
      <c r="V26" s="141"/>
      <c r="W26" s="141"/>
      <c r="X26" s="141"/>
      <c r="Y26" s="141"/>
      <c r="Z26" s="141"/>
      <c r="AA26" s="141"/>
      <c r="AB26" s="141"/>
      <c r="AC26" s="141"/>
      <c r="AD26" s="141"/>
      <c r="AE26" s="141"/>
      <c r="AF26" s="141"/>
      <c r="AG26" s="141"/>
      <c r="AH26" s="141"/>
      <c r="AI26" s="141"/>
      <c r="AJ26" s="141"/>
      <c r="AK26" s="142" t="n">
        <f aca="false">+SUM(F26:AJ26)</f>
        <v>0</v>
      </c>
      <c r="AL26" s="143" t="n">
        <f aca="false">IF($AK$3="４週",AK26/4,AK26/(DAY(EOMONTH($F$9,0))/7))</f>
        <v>0</v>
      </c>
      <c r="AM26" s="144"/>
      <c r="AN26" s="144"/>
    </row>
    <row r="27" customFormat="false" ht="18" hidden="false" customHeight="true" outlineLevel="0" collapsed="false">
      <c r="A27" s="127" t="n">
        <v>17</v>
      </c>
      <c r="B27" s="170"/>
      <c r="C27" s="138"/>
      <c r="D27" s="167"/>
      <c r="E27" s="168"/>
      <c r="F27" s="141"/>
      <c r="G27" s="141"/>
      <c r="H27" s="141"/>
      <c r="I27" s="141"/>
      <c r="J27" s="141"/>
      <c r="K27" s="141"/>
      <c r="L27" s="141"/>
      <c r="M27" s="141"/>
      <c r="N27" s="141"/>
      <c r="O27" s="141"/>
      <c r="P27" s="141"/>
      <c r="Q27" s="141"/>
      <c r="R27" s="141"/>
      <c r="S27" s="141"/>
      <c r="T27" s="141"/>
      <c r="U27" s="141"/>
      <c r="V27" s="141"/>
      <c r="W27" s="141"/>
      <c r="X27" s="141"/>
      <c r="Y27" s="141"/>
      <c r="Z27" s="141"/>
      <c r="AA27" s="141"/>
      <c r="AB27" s="141"/>
      <c r="AC27" s="141"/>
      <c r="AD27" s="141"/>
      <c r="AE27" s="141"/>
      <c r="AF27" s="141"/>
      <c r="AG27" s="141"/>
      <c r="AH27" s="141"/>
      <c r="AI27" s="141"/>
      <c r="AJ27" s="141"/>
      <c r="AK27" s="142" t="n">
        <f aca="false">+SUM(F27:AJ27)</f>
        <v>0</v>
      </c>
      <c r="AL27" s="143" t="n">
        <f aca="false">IF($AK$3="４週",AK27/4,AK27/(DAY(EOMONTH($F$9,0))/7))</f>
        <v>0</v>
      </c>
      <c r="AM27" s="144"/>
      <c r="AN27" s="144"/>
    </row>
    <row r="28" customFormat="false" ht="18" hidden="false" customHeight="true" outlineLevel="0" collapsed="false">
      <c r="A28" s="127" t="n">
        <v>18</v>
      </c>
      <c r="B28" s="170"/>
      <c r="C28" s="138"/>
      <c r="D28" s="167"/>
      <c r="E28" s="168"/>
      <c r="F28" s="141"/>
      <c r="G28" s="141"/>
      <c r="H28" s="141"/>
      <c r="I28" s="141"/>
      <c r="J28" s="141"/>
      <c r="K28" s="141"/>
      <c r="L28" s="141"/>
      <c r="M28" s="141"/>
      <c r="N28" s="141"/>
      <c r="O28" s="141"/>
      <c r="P28" s="141"/>
      <c r="Q28" s="141"/>
      <c r="R28" s="141"/>
      <c r="S28" s="141"/>
      <c r="T28" s="141"/>
      <c r="U28" s="141"/>
      <c r="V28" s="141"/>
      <c r="W28" s="141"/>
      <c r="X28" s="141"/>
      <c r="Y28" s="141"/>
      <c r="Z28" s="141"/>
      <c r="AA28" s="141"/>
      <c r="AB28" s="141"/>
      <c r="AC28" s="141"/>
      <c r="AD28" s="141"/>
      <c r="AE28" s="141"/>
      <c r="AF28" s="141"/>
      <c r="AG28" s="141"/>
      <c r="AH28" s="141"/>
      <c r="AI28" s="141"/>
      <c r="AJ28" s="141"/>
      <c r="AK28" s="142" t="n">
        <f aca="false">+SUM(F28:AJ28)</f>
        <v>0</v>
      </c>
      <c r="AL28" s="143" t="n">
        <f aca="false">IF($AK$3="４週",AK28/4,AK28/(DAY(EOMONTH($F$9,0))/7))</f>
        <v>0</v>
      </c>
      <c r="AM28" s="144"/>
      <c r="AN28" s="144"/>
    </row>
    <row r="29" customFormat="false" ht="18" hidden="false" customHeight="true" outlineLevel="0" collapsed="false">
      <c r="A29" s="127" t="n">
        <v>19</v>
      </c>
      <c r="B29" s="170"/>
      <c r="C29" s="138"/>
      <c r="D29" s="167"/>
      <c r="E29" s="168"/>
      <c r="F29" s="141"/>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41"/>
      <c r="AG29" s="141"/>
      <c r="AH29" s="141"/>
      <c r="AI29" s="141"/>
      <c r="AJ29" s="141"/>
      <c r="AK29" s="142" t="n">
        <f aca="false">+SUM(F29:AJ29)</f>
        <v>0</v>
      </c>
      <c r="AL29" s="143" t="n">
        <f aca="false">IF($AK$3="４週",AK29/4,AK29/(DAY(EOMONTH($F$9,0))/7))</f>
        <v>0</v>
      </c>
      <c r="AM29" s="144"/>
      <c r="AN29" s="144"/>
    </row>
    <row r="30" customFormat="false" ht="18" hidden="false" customHeight="true" outlineLevel="0" collapsed="false">
      <c r="A30" s="127" t="n">
        <v>20</v>
      </c>
      <c r="B30" s="170"/>
      <c r="C30" s="138"/>
      <c r="D30" s="167"/>
      <c r="E30" s="168"/>
      <c r="F30" s="141"/>
      <c r="G30" s="141"/>
      <c r="H30" s="141"/>
      <c r="I30" s="141"/>
      <c r="J30" s="141"/>
      <c r="K30" s="141"/>
      <c r="L30" s="141"/>
      <c r="M30" s="141"/>
      <c r="N30" s="141"/>
      <c r="O30" s="141"/>
      <c r="P30" s="141"/>
      <c r="Q30" s="141"/>
      <c r="R30" s="141"/>
      <c r="S30" s="141"/>
      <c r="T30" s="141"/>
      <c r="U30" s="141"/>
      <c r="V30" s="141"/>
      <c r="W30" s="141"/>
      <c r="X30" s="141"/>
      <c r="Y30" s="141"/>
      <c r="Z30" s="141"/>
      <c r="AA30" s="141"/>
      <c r="AB30" s="141"/>
      <c r="AC30" s="141"/>
      <c r="AD30" s="141"/>
      <c r="AE30" s="141"/>
      <c r="AF30" s="141"/>
      <c r="AG30" s="141"/>
      <c r="AH30" s="141"/>
      <c r="AI30" s="141"/>
      <c r="AJ30" s="141"/>
      <c r="AK30" s="142" t="n">
        <f aca="false">+SUM(F30:AJ30)</f>
        <v>0</v>
      </c>
      <c r="AL30" s="143" t="n">
        <f aca="false">IF($AK$3="４週",AK30/4,AK30/(DAY(EOMONTH($F$9,0))/7))</f>
        <v>0</v>
      </c>
      <c r="AM30" s="144"/>
      <c r="AN30" s="144"/>
    </row>
    <row r="31" customFormat="false" ht="18" hidden="false" customHeight="true" outlineLevel="0" collapsed="false">
      <c r="A31" s="130" t="s">
        <v>115</v>
      </c>
      <c r="B31" s="130"/>
      <c r="C31" s="130"/>
      <c r="D31" s="130"/>
      <c r="E31" s="130"/>
      <c r="F31" s="145" t="n">
        <f aca="false">+SUM(F11:F30)</f>
        <v>0</v>
      </c>
      <c r="G31" s="145" t="n">
        <f aca="false">+SUM(G11:G30)</f>
        <v>0</v>
      </c>
      <c r="H31" s="145" t="n">
        <f aca="false">+SUM(H11:H30)</f>
        <v>0</v>
      </c>
      <c r="I31" s="145" t="n">
        <f aca="false">+SUM(I11:I30)</f>
        <v>0</v>
      </c>
      <c r="J31" s="145" t="n">
        <f aca="false">+SUM(J11:J30)</f>
        <v>0</v>
      </c>
      <c r="K31" s="145" t="n">
        <f aca="false">+SUM(K11:K30)</f>
        <v>0</v>
      </c>
      <c r="L31" s="145" t="n">
        <f aca="false">+SUM(L11:L30)</f>
        <v>0</v>
      </c>
      <c r="M31" s="145" t="n">
        <f aca="false">+SUM(M11:M30)</f>
        <v>0</v>
      </c>
      <c r="N31" s="145" t="n">
        <f aca="false">+SUM(N11:N30)</f>
        <v>0</v>
      </c>
      <c r="O31" s="145" t="n">
        <f aca="false">+SUM(O11:O30)</f>
        <v>0</v>
      </c>
      <c r="P31" s="145" t="n">
        <f aca="false">+SUM(P11:P30)</f>
        <v>0</v>
      </c>
      <c r="Q31" s="145" t="n">
        <f aca="false">+SUM(Q11:Q30)</f>
        <v>0</v>
      </c>
      <c r="R31" s="145" t="n">
        <f aca="false">+SUM(R11:R30)</f>
        <v>0</v>
      </c>
      <c r="S31" s="145" t="n">
        <f aca="false">+SUM(S11:S30)</f>
        <v>0</v>
      </c>
      <c r="T31" s="145" t="n">
        <f aca="false">+SUM(T11:T30)</f>
        <v>0</v>
      </c>
      <c r="U31" s="145" t="n">
        <f aca="false">+SUM(U11:U30)</f>
        <v>0</v>
      </c>
      <c r="V31" s="145" t="n">
        <f aca="false">+SUM(V11:V30)</f>
        <v>0</v>
      </c>
      <c r="W31" s="145" t="n">
        <f aca="false">+SUM(W11:W30)</f>
        <v>0</v>
      </c>
      <c r="X31" s="145" t="n">
        <f aca="false">+SUM(X11:X30)</f>
        <v>0</v>
      </c>
      <c r="Y31" s="145" t="n">
        <f aca="false">+SUM(Y11:Y30)</f>
        <v>0</v>
      </c>
      <c r="Z31" s="145" t="n">
        <f aca="false">+SUM(Z11:Z30)</f>
        <v>0</v>
      </c>
      <c r="AA31" s="145" t="n">
        <f aca="false">+SUM(AA11:AA30)</f>
        <v>0</v>
      </c>
      <c r="AB31" s="145" t="n">
        <f aca="false">+SUM(AB11:AB30)</f>
        <v>0</v>
      </c>
      <c r="AC31" s="145" t="n">
        <f aca="false">+SUM(AC11:AC30)</f>
        <v>0</v>
      </c>
      <c r="AD31" s="145" t="n">
        <f aca="false">+SUM(AD11:AD30)</f>
        <v>0</v>
      </c>
      <c r="AE31" s="145" t="n">
        <f aca="false">+SUM(AE11:AE30)</f>
        <v>0</v>
      </c>
      <c r="AF31" s="145" t="n">
        <f aca="false">+SUM(AF11:AF30)</f>
        <v>0</v>
      </c>
      <c r="AG31" s="145" t="n">
        <f aca="false">+SUM(AG11:AG30)</f>
        <v>0</v>
      </c>
      <c r="AH31" s="145" t="n">
        <f aca="false">+SUM(AH11:AH30)</f>
        <v>0</v>
      </c>
      <c r="AI31" s="145" t="n">
        <f aca="false">+SUM(AI11:AI30)</f>
        <v>0</v>
      </c>
      <c r="AJ31" s="145" t="n">
        <f aca="false">+SUM(AJ11:AJ30)</f>
        <v>0</v>
      </c>
      <c r="AK31" s="142" t="n">
        <f aca="false">+SUM(F31:AJ31)</f>
        <v>0</v>
      </c>
      <c r="AL31" s="143" t="n">
        <f aca="false">IF($AK$3="４週",AK31/4,AK31/(DAY(EOMONTH($F$9,0))/7))</f>
        <v>0</v>
      </c>
      <c r="AM31" s="146"/>
      <c r="AN31" s="146"/>
    </row>
    <row r="32" customFormat="false" ht="18" hidden="false" customHeight="true" outlineLevel="0" collapsed="false">
      <c r="A32" s="147" t="s">
        <v>116</v>
      </c>
      <c r="B32" s="147"/>
      <c r="C32" s="147"/>
      <c r="D32" s="147"/>
      <c r="E32" s="147"/>
      <c r="F32" s="148"/>
      <c r="G32" s="148"/>
      <c r="H32" s="148"/>
      <c r="I32" s="148"/>
      <c r="J32" s="148"/>
      <c r="K32" s="148"/>
      <c r="L32" s="148"/>
      <c r="M32" s="148"/>
      <c r="N32" s="148"/>
      <c r="O32" s="148"/>
      <c r="P32" s="148"/>
      <c r="Q32" s="148"/>
      <c r="R32" s="148"/>
      <c r="S32" s="148"/>
      <c r="T32" s="148"/>
      <c r="U32" s="148"/>
      <c r="V32" s="148"/>
      <c r="W32" s="148"/>
      <c r="X32" s="148"/>
      <c r="Y32" s="148"/>
      <c r="Z32" s="148"/>
      <c r="AA32" s="148"/>
      <c r="AB32" s="148"/>
      <c r="AC32" s="148"/>
      <c r="AD32" s="148"/>
      <c r="AE32" s="148"/>
      <c r="AF32" s="148"/>
      <c r="AG32" s="148"/>
      <c r="AH32" s="148"/>
      <c r="AI32" s="148"/>
      <c r="AJ32" s="148"/>
      <c r="AK32" s="145"/>
      <c r="AL32" s="149"/>
      <c r="AM32" s="146"/>
      <c r="AN32" s="146"/>
    </row>
    <row r="33" s="153" customFormat="true" ht="15" hidden="false" customHeight="true" outlineLevel="0" collapsed="false">
      <c r="A33" s="150"/>
      <c r="B33" s="150"/>
      <c r="C33" s="150"/>
      <c r="D33" s="150"/>
      <c r="E33" s="150"/>
      <c r="F33" s="151"/>
      <c r="G33" s="151"/>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0"/>
      <c r="AL33" s="150"/>
      <c r="AM33" s="152"/>
    </row>
    <row r="34" s="153" customFormat="true" ht="15" hidden="false" customHeight="true" outlineLevel="0" collapsed="false">
      <c r="A34" s="150"/>
      <c r="B34" s="150"/>
      <c r="C34" s="150"/>
      <c r="D34" s="150"/>
      <c r="E34" s="150"/>
      <c r="F34" s="151"/>
      <c r="G34" s="151"/>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0"/>
      <c r="AL34" s="150"/>
      <c r="AM34" s="152"/>
    </row>
    <row r="35" s="153" customFormat="true" ht="21" hidden="false" customHeight="true" outlineLevel="0" collapsed="false">
      <c r="A35" s="173" t="s">
        <v>258</v>
      </c>
      <c r="B35" s="150"/>
      <c r="C35" s="150"/>
      <c r="D35" s="150"/>
      <c r="E35" s="150"/>
      <c r="F35" s="150"/>
      <c r="G35" s="151"/>
      <c r="H35" s="151"/>
      <c r="I35" s="151"/>
      <c r="J35" s="151"/>
      <c r="K35" s="151"/>
      <c r="L35" s="151"/>
      <c r="M35" s="151"/>
      <c r="N35" s="151"/>
      <c r="O35" s="151"/>
      <c r="Y35" s="173"/>
      <c r="AM35" s="150"/>
      <c r="AN35" s="152"/>
    </row>
    <row r="36" s="153" customFormat="true" ht="24.75" hidden="false" customHeight="true" outlineLevel="0" collapsed="false">
      <c r="A36" s="178"/>
      <c r="B36" s="178"/>
      <c r="C36" s="178"/>
      <c r="D36" s="247" t="n">
        <f aca="false">IF(MONTH($F$9)&lt;7,MONTH($F$9)+6,MONTH($F$9)-6)</f>
        <v>11</v>
      </c>
      <c r="E36" s="210" t="n">
        <f aca="false">IF(MONTH($F$9)&lt;6,MONTH($F$9)+7,MONTH($F$9)-5)</f>
        <v>12</v>
      </c>
      <c r="F36" s="210" t="n">
        <f aca="false">IF(MONTH($F$9)&lt;5,MONTH($F$9)+8,MONTH($F$9)-4)</f>
        <v>1</v>
      </c>
      <c r="G36" s="210"/>
      <c r="H36" s="210"/>
      <c r="I36" s="210" t="n">
        <f aca="false">IF(MONTH($F$9)&lt;4,MONTH($F$9)+9,MONTH($F$9)-3)</f>
        <v>2</v>
      </c>
      <c r="J36" s="210"/>
      <c r="K36" s="210"/>
      <c r="L36" s="210" t="n">
        <f aca="false">IF(MONTH($F$9)&lt;3,MONTH($F$9)+10,MONTH($F$9)-2)</f>
        <v>3</v>
      </c>
      <c r="M36" s="210"/>
      <c r="N36" s="210"/>
      <c r="O36" s="210" t="n">
        <f aca="false">IF(MONTH($F$9)&lt;2,MONTH($F$9)+11,MONTH($F$9)-1)</f>
        <v>4</v>
      </c>
      <c r="P36" s="210"/>
      <c r="Q36" s="210"/>
      <c r="R36" s="178" t="s">
        <v>197</v>
      </c>
      <c r="S36" s="178"/>
      <c r="T36" s="178"/>
      <c r="U36" s="178"/>
      <c r="V36" s="181" t="s">
        <v>198</v>
      </c>
      <c r="W36" s="181"/>
      <c r="X36" s="181"/>
      <c r="Y36" s="181"/>
      <c r="Z36" s="181" t="s">
        <v>259</v>
      </c>
      <c r="AA36" s="181"/>
      <c r="AB36" s="181"/>
      <c r="AC36" s="181"/>
    </row>
    <row r="37" s="153" customFormat="true" ht="18" hidden="false" customHeight="true" outlineLevel="0" collapsed="false">
      <c r="A37" s="186" t="s">
        <v>260</v>
      </c>
      <c r="B37" s="186"/>
      <c r="C37" s="186"/>
      <c r="D37" s="141" t="n">
        <v>85</v>
      </c>
      <c r="E37" s="141" t="n">
        <v>86</v>
      </c>
      <c r="F37" s="141" t="n">
        <v>86</v>
      </c>
      <c r="G37" s="141"/>
      <c r="H37" s="141"/>
      <c r="I37" s="141" t="n">
        <v>86</v>
      </c>
      <c r="J37" s="141"/>
      <c r="K37" s="141"/>
      <c r="L37" s="141" t="n">
        <v>88</v>
      </c>
      <c r="M37" s="141"/>
      <c r="N37" s="141"/>
      <c r="O37" s="141" t="n">
        <v>90</v>
      </c>
      <c r="P37" s="141"/>
      <c r="Q37" s="141"/>
      <c r="R37" s="211" t="n">
        <f aca="false">SUM(D37:Q37)</f>
        <v>521</v>
      </c>
      <c r="S37" s="211"/>
      <c r="T37" s="211"/>
      <c r="U37" s="211"/>
      <c r="V37" s="212" t="n">
        <f aca="false">ROUNDUP((R37+R38)/6,1)</f>
        <v>106.7</v>
      </c>
      <c r="W37" s="212"/>
      <c r="X37" s="212"/>
      <c r="Y37" s="212"/>
      <c r="Z37" s="212" t="n">
        <f aca="false">ROUNDDOWN(V37/35,1)</f>
        <v>3</v>
      </c>
      <c r="AA37" s="212"/>
      <c r="AB37" s="212"/>
      <c r="AC37" s="212"/>
    </row>
    <row r="38" s="153" customFormat="true" ht="18" hidden="false" customHeight="true" outlineLevel="0" collapsed="false">
      <c r="A38" s="186" t="s">
        <v>261</v>
      </c>
      <c r="B38" s="186"/>
      <c r="C38" s="186"/>
      <c r="D38" s="141" t="n">
        <v>20</v>
      </c>
      <c r="E38" s="141" t="n">
        <v>21</v>
      </c>
      <c r="F38" s="141" t="n">
        <v>21</v>
      </c>
      <c r="G38" s="141"/>
      <c r="H38" s="141"/>
      <c r="I38" s="141" t="n">
        <v>21</v>
      </c>
      <c r="J38" s="141"/>
      <c r="K38" s="141"/>
      <c r="L38" s="141" t="n">
        <v>19</v>
      </c>
      <c r="M38" s="141"/>
      <c r="N38" s="141"/>
      <c r="O38" s="141" t="n">
        <v>17</v>
      </c>
      <c r="P38" s="141"/>
      <c r="Q38" s="141"/>
      <c r="R38" s="211" t="n">
        <f aca="false">+SUM(D38:Q38)</f>
        <v>119</v>
      </c>
      <c r="S38" s="211"/>
      <c r="T38" s="211"/>
      <c r="U38" s="211"/>
      <c r="V38" s="212"/>
      <c r="W38" s="212"/>
      <c r="X38" s="212"/>
      <c r="Y38" s="212"/>
      <c r="Z38" s="212"/>
      <c r="AA38" s="212"/>
      <c r="AB38" s="212"/>
      <c r="AC38" s="212"/>
    </row>
    <row r="39" s="105" customFormat="true" ht="21" hidden="false" customHeight="true" outlineLevel="0" collapsed="false">
      <c r="A39" s="197" t="s">
        <v>182</v>
      </c>
      <c r="C39" s="126"/>
      <c r="D39" s="126"/>
      <c r="E39" s="126"/>
      <c r="F39" s="126"/>
      <c r="G39" s="198"/>
      <c r="H39" s="198"/>
      <c r="I39" s="198"/>
      <c r="J39" s="198"/>
      <c r="K39" s="198"/>
      <c r="L39" s="198"/>
      <c r="M39" s="198"/>
      <c r="N39" s="198"/>
      <c r="O39" s="198"/>
      <c r="P39" s="198"/>
      <c r="Q39" s="198"/>
      <c r="R39" s="198"/>
      <c r="S39" s="198"/>
      <c r="T39" s="198"/>
      <c r="U39" s="198"/>
      <c r="V39" s="198"/>
      <c r="W39" s="198"/>
      <c r="X39" s="198"/>
      <c r="Y39" s="198"/>
      <c r="Z39" s="198"/>
      <c r="AA39" s="198"/>
      <c r="AB39" s="198"/>
      <c r="AC39" s="198"/>
      <c r="AD39" s="198"/>
      <c r="AE39" s="198"/>
      <c r="AF39" s="198"/>
      <c r="AG39" s="198"/>
      <c r="AH39" s="198"/>
      <c r="AI39" s="198"/>
      <c r="AJ39" s="198"/>
      <c r="AK39" s="198"/>
      <c r="AL39" s="126"/>
      <c r="AM39" s="126"/>
      <c r="AN39" s="110"/>
    </row>
    <row r="40" customFormat="false" ht="24.75" hidden="false" customHeight="true" outlineLevel="0" collapsed="false">
      <c r="A40" s="110"/>
      <c r="B40" s="125"/>
      <c r="C40" s="199" t="str">
        <f aca="false">IF(VLOOKUP($AK$1,選択肢!$A$1:$J$31,C45,FALSE())=0,"-",VLOOKUP($AK$1,選択肢!$A$1:$J$31,C45,FALSE()))</f>
        <v>管理者</v>
      </c>
      <c r="D40" s="199"/>
      <c r="E40" s="200" t="str">
        <f aca="false">IF(VLOOKUP($AK$1,選択肢!$A$1:$J$31,E45,FALSE())=0,"-",VLOOKUP($AK$1,選択肢!$A$1:$J$31,E45,FALSE()))</f>
        <v>相談支援専門員</v>
      </c>
      <c r="F40" s="200"/>
      <c r="G40" s="200"/>
      <c r="H40" s="200"/>
      <c r="I40" s="200" t="str">
        <f aca="false">IF(VLOOKUP($AK$1,選択肢!$A$1:$J$31,I45,FALSE())=0,"-",VLOOKUP($AK$1,選択肢!$A$1:$J$31,I45,FALSE()))</f>
        <v>相談支援員</v>
      </c>
      <c r="J40" s="200"/>
      <c r="K40" s="200"/>
      <c r="L40" s="200"/>
      <c r="M40" s="200"/>
      <c r="N40" s="200"/>
      <c r="O40" s="200" t="str">
        <f aca="false">IF(VLOOKUP($AK$1,選択肢!$A$1:$J$31,O45,FALSE())=0,"-",VLOOKUP($AK$1,選択肢!$A$1:$J$31,O45,FALSE()))</f>
        <v>-</v>
      </c>
      <c r="P40" s="200"/>
      <c r="Q40" s="200"/>
      <c r="R40" s="200"/>
      <c r="S40" s="200"/>
      <c r="T40" s="200"/>
      <c r="U40" s="200" t="str">
        <f aca="false">IF(VLOOKUP($AK$1,選択肢!$A$1:$J$31,U45,FALSE())=0,"-",VLOOKUP($AK$1,選択肢!$A$1:$J$31,U45,FALSE()))</f>
        <v>-</v>
      </c>
      <c r="V40" s="200"/>
      <c r="W40" s="200"/>
      <c r="X40" s="200"/>
      <c r="Y40" s="200"/>
      <c r="Z40" s="200"/>
      <c r="AA40" s="200" t="str">
        <f aca="false">IF(VLOOKUP($AK$1,選択肢!$A$1:$J$31,AA45,FALSE())=0,"-",VLOOKUP($AK$1,選択肢!$A$1:$J$31,AA45,FALSE()))</f>
        <v>-</v>
      </c>
      <c r="AB40" s="200"/>
      <c r="AC40" s="200"/>
      <c r="AD40" s="200"/>
      <c r="AE40" s="200"/>
      <c r="AF40" s="200"/>
      <c r="AG40" s="200" t="str">
        <f aca="false">IF(VLOOKUP($AK$1,選択肢!$A$1:$J$31,AG45,FALSE())=0,"-",VLOOKUP($AK$1,選択肢!$A$1:$J$31,AG45,FALSE()))</f>
        <v>-</v>
      </c>
      <c r="AH40" s="200"/>
      <c r="AI40" s="200"/>
      <c r="AJ40" s="200"/>
      <c r="AK40" s="200"/>
      <c r="AL40" s="200" t="str">
        <f aca="false">IF(VLOOKUP($AK$1,選択肢!$A$1:$J$31,AL45,FALSE())=0,"-",VLOOKUP($AK$1,選択肢!$A$1:$J$31,AL45,FALSE()))</f>
        <v>-</v>
      </c>
      <c r="AM40" s="200"/>
      <c r="AN40" s="110"/>
    </row>
    <row r="41" customFormat="false" ht="18" hidden="false" customHeight="true" outlineLevel="0" collapsed="false">
      <c r="A41" s="110"/>
      <c r="B41" s="125"/>
      <c r="C41" s="202" t="s">
        <v>26</v>
      </c>
      <c r="D41" s="202" t="s">
        <v>183</v>
      </c>
      <c r="E41" s="203" t="s">
        <v>26</v>
      </c>
      <c r="F41" s="203" t="s">
        <v>183</v>
      </c>
      <c r="G41" s="203"/>
      <c r="H41" s="203"/>
      <c r="I41" s="203" t="s">
        <v>26</v>
      </c>
      <c r="J41" s="203"/>
      <c r="K41" s="203"/>
      <c r="L41" s="203" t="s">
        <v>183</v>
      </c>
      <c r="M41" s="203"/>
      <c r="N41" s="203"/>
      <c r="O41" s="203" t="s">
        <v>26</v>
      </c>
      <c r="P41" s="203"/>
      <c r="Q41" s="203"/>
      <c r="R41" s="203" t="s">
        <v>183</v>
      </c>
      <c r="S41" s="203"/>
      <c r="T41" s="203"/>
      <c r="U41" s="203" t="s">
        <v>26</v>
      </c>
      <c r="V41" s="203"/>
      <c r="W41" s="203"/>
      <c r="X41" s="203" t="s">
        <v>183</v>
      </c>
      <c r="Y41" s="203"/>
      <c r="Z41" s="203"/>
      <c r="AA41" s="203" t="s">
        <v>26</v>
      </c>
      <c r="AB41" s="203"/>
      <c r="AC41" s="203"/>
      <c r="AD41" s="203" t="s">
        <v>183</v>
      </c>
      <c r="AE41" s="203"/>
      <c r="AF41" s="203"/>
      <c r="AG41" s="203" t="s">
        <v>26</v>
      </c>
      <c r="AH41" s="203"/>
      <c r="AI41" s="203"/>
      <c r="AJ41" s="203" t="s">
        <v>183</v>
      </c>
      <c r="AK41" s="203"/>
      <c r="AL41" s="203" t="s">
        <v>26</v>
      </c>
      <c r="AM41" s="203" t="s">
        <v>183</v>
      </c>
      <c r="AN41" s="110"/>
    </row>
    <row r="42" customFormat="false" ht="18" hidden="false" customHeight="true" outlineLevel="0" collapsed="false">
      <c r="A42" s="110"/>
      <c r="B42" s="128" t="s">
        <v>184</v>
      </c>
      <c r="C42" s="203" t="n">
        <f aca="false">COUNTIFS($B$11:$B$30,C$40,$C$11:$C$30,"A",$E$11:$E$30,"*")</f>
        <v>1</v>
      </c>
      <c r="D42" s="203" t="n">
        <f aca="false">COUNTIFS($B$11:$B$30,C$40,$C$11:$C$30,"B",$E$11:$E$30,"*")</f>
        <v>0</v>
      </c>
      <c r="E42" s="203" t="n">
        <f aca="false">COUNTIFS($B$11:$B$30,E$40,$C$11:$C$30,"A",$E$11:$E$30,"*")</f>
        <v>0</v>
      </c>
      <c r="F42" s="203" t="n">
        <f aca="false">COUNTIFS($B$11:$B$30,E$40,$C$11:$C$30,"B",$E$11:$E$30,"*")</f>
        <v>1</v>
      </c>
      <c r="G42" s="203"/>
      <c r="H42" s="203"/>
      <c r="I42" s="203" t="n">
        <f aca="false">COUNTIFS($B$11:$B$30,I$40,$C$11:$C$30,"A",$E$11:$E$30,"*")</f>
        <v>0</v>
      </c>
      <c r="J42" s="203"/>
      <c r="K42" s="203"/>
      <c r="L42" s="203" t="n">
        <f aca="false">COUNTIFS($B$11:$B$30,I$40,$C$11:$C$30,"B",$E$11:$E$30,"*")</f>
        <v>0</v>
      </c>
      <c r="M42" s="203"/>
      <c r="N42" s="203"/>
      <c r="O42" s="203" t="n">
        <f aca="false">COUNTIFS($B$11:$B$30,O$40,$C$11:$C$30,"A",$E$11:$E$30,"*")</f>
        <v>0</v>
      </c>
      <c r="P42" s="203"/>
      <c r="Q42" s="203"/>
      <c r="R42" s="203" t="n">
        <f aca="false">COUNTIFS($B$11:$B$30,O$40,$C$11:$C$30,"B",$E$11:$E$30,"*")</f>
        <v>0</v>
      </c>
      <c r="S42" s="203"/>
      <c r="T42" s="203"/>
      <c r="U42" s="203" t="n">
        <f aca="false">COUNTIFS($B$11:$B$30,U$40,$C$11:$C$30,"A",$E$11:$E$30,"*")</f>
        <v>0</v>
      </c>
      <c r="V42" s="203"/>
      <c r="W42" s="203"/>
      <c r="X42" s="203" t="n">
        <f aca="false">COUNTIFS($B$11:$B$30,U$40,$C$11:$C$30,"B",$E$11:$E$30,"*")</f>
        <v>0</v>
      </c>
      <c r="Y42" s="203"/>
      <c r="Z42" s="203"/>
      <c r="AA42" s="203" t="n">
        <f aca="false">COUNTIFS($B$11:$B$30,AA$40,$C$11:$C$30,"A",$E$11:$E$30,"*")</f>
        <v>0</v>
      </c>
      <c r="AB42" s="203"/>
      <c r="AC42" s="203"/>
      <c r="AD42" s="203" t="n">
        <f aca="false">COUNTIFS($B$11:$B$30,AA$40,$C$11:$C$30,"B",$E$11:$E$30,"*")</f>
        <v>0</v>
      </c>
      <c r="AE42" s="203"/>
      <c r="AF42" s="203"/>
      <c r="AG42" s="203" t="n">
        <f aca="false">COUNTIFS($B$11:$B$30,AG$40,$C$11:$C$30,"A",$E$11:$E$30,"*")</f>
        <v>0</v>
      </c>
      <c r="AH42" s="203"/>
      <c r="AI42" s="203"/>
      <c r="AJ42" s="203" t="n">
        <f aca="false">COUNTIFS($B$11:$B$30,AG$40,$C$11:$C$30,"B",$E$11:$E$30,"*")</f>
        <v>0</v>
      </c>
      <c r="AK42" s="203"/>
      <c r="AL42" s="203" t="n">
        <f aca="false">COUNTIFS($B$11:$B$30,AL$40,$C$11:$C$30,"A",$E$11:$E$30,"*")</f>
        <v>0</v>
      </c>
      <c r="AM42" s="203" t="n">
        <f aca="false">COUNTIFS($B$11:$B$30,AL$40,$C$11:$C$30,"B",$E$11:$E$30,"*")</f>
        <v>0</v>
      </c>
      <c r="AN42" s="110"/>
    </row>
    <row r="43" customFormat="false" ht="18" hidden="false" customHeight="true" outlineLevel="0" collapsed="false">
      <c r="A43" s="110"/>
      <c r="B43" s="133" t="s">
        <v>185</v>
      </c>
      <c r="C43" s="203" t="n">
        <f aca="false">COUNTIFS($B$11:$B$30,C$40,$C$11:$C$30,"C",$E$11:$E$30,"*")</f>
        <v>0</v>
      </c>
      <c r="D43" s="203" t="n">
        <f aca="false">COUNTIFS($B$11:$B$30,C$40,$C$11:$C$30,"D",$E$11:$E$30,"*")</f>
        <v>0</v>
      </c>
      <c r="E43" s="203" t="n">
        <f aca="false">COUNTIFS($B$11:$B$30,E$40,$C$11:$C$30,"C",$E$11:$E$30,"*")</f>
        <v>1</v>
      </c>
      <c r="F43" s="203" t="n">
        <f aca="false">COUNTIFS($B$11:$B$30,E$40,$C$11:$C$30,"D",$E$11:$E$30,"*")</f>
        <v>1</v>
      </c>
      <c r="G43" s="203"/>
      <c r="H43" s="203"/>
      <c r="I43" s="203" t="n">
        <f aca="false">COUNTIFS($B$11:$B$30,I$40,$C$11:$C$30,"C",$E$11:$E$30,"*")</f>
        <v>0</v>
      </c>
      <c r="J43" s="203"/>
      <c r="K43" s="203"/>
      <c r="L43" s="203" t="n">
        <f aca="false">COUNTIFS($B$11:$B$30,I$40,$C$11:$C$30,"D",$E$11:$E$30,"*")</f>
        <v>0</v>
      </c>
      <c r="M43" s="203"/>
      <c r="N43" s="203"/>
      <c r="O43" s="203" t="n">
        <f aca="false">COUNTIFS($B$11:$B$30,O$40,$C$11:$C$30,"C",$E$11:$E$30,"*")</f>
        <v>0</v>
      </c>
      <c r="P43" s="203"/>
      <c r="Q43" s="203"/>
      <c r="R43" s="203" t="n">
        <f aca="false">COUNTIFS($B$11:$B$30,O$40,$C$11:$C$30,"D",$E$11:$E$30,"*")</f>
        <v>0</v>
      </c>
      <c r="S43" s="203"/>
      <c r="T43" s="203"/>
      <c r="U43" s="203" t="n">
        <f aca="false">COUNTIFS($B$11:$B$30,U$40,$C$11:$C$30,"C",$E$11:$E$30,"*")</f>
        <v>0</v>
      </c>
      <c r="V43" s="203"/>
      <c r="W43" s="203"/>
      <c r="X43" s="203" t="n">
        <f aca="false">COUNTIFS($B$11:$B$30,U$40,$C$11:$C$30,"D",$E$11:$E$30,"*")</f>
        <v>0</v>
      </c>
      <c r="Y43" s="203"/>
      <c r="Z43" s="203"/>
      <c r="AA43" s="203" t="n">
        <f aca="false">COUNTIFS($B$11:$B$30,AA$40,$C$11:$C$30,"C",$E$11:$E$30,"*")</f>
        <v>0</v>
      </c>
      <c r="AB43" s="203"/>
      <c r="AC43" s="203"/>
      <c r="AD43" s="203" t="n">
        <f aca="false">COUNTIFS($B$11:$B$30,AA$40,$C$11:$C$30,"D",$E$11:$E$30,"*")</f>
        <v>0</v>
      </c>
      <c r="AE43" s="203"/>
      <c r="AF43" s="203"/>
      <c r="AG43" s="203" t="n">
        <f aca="false">COUNTIFS($B$11:$B$30,AG$40,$C$11:$C$30,"C",$E$11:$E$30,"*")</f>
        <v>0</v>
      </c>
      <c r="AH43" s="203"/>
      <c r="AI43" s="203"/>
      <c r="AJ43" s="203" t="n">
        <f aca="false">COUNTIFS($B$11:$B$30,AG$40,$C$11:$C$30,"D",$E$11:$E$30,"*")</f>
        <v>0</v>
      </c>
      <c r="AK43" s="203"/>
      <c r="AL43" s="203" t="n">
        <f aca="false">COUNTIFS($B$11:$B$30,AL$40,$C$11:$C$30,"C",$E$11:$E$30,"*")</f>
        <v>0</v>
      </c>
      <c r="AM43" s="203" t="n">
        <f aca="false">COUNTIFS($B$11:$B$30,AL$40,$C$11:$C$30,"D",$E$11:$E$30,"*")</f>
        <v>0</v>
      </c>
      <c r="AN43" s="110"/>
    </row>
    <row r="44" customFormat="false" ht="24.75" hidden="false" customHeight="true" outlineLevel="0" collapsed="false">
      <c r="A44" s="110"/>
      <c r="B44" s="133" t="s">
        <v>186</v>
      </c>
      <c r="C44" s="200" t="str">
        <f aca="false">IF($AK$3="４週",SUMIFS($AK$11:$AK$30,$B$11:$B$30,C40)/4/$AH$5,IF($AK$3="歴月",SUMIFS($AK$11:$AK$30,$B$11:$B$30,C40)/$AL$5,"記載する期間を選択してください"))</f>
        <v>記載する期間を選択してください</v>
      </c>
      <c r="D44" s="200"/>
      <c r="E44" s="200" t="str">
        <f aca="false">IF($AK$3="４週",SUMIFS($AK$11:$AK$30,$B$11:$B$30,E40)/4/$AH$5,IF($AK$3="歴月",SUMIFS($AK$11:$AK$30,$B$11:$B$30,E40)/$AL$5,"記載する期間を選択してください"))</f>
        <v>記載する期間を選択してください</v>
      </c>
      <c r="F44" s="200"/>
      <c r="G44" s="200"/>
      <c r="H44" s="200"/>
      <c r="I44" s="200" t="str">
        <f aca="false">IF($AK$3="４週",SUMIFS($AK$11:$AK$30,$B$11:$B$30,I40)/4/$AH$5,IF($AK$3="歴月",SUMIFS($AK$11:$AK$30,$B$11:$B$30,I40)/$AL$5,"記載する期間を選択してください"))</f>
        <v>記載する期間を選択してください</v>
      </c>
      <c r="J44" s="200"/>
      <c r="K44" s="200"/>
      <c r="L44" s="200"/>
      <c r="M44" s="200"/>
      <c r="N44" s="200"/>
      <c r="O44" s="200" t="str">
        <f aca="false">IF($AK$3="４週",SUMIFS($AK$11:$AK$30,$B$11:$B$30,O40)/4/$AH$5,IF($AK$3="歴月",SUMIFS($AK$11:$AK$30,$B$11:$B$30,O40)/$AL$5,"記載する期間を選択してください"))</f>
        <v>記載する期間を選択してください</v>
      </c>
      <c r="P44" s="200"/>
      <c r="Q44" s="200"/>
      <c r="R44" s="200"/>
      <c r="S44" s="200"/>
      <c r="T44" s="200"/>
      <c r="U44" s="200" t="str">
        <f aca="false">IF($AK$3="４週",SUMIFS($AK$11:$AK$30,$B$11:$B$30,U40)/4/$AH$5,IF($AK$3="歴月",SUMIFS($AK$11:$AK$30,$B$11:$B$30,U40)/$AL$5,"記載する期間を選択してください"))</f>
        <v>記載する期間を選択してください</v>
      </c>
      <c r="V44" s="200"/>
      <c r="W44" s="200"/>
      <c r="X44" s="200"/>
      <c r="Y44" s="200"/>
      <c r="Z44" s="200"/>
      <c r="AA44" s="200" t="str">
        <f aca="false">IF($AK$3="４週",SUMIFS($AK$11:$AK$30,$B$11:$B$30,AA40)/4/$AH$5,IF($AK$3="歴月",SUMIFS($AK$11:$AK$30,$B$11:$B$30,AA40)/$AL$5,"記載する期間を選択してください"))</f>
        <v>記載する期間を選択してください</v>
      </c>
      <c r="AB44" s="200"/>
      <c r="AC44" s="200"/>
      <c r="AD44" s="200"/>
      <c r="AE44" s="200"/>
      <c r="AF44" s="200"/>
      <c r="AG44" s="200" t="str">
        <f aca="false">IF($AK$3="４週",SUMIFS($AK$11:$AK$30,$B$11:$B$30,AG40)/4/$AH$5,IF($AK$3="歴月",SUMIFS($AK$11:$AK$30,$B$11:$B$30,AG40)/$AL$5,"記載する期間を選択してください"))</f>
        <v>記載する期間を選択してください</v>
      </c>
      <c r="AH44" s="200"/>
      <c r="AI44" s="200"/>
      <c r="AJ44" s="200"/>
      <c r="AK44" s="200"/>
      <c r="AL44" s="200" t="str">
        <f aca="false">IF($AK$3="４週",SUMIFS($AK$11:$AK$30,$B$11:$B$30,AL40)/4/$AH$5,IF($AK$3="歴月",SUMIFS($AK$11:$AK$30,$B$11:$B$30,AL40)/$AL$5,"記載する期間を選択してください"))</f>
        <v>記載する期間を選択してください</v>
      </c>
      <c r="AM44" s="200"/>
      <c r="AN44" s="110"/>
    </row>
    <row r="45" s="105" customFormat="true" ht="4.5" hidden="false" customHeight="true" outlineLevel="0" collapsed="false">
      <c r="A45" s="110"/>
      <c r="C45" s="158" t="n">
        <v>2</v>
      </c>
      <c r="D45" s="158"/>
      <c r="E45" s="158" t="n">
        <v>3</v>
      </c>
      <c r="F45" s="158"/>
      <c r="G45" s="158"/>
      <c r="H45" s="158"/>
      <c r="I45" s="158" t="n">
        <v>4</v>
      </c>
      <c r="J45" s="158"/>
      <c r="K45" s="158"/>
      <c r="L45" s="158"/>
      <c r="M45" s="158"/>
      <c r="N45" s="158"/>
      <c r="O45" s="158" t="n">
        <v>5</v>
      </c>
      <c r="P45" s="158"/>
      <c r="Q45" s="158"/>
      <c r="R45" s="158"/>
      <c r="S45" s="158"/>
      <c r="T45" s="158"/>
      <c r="U45" s="158" t="n">
        <v>6</v>
      </c>
      <c r="V45" s="158"/>
      <c r="W45" s="158"/>
      <c r="X45" s="158"/>
      <c r="Y45" s="158"/>
      <c r="Z45" s="158"/>
      <c r="AA45" s="158" t="n">
        <v>7</v>
      </c>
      <c r="AB45" s="158"/>
      <c r="AC45" s="158"/>
      <c r="AD45" s="158"/>
      <c r="AE45" s="158"/>
      <c r="AF45" s="158"/>
      <c r="AG45" s="158" t="n">
        <v>8</v>
      </c>
      <c r="AH45" s="158"/>
      <c r="AI45" s="158"/>
      <c r="AJ45" s="158"/>
      <c r="AK45" s="158"/>
      <c r="AL45" s="158" t="n">
        <v>9</v>
      </c>
      <c r="AM45" s="206"/>
      <c r="AN45" s="110"/>
    </row>
    <row r="46" customFormat="false" ht="15" hidden="false" customHeight="true" outlineLevel="0" collapsed="false">
      <c r="A46" s="154" t="s">
        <v>117</v>
      </c>
      <c r="B46" s="155"/>
      <c r="C46" s="156"/>
      <c r="D46" s="156"/>
      <c r="E46" s="156"/>
      <c r="F46" s="157"/>
      <c r="G46" s="156"/>
      <c r="H46" s="158"/>
      <c r="I46" s="158"/>
      <c r="J46" s="158"/>
      <c r="K46" s="158"/>
      <c r="L46" s="158"/>
      <c r="M46" s="158"/>
      <c r="N46" s="158"/>
      <c r="O46" s="158"/>
      <c r="P46" s="158"/>
      <c r="Q46" s="158"/>
      <c r="R46" s="158" t="n">
        <v>6</v>
      </c>
      <c r="S46" s="158"/>
      <c r="T46" s="158"/>
      <c r="U46" s="158"/>
      <c r="V46" s="158"/>
      <c r="W46" s="158"/>
      <c r="X46" s="158" t="n">
        <v>7</v>
      </c>
      <c r="Y46" s="158"/>
      <c r="Z46" s="158"/>
      <c r="AA46" s="158"/>
      <c r="AB46" s="158"/>
      <c r="AC46" s="158"/>
      <c r="AD46" s="158" t="n">
        <v>8</v>
      </c>
      <c r="AE46" s="158"/>
      <c r="AF46" s="158"/>
      <c r="AG46" s="159"/>
      <c r="AH46" s="159"/>
      <c r="AI46" s="159"/>
      <c r="AJ46" s="159" t="n">
        <v>9</v>
      </c>
      <c r="AK46" s="160"/>
      <c r="AL46" s="160"/>
      <c r="AM46" s="110"/>
    </row>
    <row r="47" s="154" customFormat="true" ht="15" hidden="false" customHeight="true" outlineLevel="0" collapsed="false">
      <c r="A47" s="154" t="s">
        <v>118</v>
      </c>
      <c r="B47" s="161"/>
      <c r="C47" s="161"/>
      <c r="D47" s="161"/>
      <c r="E47" s="161"/>
      <c r="F47" s="161"/>
      <c r="G47" s="161"/>
      <c r="H47" s="109"/>
      <c r="I47" s="109"/>
      <c r="J47" s="109"/>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09"/>
      <c r="AL47" s="109"/>
      <c r="AM47" s="109"/>
    </row>
    <row r="48" s="154" customFormat="true" ht="15" hidden="false" customHeight="true" outlineLevel="0" collapsed="false">
      <c r="A48" s="154" t="s">
        <v>119</v>
      </c>
      <c r="B48" s="161"/>
      <c r="C48" s="161"/>
      <c r="D48" s="161"/>
      <c r="E48" s="161"/>
      <c r="F48" s="161"/>
      <c r="G48" s="161"/>
      <c r="H48" s="109"/>
      <c r="I48" s="109"/>
      <c r="J48" s="109"/>
      <c r="K48" s="109"/>
      <c r="L48" s="109"/>
      <c r="M48" s="109"/>
      <c r="N48" s="109"/>
      <c r="O48" s="109"/>
      <c r="P48" s="109"/>
      <c r="Q48" s="109"/>
      <c r="R48" s="109"/>
      <c r="S48" s="109"/>
      <c r="T48" s="109"/>
      <c r="U48" s="109"/>
      <c r="V48" s="109"/>
      <c r="W48" s="109"/>
      <c r="X48" s="109"/>
      <c r="Y48" s="109"/>
      <c r="Z48" s="109"/>
      <c r="AA48" s="109"/>
      <c r="AB48" s="109"/>
      <c r="AC48" s="109"/>
      <c r="AD48" s="109"/>
      <c r="AE48" s="109"/>
      <c r="AF48" s="109"/>
      <c r="AG48" s="109"/>
      <c r="AH48" s="109"/>
      <c r="AI48" s="109"/>
      <c r="AJ48" s="109"/>
      <c r="AK48" s="109"/>
      <c r="AL48" s="109"/>
      <c r="AM48" s="109"/>
    </row>
    <row r="49" s="154" customFormat="true" ht="15" hidden="false" customHeight="true" outlineLevel="0" collapsed="false">
      <c r="A49" s="154" t="s">
        <v>120</v>
      </c>
      <c r="B49" s="161"/>
      <c r="C49" s="161"/>
      <c r="D49" s="161"/>
      <c r="E49" s="161"/>
      <c r="F49" s="161"/>
      <c r="G49" s="161"/>
      <c r="H49" s="109"/>
      <c r="I49" s="109"/>
      <c r="J49" s="109"/>
      <c r="K49" s="109"/>
      <c r="L49" s="109"/>
      <c r="M49" s="109"/>
      <c r="N49" s="109"/>
      <c r="O49" s="109"/>
      <c r="P49" s="109"/>
      <c r="Q49" s="109"/>
      <c r="R49" s="109"/>
      <c r="S49" s="109"/>
      <c r="T49" s="109"/>
      <c r="U49" s="109"/>
      <c r="V49" s="109"/>
      <c r="W49" s="109"/>
      <c r="X49" s="109"/>
      <c r="Y49" s="109"/>
      <c r="Z49" s="109"/>
      <c r="AA49" s="109"/>
      <c r="AB49" s="109"/>
      <c r="AC49" s="109"/>
      <c r="AD49" s="109"/>
      <c r="AE49" s="109"/>
      <c r="AF49" s="109"/>
      <c r="AG49" s="109"/>
      <c r="AH49" s="109"/>
      <c r="AI49" s="109"/>
      <c r="AJ49" s="109"/>
      <c r="AK49" s="109"/>
      <c r="AL49" s="109"/>
      <c r="AM49" s="109"/>
    </row>
    <row r="50" s="154" customFormat="true" ht="15" hidden="false" customHeight="true" outlineLevel="0" collapsed="false">
      <c r="A50" s="154" t="s">
        <v>121</v>
      </c>
      <c r="B50" s="161"/>
      <c r="C50" s="161"/>
      <c r="D50" s="161"/>
      <c r="E50" s="161"/>
      <c r="F50" s="161"/>
      <c r="G50" s="161"/>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c r="AK50" s="109"/>
      <c r="AL50" s="109"/>
      <c r="AM50" s="109"/>
    </row>
    <row r="51" customFormat="false" ht="15" hidden="false" customHeight="true" outlineLevel="0" collapsed="false">
      <c r="A51" s="154" t="s">
        <v>122</v>
      </c>
      <c r="B51" s="162"/>
      <c r="C51" s="154"/>
      <c r="D51" s="154"/>
      <c r="E51" s="154"/>
      <c r="F51" s="154"/>
      <c r="G51" s="154"/>
    </row>
    <row r="52" customFormat="false" ht="15" hidden="false" customHeight="true" outlineLevel="0" collapsed="false">
      <c r="A52" s="154" t="s">
        <v>123</v>
      </c>
      <c r="B52" s="162"/>
      <c r="C52" s="154"/>
      <c r="D52" s="154"/>
      <c r="E52" s="154"/>
      <c r="F52" s="154"/>
      <c r="G52" s="154"/>
    </row>
    <row r="53" customFormat="false" ht="15" hidden="false" customHeight="true" outlineLevel="0" collapsed="false">
      <c r="A53" s="154"/>
      <c r="B53" s="128" t="s">
        <v>124</v>
      </c>
      <c r="C53" s="128" t="s">
        <v>125</v>
      </c>
      <c r="D53" s="128"/>
      <c r="E53" s="128"/>
      <c r="F53" s="154"/>
      <c r="G53" s="154"/>
    </row>
    <row r="54" customFormat="false" ht="15" hidden="false" customHeight="true" outlineLevel="0" collapsed="false">
      <c r="A54" s="154"/>
      <c r="B54" s="163" t="s">
        <v>126</v>
      </c>
      <c r="C54" s="164" t="s">
        <v>127</v>
      </c>
      <c r="D54" s="164"/>
      <c r="E54" s="164"/>
      <c r="F54" s="154"/>
      <c r="G54" s="154"/>
    </row>
    <row r="55" customFormat="false" ht="15" hidden="false" customHeight="true" outlineLevel="0" collapsed="false">
      <c r="A55" s="154"/>
      <c r="B55" s="163" t="s">
        <v>128</v>
      </c>
      <c r="C55" s="164" t="s">
        <v>129</v>
      </c>
      <c r="D55" s="164"/>
      <c r="E55" s="164"/>
      <c r="F55" s="154"/>
      <c r="G55" s="154"/>
    </row>
    <row r="56" customFormat="false" ht="15" hidden="false" customHeight="true" outlineLevel="0" collapsed="false">
      <c r="A56" s="154"/>
      <c r="B56" s="163" t="s">
        <v>130</v>
      </c>
      <c r="C56" s="164" t="s">
        <v>131</v>
      </c>
      <c r="D56" s="164"/>
      <c r="E56" s="164"/>
      <c r="F56" s="154"/>
      <c r="G56" s="154"/>
    </row>
    <row r="57" customFormat="false" ht="15" hidden="false" customHeight="true" outlineLevel="0" collapsed="false">
      <c r="A57" s="154"/>
      <c r="B57" s="163" t="s">
        <v>132</v>
      </c>
      <c r="C57" s="164" t="s">
        <v>133</v>
      </c>
      <c r="D57" s="164"/>
      <c r="E57" s="164"/>
      <c r="F57" s="154"/>
      <c r="G57" s="154"/>
    </row>
    <row r="58" customFormat="false" ht="15" hidden="false" customHeight="true" outlineLevel="0" collapsed="false">
      <c r="A58" s="154"/>
      <c r="B58" s="154" t="s">
        <v>134</v>
      </c>
      <c r="C58" s="154"/>
      <c r="D58" s="154"/>
      <c r="E58" s="154"/>
      <c r="F58" s="154"/>
      <c r="G58" s="154"/>
    </row>
    <row r="59" customFormat="false" ht="15" hidden="false" customHeight="true" outlineLevel="0" collapsed="false">
      <c r="A59" s="154"/>
      <c r="B59" s="154" t="s">
        <v>135</v>
      </c>
      <c r="C59" s="154"/>
      <c r="D59" s="154"/>
      <c r="E59" s="154"/>
      <c r="F59" s="154"/>
      <c r="G59" s="154"/>
    </row>
    <row r="60" customFormat="false" ht="15" hidden="false" customHeight="true" outlineLevel="0" collapsed="false">
      <c r="A60" s="154"/>
      <c r="B60" s="154" t="s">
        <v>136</v>
      </c>
      <c r="C60" s="154"/>
      <c r="D60" s="154"/>
      <c r="E60" s="154"/>
      <c r="F60" s="154"/>
      <c r="G60" s="154"/>
    </row>
    <row r="61" customFormat="false" ht="15" hidden="false" customHeight="true" outlineLevel="0" collapsed="false">
      <c r="A61" s="154" t="s">
        <v>137</v>
      </c>
      <c r="B61" s="162"/>
      <c r="C61" s="154"/>
      <c r="D61" s="154"/>
      <c r="E61" s="154"/>
      <c r="F61" s="154"/>
      <c r="G61" s="154"/>
    </row>
    <row r="62" customFormat="false" ht="15" hidden="false" customHeight="true" outlineLevel="0" collapsed="false">
      <c r="A62" s="154" t="s">
        <v>138</v>
      </c>
      <c r="B62" s="162"/>
      <c r="C62" s="154"/>
      <c r="D62" s="154"/>
      <c r="E62" s="154"/>
      <c r="F62" s="154"/>
      <c r="G62" s="154"/>
    </row>
    <row r="63" customFormat="false" ht="15" hidden="false" customHeight="true" outlineLevel="0" collapsed="false">
      <c r="A63" s="154" t="s">
        <v>139</v>
      </c>
      <c r="B63" s="162"/>
      <c r="C63" s="154"/>
      <c r="D63" s="154"/>
      <c r="E63" s="154"/>
      <c r="F63" s="154"/>
      <c r="G63" s="154"/>
    </row>
    <row r="64" customFormat="false" ht="15" hidden="false" customHeight="true" outlineLevel="0" collapsed="false">
      <c r="A64" s="154" t="s">
        <v>140</v>
      </c>
      <c r="B64" s="162"/>
      <c r="C64" s="154"/>
      <c r="D64" s="154"/>
      <c r="E64" s="154"/>
      <c r="F64" s="154"/>
      <c r="G64" s="154"/>
    </row>
    <row r="65" customFormat="false" ht="15" hidden="false" customHeight="true" outlineLevel="0" collapsed="false">
      <c r="A65" s="154" t="s">
        <v>141</v>
      </c>
      <c r="B65" s="162"/>
      <c r="C65" s="154"/>
      <c r="D65" s="154"/>
      <c r="E65" s="154"/>
      <c r="F65" s="154"/>
      <c r="G65" s="154"/>
    </row>
    <row r="66" customFormat="false" ht="15" hidden="false" customHeight="true" outlineLevel="0" collapsed="false">
      <c r="A66" s="154" t="s">
        <v>142</v>
      </c>
      <c r="B66" s="162"/>
      <c r="C66" s="154"/>
      <c r="D66" s="154"/>
      <c r="E66" s="154"/>
      <c r="F66" s="154"/>
      <c r="G66" s="154"/>
    </row>
    <row r="67" customFormat="false" ht="15" hidden="false" customHeight="true" outlineLevel="0" collapsed="false">
      <c r="A67" s="154" t="s">
        <v>143</v>
      </c>
      <c r="B67" s="162"/>
      <c r="C67" s="154"/>
      <c r="D67" s="154"/>
      <c r="E67" s="154"/>
      <c r="F67" s="154"/>
      <c r="G67" s="154"/>
    </row>
    <row r="68" customFormat="false" ht="15" hidden="false" customHeight="true" outlineLevel="0" collapsed="false">
      <c r="A68" s="154" t="s">
        <v>144</v>
      </c>
      <c r="B68" s="162"/>
      <c r="C68" s="154"/>
      <c r="D68" s="154"/>
      <c r="E68" s="154"/>
      <c r="F68" s="154"/>
      <c r="G68" s="154"/>
    </row>
    <row r="69" customFormat="false" ht="15" hidden="false" customHeight="true" outlineLevel="0" collapsed="false">
      <c r="A69" s="154" t="s">
        <v>145</v>
      </c>
      <c r="B69" s="162"/>
      <c r="C69" s="154"/>
      <c r="D69" s="154"/>
      <c r="E69" s="154"/>
      <c r="F69" s="154"/>
      <c r="G69" s="154"/>
    </row>
    <row r="70" customFormat="false" ht="15" hidden="false" customHeight="true" outlineLevel="0" collapsed="false">
      <c r="A70" s="154" t="s">
        <v>146</v>
      </c>
      <c r="B70" s="162"/>
      <c r="C70" s="154"/>
      <c r="D70" s="154"/>
      <c r="E70" s="154"/>
      <c r="F70" s="154"/>
      <c r="G70" s="154"/>
    </row>
    <row r="71" customFormat="false" ht="15" hidden="false" customHeight="true" outlineLevel="0" collapsed="false">
      <c r="A71" s="154" t="s">
        <v>147</v>
      </c>
      <c r="B71" s="162"/>
      <c r="C71" s="154"/>
      <c r="D71" s="154"/>
      <c r="E71" s="154"/>
      <c r="F71" s="154"/>
      <c r="G71" s="154"/>
    </row>
    <row r="72" customFormat="false" ht="15" hidden="false" customHeight="true" outlineLevel="0" collapsed="false">
      <c r="A72" s="154" t="s">
        <v>148</v>
      </c>
      <c r="B72" s="162"/>
      <c r="C72" s="154"/>
      <c r="D72" s="154"/>
      <c r="E72" s="154"/>
      <c r="F72" s="154"/>
      <c r="G72" s="154"/>
    </row>
    <row r="73" customFormat="false" ht="15" hidden="false" customHeight="true" outlineLevel="0" collapsed="false">
      <c r="A73" s="154" t="s">
        <v>149</v>
      </c>
      <c r="B73" s="162"/>
      <c r="C73" s="154"/>
      <c r="D73" s="154"/>
      <c r="E73" s="154"/>
      <c r="F73" s="154"/>
      <c r="G73" s="154"/>
    </row>
  </sheetData>
  <mergeCells count="122">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A36:C36"/>
    <mergeCell ref="F36:H36"/>
    <mergeCell ref="I36:K36"/>
    <mergeCell ref="L36:N36"/>
    <mergeCell ref="O36:Q36"/>
    <mergeCell ref="R36:U36"/>
    <mergeCell ref="V36:Y36"/>
    <mergeCell ref="Z36:AC36"/>
    <mergeCell ref="A37:C37"/>
    <mergeCell ref="F37:H37"/>
    <mergeCell ref="I37:K37"/>
    <mergeCell ref="L37:N37"/>
    <mergeCell ref="O37:Q37"/>
    <mergeCell ref="R37:U37"/>
    <mergeCell ref="V37:Y38"/>
    <mergeCell ref="Z37:AC38"/>
    <mergeCell ref="A38:C38"/>
    <mergeCell ref="F38:H38"/>
    <mergeCell ref="I38:K38"/>
    <mergeCell ref="L38:N38"/>
    <mergeCell ref="O38:Q38"/>
    <mergeCell ref="R38:U38"/>
    <mergeCell ref="C40:D40"/>
    <mergeCell ref="E40:H40"/>
    <mergeCell ref="I40:N40"/>
    <mergeCell ref="O40:T40"/>
    <mergeCell ref="U40:Z40"/>
    <mergeCell ref="AA40:AF40"/>
    <mergeCell ref="AG40:AK40"/>
    <mergeCell ref="AL40:AM40"/>
    <mergeCell ref="F41:H41"/>
    <mergeCell ref="I41:K41"/>
    <mergeCell ref="L41:N41"/>
    <mergeCell ref="O41:Q41"/>
    <mergeCell ref="R41:T41"/>
    <mergeCell ref="U41:W41"/>
    <mergeCell ref="X41:Z41"/>
    <mergeCell ref="AA41:AC41"/>
    <mergeCell ref="AD41:AF41"/>
    <mergeCell ref="AG41:AI41"/>
    <mergeCell ref="AJ41:AK41"/>
    <mergeCell ref="F42:H42"/>
    <mergeCell ref="I42:K42"/>
    <mergeCell ref="L42:N42"/>
    <mergeCell ref="O42:Q42"/>
    <mergeCell ref="R42:T42"/>
    <mergeCell ref="U42:W42"/>
    <mergeCell ref="X42:Z42"/>
    <mergeCell ref="AA42:AC42"/>
    <mergeCell ref="AD42:AF42"/>
    <mergeCell ref="AG42:AI42"/>
    <mergeCell ref="AJ42:AK42"/>
    <mergeCell ref="F43:H43"/>
    <mergeCell ref="I43:K43"/>
    <mergeCell ref="L43:N43"/>
    <mergeCell ref="O43:Q43"/>
    <mergeCell ref="R43:T43"/>
    <mergeCell ref="U43:W43"/>
    <mergeCell ref="X43:Z43"/>
    <mergeCell ref="AA43:AC43"/>
    <mergeCell ref="AD43:AF43"/>
    <mergeCell ref="AG43:AI43"/>
    <mergeCell ref="AJ43:AK43"/>
    <mergeCell ref="C44:D44"/>
    <mergeCell ref="E44:H44"/>
    <mergeCell ref="I44:N44"/>
    <mergeCell ref="O44:T44"/>
    <mergeCell ref="U44:Z44"/>
    <mergeCell ref="AA44:AF44"/>
    <mergeCell ref="AG44:AK44"/>
    <mergeCell ref="AL44:AM44"/>
    <mergeCell ref="C53:E53"/>
    <mergeCell ref="C54:E54"/>
    <mergeCell ref="C55:E55"/>
    <mergeCell ref="C56:E56"/>
    <mergeCell ref="C57:E57"/>
  </mergeCells>
  <dataValidations count="6">
    <dataValidation allowBlank="true" errorStyle="stop" operator="greaterThanOrEqual" showDropDown="false" showErrorMessage="true" showInputMessage="true" sqref="R37:R38 V37 Z37" type="none">
      <formula1>0</formula1>
      <formula2>0</formula2>
    </dataValidation>
    <dataValidation allowBlank="true" errorStyle="stop" operator="greaterThanOrEqual" showDropDown="false" showErrorMessage="true" showInputMessage="true" sqref="D37:F38 I37:I38 L37:L38 O37:O38" type="whole">
      <formula1>0</formula1>
      <formula2>0</formula2>
    </dataValidation>
    <dataValidation allowBlank="true" errorStyle="stop" operator="between" showDropDown="false" showErrorMessage="true" showInputMessage="true" sqref="C11:C30" type="list">
      <formula1>"A,B,C,D"</formula1>
      <formula2>0</formula2>
    </dataValidation>
    <dataValidation allowBlank="true" errorStyle="stop" operator="between" showDropDown="false" showErrorMessage="true" showInputMessage="true" sqref="AK4:AN4" type="list">
      <formula1>"予定,実績"</formula1>
      <formula2>0</formula2>
    </dataValidation>
    <dataValidation allowBlank="true" errorStyle="stop" operator="between" showDropDown="false" showErrorMessage="true" showInputMessage="true" sqref="AK3:AN3" type="list">
      <formula1>"４週,歴月"</formula1>
      <formula2>0</formula2>
    </dataValidation>
    <dataValidation allowBlank="true" errorStyle="stop" operator="between" showDropDown="false" showErrorMessage="true" showInputMessage="true" sqref="B11:B30" type="list">
      <formula1>INDIRECT($AK$1)</formula1>
      <formula2>0</formula2>
    </dataValidation>
  </dataValidations>
  <printOptions headings="false" gridLines="false" gridLinesSet="true" horizontalCentered="true" verticalCentered="true"/>
  <pageMargins left="0.196527777777778" right="0.196527777777778" top="0.393055555555556" bottom="0.196527777777778" header="0.196527777777778" footer="0.511811023622047"/>
  <pageSetup paperSize="9" scale="91" fitToWidth="1" fitToHeight="1" pageOrder="downThenOver" orientation="landscape" blackAndWhite="false" draft="false" cellComments="none" horizontalDpi="300" verticalDpi="300" copies="1"/>
  <headerFooter differentFirst="false" differentOddEven="false">
    <oddHeader>&amp;L&amp;"ＭＳ ゴシック,標準"&amp;10（参考様式）</oddHeader>
    <oddFooter/>
  </headerFooter>
  <rowBreaks count="1" manualBreakCount="1">
    <brk id="34" man="true" max="16383" min="0"/>
  </rowBreaks>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N73"/>
  <sheetViews>
    <sheetView showFormulas="false" showGridLines="false" showRowColHeaders="true" showZeros="true" rightToLeft="false" tabSelected="false" showOutlineSymbols="true" defaultGridColor="true" view="pageBreakPreview" topLeftCell="A1" colorId="64" zoomScale="100" zoomScaleNormal="100" zoomScalePageLayoutView="100" workbookViewId="0">
      <selection pane="topLeft" activeCell="AR12" activeCellId="0" sqref="AR12"/>
    </sheetView>
  </sheetViews>
  <sheetFormatPr defaultColWidth="8.2578125" defaultRowHeight="21" customHeight="true" zeroHeight="false" outlineLevelRow="0" outlineLevelCol="0"/>
  <cols>
    <col collapsed="false" customWidth="true" hidden="false" outlineLevel="0" max="1" min="1" style="105" width="2.62"/>
    <col collapsed="false" customWidth="true" hidden="false" outlineLevel="0" max="2" min="2" style="106" width="15.26"/>
    <col collapsed="false" customWidth="true" hidden="false" outlineLevel="0" max="3" min="3" style="105" width="6.62"/>
    <col collapsed="false" customWidth="true" hidden="false" outlineLevel="0" max="5" min="4" style="105" width="7.62"/>
    <col collapsed="false" customWidth="true" hidden="false" outlineLevel="0" max="36" min="6" style="105" width="2.62"/>
    <col collapsed="false" customWidth="true" hidden="false" outlineLevel="0" max="37" min="37" style="105" width="6.62"/>
    <col collapsed="false" customWidth="true" hidden="false" outlineLevel="0" max="39" min="38" style="105" width="7.62"/>
    <col collapsed="false" customWidth="true" hidden="false" outlineLevel="0" max="40" min="40" style="105" width="5.62"/>
    <col collapsed="false" customWidth="false" hidden="false" outlineLevel="0" max="16384" min="41" style="105" width="8.25"/>
  </cols>
  <sheetData>
    <row r="1" customFormat="false" ht="19.5" hidden="false" customHeight="true" outlineLevel="0" collapsed="false">
      <c r="A1" s="107" t="s">
        <v>90</v>
      </c>
      <c r="C1" s="108"/>
      <c r="D1" s="108"/>
      <c r="E1" s="108"/>
      <c r="F1" s="108"/>
      <c r="G1" s="108"/>
      <c r="H1" s="108"/>
      <c r="I1" s="108"/>
      <c r="J1" s="108"/>
      <c r="K1" s="108"/>
      <c r="L1" s="108"/>
      <c r="M1" s="108"/>
      <c r="N1" s="108"/>
      <c r="O1" s="108"/>
      <c r="P1" s="108"/>
      <c r="Q1" s="108"/>
      <c r="R1" s="108"/>
      <c r="S1" s="108"/>
      <c r="T1" s="108"/>
      <c r="U1" s="108"/>
      <c r="V1" s="108"/>
      <c r="W1" s="108"/>
      <c r="X1" s="109"/>
      <c r="Y1" s="109"/>
      <c r="Z1" s="110"/>
      <c r="AA1" s="110"/>
      <c r="AB1" s="110"/>
      <c r="AC1" s="110"/>
      <c r="AD1" s="111"/>
      <c r="AE1" s="111"/>
      <c r="AF1" s="111"/>
      <c r="AG1" s="111"/>
      <c r="AH1" s="111"/>
      <c r="AI1" s="112" t="s">
        <v>91</v>
      </c>
      <c r="AJ1" s="112"/>
      <c r="AK1" s="113" t="s">
        <v>262</v>
      </c>
      <c r="AL1" s="113"/>
      <c r="AM1" s="113"/>
      <c r="AN1" s="113"/>
    </row>
    <row r="2" customFormat="false" ht="18" hidden="false" customHeight="true" outlineLevel="0" collapsed="false">
      <c r="A2" s="110"/>
      <c r="B2" s="114"/>
      <c r="C2" s="114"/>
      <c r="D2" s="114"/>
      <c r="E2" s="114"/>
      <c r="F2" s="114"/>
      <c r="G2" s="114"/>
      <c r="H2" s="114"/>
      <c r="I2" s="114"/>
      <c r="J2" s="114"/>
      <c r="K2" s="115"/>
      <c r="L2" s="115"/>
      <c r="M2" s="116" t="n">
        <v>2024</v>
      </c>
      <c r="N2" s="116"/>
      <c r="O2" s="116"/>
      <c r="P2" s="116"/>
      <c r="Q2" s="117" t="s">
        <v>93</v>
      </c>
      <c r="R2" s="117"/>
      <c r="S2" s="116" t="n">
        <v>5</v>
      </c>
      <c r="T2" s="116"/>
      <c r="U2" s="117" t="s">
        <v>94</v>
      </c>
      <c r="V2" s="117"/>
      <c r="W2" s="114"/>
      <c r="X2" s="114"/>
      <c r="Y2" s="114"/>
      <c r="Z2" s="110"/>
      <c r="AA2" s="110"/>
      <c r="AC2" s="112"/>
      <c r="AD2" s="114"/>
      <c r="AE2" s="114"/>
      <c r="AF2" s="114"/>
      <c r="AG2" s="114"/>
      <c r="AH2" s="114"/>
      <c r="AI2" s="112" t="s">
        <v>95</v>
      </c>
      <c r="AJ2" s="112"/>
      <c r="AK2" s="118"/>
      <c r="AL2" s="118"/>
      <c r="AM2" s="118"/>
      <c r="AN2" s="118"/>
    </row>
    <row r="3" customFormat="false" ht="18" hidden="false" customHeight="true" outlineLevel="0" collapsed="false">
      <c r="A3" s="119"/>
      <c r="B3" s="119"/>
      <c r="C3" s="119"/>
      <c r="D3" s="119"/>
      <c r="E3" s="119"/>
      <c r="F3" s="119"/>
      <c r="G3" s="119"/>
      <c r="H3" s="119"/>
      <c r="I3" s="119"/>
      <c r="J3" s="119"/>
      <c r="K3" s="119"/>
      <c r="L3" s="119"/>
      <c r="M3" s="119"/>
      <c r="N3" s="119"/>
      <c r="O3" s="119"/>
      <c r="P3" s="119"/>
      <c r="Q3" s="119"/>
      <c r="R3" s="119"/>
      <c r="S3" s="119"/>
      <c r="T3" s="119"/>
      <c r="U3" s="119"/>
      <c r="V3" s="119"/>
      <c r="W3" s="119"/>
      <c r="Y3" s="120"/>
      <c r="Z3" s="120"/>
      <c r="AA3" s="120"/>
      <c r="AB3" s="110"/>
      <c r="AC3" s="120"/>
      <c r="AD3" s="120"/>
      <c r="AE3" s="120"/>
      <c r="AF3" s="120"/>
      <c r="AG3" s="120"/>
      <c r="AH3" s="120"/>
      <c r="AI3" s="121" t="s">
        <v>96</v>
      </c>
      <c r="AJ3" s="112"/>
      <c r="AK3" s="122"/>
      <c r="AL3" s="122"/>
      <c r="AM3" s="122"/>
      <c r="AN3" s="122"/>
    </row>
    <row r="4" customFormat="false" ht="18" hidden="false" customHeight="true" outlineLevel="0" collapsed="false">
      <c r="A4" s="119"/>
      <c r="B4" s="119"/>
      <c r="C4" s="119"/>
      <c r="D4" s="119"/>
      <c r="E4" s="119"/>
      <c r="F4" s="119"/>
      <c r="G4" s="119"/>
      <c r="H4" s="119"/>
      <c r="I4" s="119"/>
      <c r="J4" s="119"/>
      <c r="K4" s="119"/>
      <c r="L4" s="119"/>
      <c r="M4" s="119"/>
      <c r="N4" s="119"/>
      <c r="O4" s="119"/>
      <c r="P4" s="119"/>
      <c r="Q4" s="119"/>
      <c r="R4" s="119"/>
      <c r="S4" s="119"/>
      <c r="T4" s="119"/>
      <c r="U4" s="119"/>
      <c r="V4" s="119"/>
      <c r="W4" s="119"/>
      <c r="Y4" s="120"/>
      <c r="Z4" s="120"/>
      <c r="AA4" s="120"/>
      <c r="AB4" s="110"/>
      <c r="AC4" s="120"/>
      <c r="AD4" s="120"/>
      <c r="AE4" s="120"/>
      <c r="AF4" s="120"/>
      <c r="AG4" s="120"/>
      <c r="AH4" s="120"/>
      <c r="AI4" s="121" t="s">
        <v>97</v>
      </c>
      <c r="AJ4" s="112"/>
      <c r="AK4" s="122"/>
      <c r="AL4" s="122"/>
      <c r="AM4" s="122"/>
      <c r="AN4" s="122"/>
    </row>
    <row r="5" customFormat="false" ht="18" hidden="false" customHeight="true" outlineLevel="0" collapsed="false">
      <c r="A5" s="119"/>
      <c r="B5" s="119"/>
      <c r="C5" s="119"/>
      <c r="D5" s="119"/>
      <c r="E5" s="119"/>
      <c r="F5" s="119"/>
      <c r="G5" s="119"/>
      <c r="H5" s="119"/>
      <c r="I5" s="119"/>
      <c r="J5" s="119"/>
      <c r="K5" s="119"/>
      <c r="L5" s="119"/>
      <c r="M5" s="119"/>
      <c r="N5" s="119"/>
      <c r="O5" s="119"/>
      <c r="P5" s="119"/>
      <c r="Q5" s="119"/>
      <c r="R5" s="119"/>
      <c r="S5" s="119"/>
      <c r="T5" s="119"/>
      <c r="U5" s="119"/>
      <c r="V5" s="119"/>
      <c r="W5" s="119"/>
      <c r="Y5" s="120"/>
      <c r="Z5" s="120"/>
      <c r="AA5" s="120"/>
      <c r="AB5" s="110"/>
      <c r="AC5" s="120"/>
      <c r="AD5" s="120"/>
      <c r="AE5" s="248"/>
      <c r="AF5" s="248"/>
      <c r="AG5" s="248"/>
      <c r="AH5" s="248"/>
      <c r="AI5" s="249" t="s">
        <v>263</v>
      </c>
      <c r="AJ5" s="112"/>
      <c r="AK5" s="122"/>
      <c r="AL5" s="122"/>
      <c r="AM5" s="122"/>
      <c r="AN5" s="122"/>
    </row>
    <row r="6" customFormat="false" ht="18" hidden="false" customHeight="true" outlineLevel="0" collapsed="false">
      <c r="A6" s="119"/>
      <c r="B6" s="119"/>
      <c r="C6" s="119"/>
      <c r="D6" s="119"/>
      <c r="E6" s="119"/>
      <c r="F6" s="119"/>
      <c r="G6" s="119"/>
      <c r="H6" s="119"/>
      <c r="I6" s="119"/>
      <c r="J6" s="119"/>
      <c r="K6" s="119"/>
      <c r="L6" s="119"/>
      <c r="M6" s="119"/>
      <c r="N6" s="119"/>
      <c r="O6" s="119"/>
      <c r="P6" s="119"/>
      <c r="Q6" s="119"/>
      <c r="R6" s="119"/>
      <c r="S6" s="119"/>
      <c r="U6" s="119"/>
      <c r="V6" s="119"/>
      <c r="W6" s="119"/>
      <c r="Y6" s="120"/>
      <c r="Z6" s="120"/>
      <c r="AA6" s="120"/>
      <c r="AB6" s="110"/>
      <c r="AC6" s="120"/>
      <c r="AD6" s="120"/>
      <c r="AE6" s="120"/>
      <c r="AF6" s="120"/>
      <c r="AG6" s="121" t="s">
        <v>98</v>
      </c>
      <c r="AH6" s="165"/>
      <c r="AI6" s="165"/>
      <c r="AJ6" s="165"/>
      <c r="AK6" s="120" t="s">
        <v>99</v>
      </c>
      <c r="AL6" s="250"/>
      <c r="AM6" s="120" t="s">
        <v>100</v>
      </c>
      <c r="AN6" s="110"/>
    </row>
    <row r="7" customFormat="false" ht="9.75" hidden="false" customHeight="true" outlineLevel="0" collapsed="false">
      <c r="A7" s="110"/>
      <c r="B7" s="125"/>
      <c r="C7" s="125"/>
      <c r="D7" s="125"/>
      <c r="E7" s="125"/>
      <c r="F7" s="125"/>
      <c r="G7" s="125"/>
      <c r="H7" s="125"/>
      <c r="I7" s="125"/>
      <c r="J7" s="125"/>
      <c r="K7" s="125"/>
      <c r="L7" s="125"/>
      <c r="M7" s="125"/>
      <c r="N7" s="125"/>
      <c r="O7" s="125"/>
      <c r="P7" s="125"/>
      <c r="Q7" s="125"/>
      <c r="R7" s="125"/>
      <c r="S7" s="125"/>
      <c r="T7" s="125"/>
      <c r="U7" s="125"/>
      <c r="V7" s="125"/>
      <c r="W7" s="125"/>
      <c r="X7" s="126"/>
      <c r="Y7" s="126"/>
      <c r="Z7" s="126"/>
      <c r="AA7" s="126"/>
      <c r="AB7" s="126"/>
      <c r="AC7" s="126"/>
      <c r="AD7" s="126"/>
      <c r="AE7" s="126"/>
      <c r="AF7" s="126"/>
      <c r="AG7" s="126"/>
      <c r="AH7" s="126"/>
      <c r="AI7" s="126"/>
      <c r="AJ7" s="126"/>
      <c r="AK7" s="126"/>
      <c r="AL7" s="126"/>
      <c r="AM7" s="110"/>
      <c r="AN7" s="110"/>
    </row>
    <row r="8" customFormat="false" ht="15" hidden="false" customHeight="true" outlineLevel="0" collapsed="false">
      <c r="A8" s="127" t="s">
        <v>101</v>
      </c>
      <c r="B8" s="128" t="s">
        <v>102</v>
      </c>
      <c r="C8" s="129" t="s">
        <v>103</v>
      </c>
      <c r="D8" s="128" t="s">
        <v>104</v>
      </c>
      <c r="E8" s="130" t="s">
        <v>105</v>
      </c>
      <c r="F8" s="131" t="s">
        <v>106</v>
      </c>
      <c r="G8" s="131"/>
      <c r="H8" s="131"/>
      <c r="I8" s="131"/>
      <c r="J8" s="131"/>
      <c r="K8" s="131"/>
      <c r="L8" s="131"/>
      <c r="M8" s="131"/>
      <c r="N8" s="131"/>
      <c r="O8" s="131"/>
      <c r="P8" s="131"/>
      <c r="Q8" s="131"/>
      <c r="R8" s="131"/>
      <c r="S8" s="131"/>
      <c r="T8" s="131"/>
      <c r="U8" s="131"/>
      <c r="V8" s="131"/>
      <c r="W8" s="131"/>
      <c r="X8" s="131"/>
      <c r="Y8" s="131"/>
      <c r="Z8" s="131"/>
      <c r="AA8" s="131"/>
      <c r="AB8" s="131"/>
      <c r="AC8" s="131"/>
      <c r="AD8" s="131"/>
      <c r="AE8" s="131"/>
      <c r="AF8" s="131"/>
      <c r="AG8" s="131"/>
      <c r="AH8" s="131"/>
      <c r="AI8" s="131"/>
      <c r="AJ8" s="131"/>
      <c r="AK8" s="132" t="s">
        <v>107</v>
      </c>
      <c r="AL8" s="133" t="s">
        <v>108</v>
      </c>
      <c r="AM8" s="134" t="s">
        <v>109</v>
      </c>
      <c r="AN8" s="134"/>
    </row>
    <row r="9" customFormat="false" ht="15" hidden="false" customHeight="true" outlineLevel="0" collapsed="false">
      <c r="A9" s="127"/>
      <c r="B9" s="128"/>
      <c r="C9" s="129"/>
      <c r="D9" s="128"/>
      <c r="E9" s="130"/>
      <c r="F9" s="128" t="s">
        <v>110</v>
      </c>
      <c r="G9" s="128"/>
      <c r="H9" s="128"/>
      <c r="I9" s="128"/>
      <c r="J9" s="128"/>
      <c r="K9" s="128"/>
      <c r="L9" s="128"/>
      <c r="M9" s="128" t="s">
        <v>111</v>
      </c>
      <c r="N9" s="128"/>
      <c r="O9" s="128"/>
      <c r="P9" s="128"/>
      <c r="Q9" s="128"/>
      <c r="R9" s="128"/>
      <c r="S9" s="128"/>
      <c r="T9" s="128" t="s">
        <v>112</v>
      </c>
      <c r="U9" s="128"/>
      <c r="V9" s="128"/>
      <c r="W9" s="128"/>
      <c r="X9" s="128"/>
      <c r="Y9" s="128"/>
      <c r="Z9" s="128"/>
      <c r="AA9" s="128" t="s">
        <v>113</v>
      </c>
      <c r="AB9" s="128"/>
      <c r="AC9" s="128"/>
      <c r="AD9" s="128"/>
      <c r="AE9" s="128"/>
      <c r="AF9" s="128"/>
      <c r="AG9" s="128"/>
      <c r="AH9" s="128" t="s">
        <v>114</v>
      </c>
      <c r="AI9" s="128"/>
      <c r="AJ9" s="128"/>
      <c r="AK9" s="132"/>
      <c r="AL9" s="133"/>
      <c r="AM9" s="134"/>
      <c r="AN9" s="134"/>
    </row>
    <row r="10" customFormat="false" ht="15" hidden="false" customHeight="true" outlineLevel="0" collapsed="false">
      <c r="A10" s="127"/>
      <c r="B10" s="128"/>
      <c r="C10" s="129"/>
      <c r="D10" s="128"/>
      <c r="E10" s="130"/>
      <c r="F10" s="135" t="n">
        <f aca="false">DATE($M$2,$S$2,1)</f>
        <v>45413</v>
      </c>
      <c r="G10" s="135" t="n">
        <f aca="false">DATE($M$2,$S$2,2)</f>
        <v>45414</v>
      </c>
      <c r="H10" s="135" t="n">
        <f aca="false">DATE($M$2,$S$2,3)</f>
        <v>45415</v>
      </c>
      <c r="I10" s="135" t="n">
        <f aca="false">DATE($M$2,$S$2,4)</f>
        <v>45416</v>
      </c>
      <c r="J10" s="135" t="n">
        <f aca="false">DATE($M$2,$S$2,5)</f>
        <v>45417</v>
      </c>
      <c r="K10" s="135" t="n">
        <f aca="false">DATE($M$2,$S$2,6)</f>
        <v>45418</v>
      </c>
      <c r="L10" s="135" t="n">
        <f aca="false">DATE($M$2,$S$2,7)</f>
        <v>45419</v>
      </c>
      <c r="M10" s="135" t="n">
        <f aca="false">DATE($M$2,$S$2,8)</f>
        <v>45420</v>
      </c>
      <c r="N10" s="135" t="n">
        <f aca="false">DATE($M$2,$S$2,9)</f>
        <v>45421</v>
      </c>
      <c r="O10" s="135" t="n">
        <f aca="false">DATE($M$2,$S$2,10)</f>
        <v>45422</v>
      </c>
      <c r="P10" s="135" t="n">
        <f aca="false">DATE($M$2,$S$2,11)</f>
        <v>45423</v>
      </c>
      <c r="Q10" s="135" t="n">
        <f aca="false">DATE($M$2,$S$2,12)</f>
        <v>45424</v>
      </c>
      <c r="R10" s="135" t="n">
        <f aca="false">DATE($M$2,$S$2,13)</f>
        <v>45425</v>
      </c>
      <c r="S10" s="135" t="n">
        <f aca="false">DATE($M$2,$S$2,14)</f>
        <v>45426</v>
      </c>
      <c r="T10" s="135" t="n">
        <f aca="false">DATE($M$2,$S$2,15)</f>
        <v>45427</v>
      </c>
      <c r="U10" s="135" t="n">
        <f aca="false">DATE($M$2,$S$2,16)</f>
        <v>45428</v>
      </c>
      <c r="V10" s="135" t="n">
        <f aca="false">DATE($M$2,$S$2,17)</f>
        <v>45429</v>
      </c>
      <c r="W10" s="135" t="n">
        <f aca="false">DATE($M$2,$S$2,18)</f>
        <v>45430</v>
      </c>
      <c r="X10" s="135" t="n">
        <f aca="false">DATE($M$2,$S$2,19)</f>
        <v>45431</v>
      </c>
      <c r="Y10" s="135" t="n">
        <f aca="false">DATE($M$2,$S$2,20)</f>
        <v>45432</v>
      </c>
      <c r="Z10" s="135" t="n">
        <f aca="false">DATE($M$2,$S$2,21)</f>
        <v>45433</v>
      </c>
      <c r="AA10" s="135" t="n">
        <f aca="false">DATE($M$2,$S$2,22)</f>
        <v>45434</v>
      </c>
      <c r="AB10" s="135" t="n">
        <f aca="false">DATE($M$2,$S$2,23)</f>
        <v>45435</v>
      </c>
      <c r="AC10" s="135" t="n">
        <f aca="false">DATE($M$2,$S$2,24)</f>
        <v>45436</v>
      </c>
      <c r="AD10" s="135" t="n">
        <f aca="false">DATE($M$2,$S$2,25)</f>
        <v>45437</v>
      </c>
      <c r="AE10" s="135" t="n">
        <f aca="false">DATE($M$2,$S$2,26)</f>
        <v>45438</v>
      </c>
      <c r="AF10" s="135" t="n">
        <f aca="false">DATE($M$2,$S$2,27)</f>
        <v>45439</v>
      </c>
      <c r="AG10" s="135" t="n">
        <f aca="false">DATE($M$2,$S$2,28)</f>
        <v>45440</v>
      </c>
      <c r="AH10" s="135" t="n">
        <f aca="false">IF(DAY(EOMONTH(F10,0))&lt;29,"",DATE($M$2,$S$2,29))</f>
        <v>45441</v>
      </c>
      <c r="AI10" s="135" t="n">
        <f aca="false">IF(DAY(EOMONTH(F10,0))&lt;30,"",DATE($M$2,$S$2,30))</f>
        <v>45442</v>
      </c>
      <c r="AJ10" s="135" t="n">
        <f aca="false">IF(DAY(EOMONTH(F10,0))&lt;31,"",DATE($M$2,$S$2,31))</f>
        <v>45443</v>
      </c>
      <c r="AK10" s="132"/>
      <c r="AL10" s="133"/>
      <c r="AM10" s="134"/>
      <c r="AN10" s="134"/>
    </row>
    <row r="11" customFormat="false" ht="15" hidden="false" customHeight="true" outlineLevel="0" collapsed="false">
      <c r="A11" s="127"/>
      <c r="B11" s="128"/>
      <c r="C11" s="129"/>
      <c r="D11" s="128"/>
      <c r="E11" s="130"/>
      <c r="F11" s="136" t="n">
        <f aca="false">DATE($M$2,$S$2,1)</f>
        <v>45413</v>
      </c>
      <c r="G11" s="136" t="n">
        <f aca="false">DATE($M$2,$S$2,2)</f>
        <v>45414</v>
      </c>
      <c r="H11" s="136" t="n">
        <f aca="false">DATE($M$2,$S$2,3)</f>
        <v>45415</v>
      </c>
      <c r="I11" s="136" t="n">
        <f aca="false">DATE($M$2,$S$2,4)</f>
        <v>45416</v>
      </c>
      <c r="J11" s="136" t="n">
        <f aca="false">DATE($M$2,$S$2,5)</f>
        <v>45417</v>
      </c>
      <c r="K11" s="136" t="n">
        <f aca="false">DATE($M$2,$S$2,6)</f>
        <v>45418</v>
      </c>
      <c r="L11" s="136" t="n">
        <f aca="false">DATE($M$2,$S$2,7)</f>
        <v>45419</v>
      </c>
      <c r="M11" s="136" t="n">
        <f aca="false">DATE($M$2,$S$2,8)</f>
        <v>45420</v>
      </c>
      <c r="N11" s="136" t="n">
        <f aca="false">DATE($M$2,$S$2,9)</f>
        <v>45421</v>
      </c>
      <c r="O11" s="136" t="n">
        <f aca="false">DATE($M$2,$S$2,10)</f>
        <v>45422</v>
      </c>
      <c r="P11" s="136" t="n">
        <f aca="false">DATE($M$2,$S$2,11)</f>
        <v>45423</v>
      </c>
      <c r="Q11" s="136" t="n">
        <f aca="false">DATE($M$2,$S$2,12)</f>
        <v>45424</v>
      </c>
      <c r="R11" s="136" t="n">
        <f aca="false">DATE($M$2,$S$2,13)</f>
        <v>45425</v>
      </c>
      <c r="S11" s="136" t="n">
        <f aca="false">DATE($M$2,$S$2,14)</f>
        <v>45426</v>
      </c>
      <c r="T11" s="136" t="n">
        <f aca="false">DATE($M$2,$S$2,15)</f>
        <v>45427</v>
      </c>
      <c r="U11" s="136" t="n">
        <f aca="false">DATE($M$2,$S$2,16)</f>
        <v>45428</v>
      </c>
      <c r="V11" s="136" t="n">
        <f aca="false">DATE($M$2,$S$2,17)</f>
        <v>45429</v>
      </c>
      <c r="W11" s="136" t="n">
        <f aca="false">DATE($M$2,$S$2,18)</f>
        <v>45430</v>
      </c>
      <c r="X11" s="136" t="n">
        <f aca="false">DATE($M$2,$S$2,19)</f>
        <v>45431</v>
      </c>
      <c r="Y11" s="136" t="n">
        <f aca="false">DATE($M$2,$S$2,20)</f>
        <v>45432</v>
      </c>
      <c r="Z11" s="136" t="n">
        <f aca="false">DATE($M$2,$S$2,21)</f>
        <v>45433</v>
      </c>
      <c r="AA11" s="136" t="n">
        <f aca="false">DATE($M$2,$S$2,22)</f>
        <v>45434</v>
      </c>
      <c r="AB11" s="136" t="n">
        <f aca="false">DATE($M$2,$S$2,23)</f>
        <v>45435</v>
      </c>
      <c r="AC11" s="136" t="n">
        <f aca="false">DATE($M$2,$S$2,24)</f>
        <v>45436</v>
      </c>
      <c r="AD11" s="136" t="n">
        <f aca="false">DATE($M$2,$S$2,25)</f>
        <v>45437</v>
      </c>
      <c r="AE11" s="136" t="n">
        <f aca="false">DATE($M$2,$S$2,26)</f>
        <v>45438</v>
      </c>
      <c r="AF11" s="136" t="n">
        <f aca="false">DATE($M$2,$S$2,27)</f>
        <v>45439</v>
      </c>
      <c r="AG11" s="136" t="n">
        <f aca="false">DATE($M$2,$S$2,28)</f>
        <v>45440</v>
      </c>
      <c r="AH11" s="136" t="n">
        <f aca="false">IF(DAY(EOMONTH(F11,0))&lt;29,"",DATE($M$2,$S$2,29))</f>
        <v>45441</v>
      </c>
      <c r="AI11" s="136" t="n">
        <f aca="false">IF(DAY(EOMONTH(F11,0))&lt;30,"",DATE($M$2,$S$2,30))</f>
        <v>45442</v>
      </c>
      <c r="AJ11" s="136" t="n">
        <f aca="false">IF(DAY(EOMONTH(F11,0))&lt;31,"",DATE($M$2,$S$2,31))</f>
        <v>45443</v>
      </c>
      <c r="AK11" s="132"/>
      <c r="AL11" s="133"/>
      <c r="AM11" s="134"/>
      <c r="AN11" s="134"/>
    </row>
    <row r="12" customFormat="false" ht="18" hidden="false" customHeight="true" outlineLevel="0" collapsed="false">
      <c r="A12" s="127" t="n">
        <v>1</v>
      </c>
      <c r="B12" s="170" t="s">
        <v>22</v>
      </c>
      <c r="C12" s="138" t="s">
        <v>126</v>
      </c>
      <c r="D12" s="167"/>
      <c r="E12" s="168" t="s">
        <v>126</v>
      </c>
      <c r="F12" s="141"/>
      <c r="G12" s="141"/>
      <c r="H12" s="141"/>
      <c r="I12" s="141"/>
      <c r="J12" s="141"/>
      <c r="K12" s="141"/>
      <c r="L12" s="141"/>
      <c r="M12" s="141"/>
      <c r="N12" s="141"/>
      <c r="O12" s="141"/>
      <c r="P12" s="141"/>
      <c r="Q12" s="141"/>
      <c r="R12" s="141"/>
      <c r="S12" s="141"/>
      <c r="T12" s="141"/>
      <c r="U12" s="141"/>
      <c r="V12" s="141"/>
      <c r="W12" s="141"/>
      <c r="X12" s="141"/>
      <c r="Y12" s="141"/>
      <c r="Z12" s="141"/>
      <c r="AA12" s="141"/>
      <c r="AB12" s="141"/>
      <c r="AC12" s="141"/>
      <c r="AD12" s="141"/>
      <c r="AE12" s="141"/>
      <c r="AF12" s="141"/>
      <c r="AG12" s="141"/>
      <c r="AH12" s="141"/>
      <c r="AI12" s="141"/>
      <c r="AJ12" s="141"/>
      <c r="AK12" s="142" t="n">
        <f aca="false">+SUM(F12:AJ12)</f>
        <v>0</v>
      </c>
      <c r="AL12" s="143" t="n">
        <f aca="false">IF($AK$3="４週",AK12/4,AK12/(DAY(EOMONTH($F$10,0))/7))</f>
        <v>0</v>
      </c>
      <c r="AM12" s="144"/>
      <c r="AN12" s="144"/>
    </row>
    <row r="13" customFormat="false" ht="18" hidden="false" customHeight="true" outlineLevel="0" collapsed="false">
      <c r="A13" s="127" t="n">
        <v>2</v>
      </c>
      <c r="B13" s="170" t="s">
        <v>22</v>
      </c>
      <c r="C13" s="138" t="s">
        <v>128</v>
      </c>
      <c r="D13" s="167"/>
      <c r="E13" s="168" t="s">
        <v>128</v>
      </c>
      <c r="F13" s="141"/>
      <c r="G13" s="141"/>
      <c r="H13" s="141"/>
      <c r="I13" s="141"/>
      <c r="J13" s="141"/>
      <c r="K13" s="141"/>
      <c r="L13" s="141"/>
      <c r="M13" s="141"/>
      <c r="N13" s="141"/>
      <c r="O13" s="141"/>
      <c r="P13" s="141"/>
      <c r="Q13" s="141"/>
      <c r="R13" s="141"/>
      <c r="S13" s="141"/>
      <c r="T13" s="141"/>
      <c r="U13" s="141"/>
      <c r="V13" s="141"/>
      <c r="W13" s="141"/>
      <c r="X13" s="141"/>
      <c r="Y13" s="141"/>
      <c r="Z13" s="141"/>
      <c r="AA13" s="141"/>
      <c r="AB13" s="141"/>
      <c r="AC13" s="141"/>
      <c r="AD13" s="141"/>
      <c r="AE13" s="141"/>
      <c r="AF13" s="141"/>
      <c r="AG13" s="141"/>
      <c r="AH13" s="141"/>
      <c r="AI13" s="141"/>
      <c r="AJ13" s="141"/>
      <c r="AK13" s="142" t="n">
        <f aca="false">+SUM(F13:AJ13)</f>
        <v>0</v>
      </c>
      <c r="AL13" s="143" t="n">
        <f aca="false">IF($AK$3="４週",AK13/4,AK13/(DAY(EOMONTH($F$10,0))/7))</f>
        <v>0</v>
      </c>
      <c r="AM13" s="144"/>
      <c r="AN13" s="144"/>
    </row>
    <row r="14" customFormat="false" ht="18" hidden="false" customHeight="true" outlineLevel="0" collapsed="false">
      <c r="A14" s="127" t="n">
        <v>3</v>
      </c>
      <c r="B14" s="170" t="s">
        <v>22</v>
      </c>
      <c r="C14" s="138" t="s">
        <v>130</v>
      </c>
      <c r="D14" s="167"/>
      <c r="E14" s="168" t="s">
        <v>130</v>
      </c>
      <c r="F14" s="141"/>
      <c r="G14" s="141"/>
      <c r="H14" s="141"/>
      <c r="I14" s="141"/>
      <c r="J14" s="141"/>
      <c r="K14" s="141"/>
      <c r="L14" s="141"/>
      <c r="M14" s="141"/>
      <c r="N14" s="141"/>
      <c r="O14" s="141"/>
      <c r="P14" s="141"/>
      <c r="Q14" s="141"/>
      <c r="R14" s="141"/>
      <c r="S14" s="141"/>
      <c r="T14" s="141"/>
      <c r="U14" s="141"/>
      <c r="V14" s="141"/>
      <c r="W14" s="141"/>
      <c r="X14" s="141"/>
      <c r="Y14" s="141"/>
      <c r="Z14" s="141"/>
      <c r="AA14" s="141"/>
      <c r="AB14" s="141"/>
      <c r="AC14" s="141"/>
      <c r="AD14" s="141"/>
      <c r="AE14" s="141"/>
      <c r="AF14" s="141"/>
      <c r="AG14" s="141"/>
      <c r="AH14" s="141"/>
      <c r="AI14" s="141"/>
      <c r="AJ14" s="141"/>
      <c r="AK14" s="142" t="n">
        <f aca="false">+SUM(F14:AJ14)</f>
        <v>0</v>
      </c>
      <c r="AL14" s="143" t="n">
        <f aca="false">IF($AK$3="４週",AK14/4,AK14/(DAY(EOMONTH($F$10,0))/7))</f>
        <v>0</v>
      </c>
      <c r="AM14" s="144"/>
      <c r="AN14" s="144"/>
    </row>
    <row r="15" customFormat="false" ht="18" hidden="false" customHeight="true" outlineLevel="0" collapsed="false">
      <c r="A15" s="127" t="n">
        <v>4</v>
      </c>
      <c r="B15" s="170" t="s">
        <v>22</v>
      </c>
      <c r="C15" s="138" t="s">
        <v>132</v>
      </c>
      <c r="D15" s="167"/>
      <c r="E15" s="168" t="s">
        <v>132</v>
      </c>
      <c r="F15" s="141"/>
      <c r="G15" s="141"/>
      <c r="H15" s="141"/>
      <c r="I15" s="141"/>
      <c r="J15" s="141"/>
      <c r="K15" s="141"/>
      <c r="L15" s="141"/>
      <c r="M15" s="141"/>
      <c r="N15" s="141"/>
      <c r="O15" s="141"/>
      <c r="P15" s="141"/>
      <c r="Q15" s="141"/>
      <c r="R15" s="141"/>
      <c r="S15" s="141"/>
      <c r="T15" s="141"/>
      <c r="U15" s="141"/>
      <c r="V15" s="141"/>
      <c r="W15" s="141"/>
      <c r="X15" s="141"/>
      <c r="Y15" s="141"/>
      <c r="Z15" s="141"/>
      <c r="AA15" s="141"/>
      <c r="AB15" s="141"/>
      <c r="AC15" s="141"/>
      <c r="AD15" s="141"/>
      <c r="AE15" s="141"/>
      <c r="AF15" s="141"/>
      <c r="AG15" s="141"/>
      <c r="AH15" s="141"/>
      <c r="AI15" s="141"/>
      <c r="AJ15" s="141"/>
      <c r="AK15" s="142" t="n">
        <f aca="false">+SUM(F15:AJ15)</f>
        <v>0</v>
      </c>
      <c r="AL15" s="143" t="n">
        <f aca="false">IF($AK$3="４週",AK15/4,AK15/(DAY(EOMONTH($F$10,0))/7))</f>
        <v>0</v>
      </c>
      <c r="AM15" s="144"/>
      <c r="AN15" s="144"/>
    </row>
    <row r="16" customFormat="false" ht="18" hidden="false" customHeight="true" outlineLevel="0" collapsed="false">
      <c r="A16" s="127" t="n">
        <v>5</v>
      </c>
      <c r="B16" s="170" t="s">
        <v>75</v>
      </c>
      <c r="C16" s="138"/>
      <c r="D16" s="167"/>
      <c r="E16" s="168"/>
      <c r="F16" s="141"/>
      <c r="G16" s="141"/>
      <c r="H16" s="141"/>
      <c r="I16" s="141"/>
      <c r="J16" s="141"/>
      <c r="K16" s="141"/>
      <c r="L16" s="141"/>
      <c r="M16" s="141"/>
      <c r="N16" s="141"/>
      <c r="O16" s="141"/>
      <c r="P16" s="141"/>
      <c r="Q16" s="141"/>
      <c r="R16" s="141"/>
      <c r="S16" s="141"/>
      <c r="T16" s="141"/>
      <c r="U16" s="141"/>
      <c r="V16" s="141"/>
      <c r="W16" s="141"/>
      <c r="X16" s="141"/>
      <c r="Y16" s="141"/>
      <c r="Z16" s="141"/>
      <c r="AA16" s="141"/>
      <c r="AB16" s="141"/>
      <c r="AC16" s="141"/>
      <c r="AD16" s="141"/>
      <c r="AE16" s="141"/>
      <c r="AF16" s="141"/>
      <c r="AG16" s="141"/>
      <c r="AH16" s="141"/>
      <c r="AI16" s="141"/>
      <c r="AJ16" s="141"/>
      <c r="AK16" s="142" t="n">
        <f aca="false">+SUM(F16:AJ16)</f>
        <v>0</v>
      </c>
      <c r="AL16" s="143" t="n">
        <f aca="false">IF($AK$3="４週",AK16/4,AK16/(DAY(EOMONTH($F$10,0))/7))</f>
        <v>0</v>
      </c>
      <c r="AM16" s="144"/>
      <c r="AN16" s="144"/>
    </row>
    <row r="17" customFormat="false" ht="18" hidden="false" customHeight="true" outlineLevel="0" collapsed="false">
      <c r="A17" s="127" t="n">
        <v>6</v>
      </c>
      <c r="B17" s="170"/>
      <c r="C17" s="138"/>
      <c r="D17" s="167"/>
      <c r="E17" s="168"/>
      <c r="F17" s="141"/>
      <c r="G17" s="141"/>
      <c r="H17" s="141"/>
      <c r="I17" s="141"/>
      <c r="J17" s="141"/>
      <c r="K17" s="141"/>
      <c r="L17" s="141"/>
      <c r="M17" s="141"/>
      <c r="N17" s="141"/>
      <c r="O17" s="141"/>
      <c r="P17" s="141"/>
      <c r="Q17" s="141"/>
      <c r="R17" s="141"/>
      <c r="S17" s="141"/>
      <c r="T17" s="141"/>
      <c r="U17" s="141"/>
      <c r="V17" s="141"/>
      <c r="W17" s="141"/>
      <c r="X17" s="141"/>
      <c r="Y17" s="141"/>
      <c r="Z17" s="141"/>
      <c r="AA17" s="141"/>
      <c r="AB17" s="141"/>
      <c r="AC17" s="141"/>
      <c r="AD17" s="141"/>
      <c r="AE17" s="141"/>
      <c r="AF17" s="141"/>
      <c r="AG17" s="141"/>
      <c r="AH17" s="141"/>
      <c r="AI17" s="141"/>
      <c r="AJ17" s="141"/>
      <c r="AK17" s="142" t="n">
        <f aca="false">+SUM(F17:AJ17)</f>
        <v>0</v>
      </c>
      <c r="AL17" s="143" t="n">
        <f aca="false">IF($AK$3="４週",AK17/4,AK17/(DAY(EOMONTH($F$10,0))/7))</f>
        <v>0</v>
      </c>
      <c r="AM17" s="144"/>
      <c r="AN17" s="144"/>
    </row>
    <row r="18" customFormat="false" ht="18" hidden="false" customHeight="true" outlineLevel="0" collapsed="false">
      <c r="A18" s="127" t="n">
        <v>7</v>
      </c>
      <c r="B18" s="170"/>
      <c r="C18" s="138"/>
      <c r="D18" s="167"/>
      <c r="E18" s="168"/>
      <c r="F18" s="141"/>
      <c r="G18" s="141"/>
      <c r="H18" s="141"/>
      <c r="I18" s="141"/>
      <c r="J18" s="141"/>
      <c r="K18" s="141"/>
      <c r="L18" s="141"/>
      <c r="M18" s="141"/>
      <c r="N18" s="141"/>
      <c r="O18" s="141"/>
      <c r="P18" s="141"/>
      <c r="Q18" s="141"/>
      <c r="R18" s="141"/>
      <c r="S18" s="141"/>
      <c r="T18" s="141"/>
      <c r="U18" s="141"/>
      <c r="V18" s="141"/>
      <c r="W18" s="141"/>
      <c r="X18" s="141"/>
      <c r="Y18" s="141"/>
      <c r="Z18" s="141"/>
      <c r="AA18" s="141"/>
      <c r="AB18" s="141"/>
      <c r="AC18" s="141"/>
      <c r="AD18" s="141"/>
      <c r="AE18" s="141"/>
      <c r="AF18" s="141"/>
      <c r="AG18" s="141"/>
      <c r="AH18" s="141"/>
      <c r="AI18" s="141"/>
      <c r="AJ18" s="141"/>
      <c r="AK18" s="142" t="n">
        <f aca="false">+SUM(F18:AJ18)</f>
        <v>0</v>
      </c>
      <c r="AL18" s="143" t="n">
        <f aca="false">IF($AK$3="４週",AK18/4,AK18/(DAY(EOMONTH($F$10,0))/7))</f>
        <v>0</v>
      </c>
      <c r="AM18" s="144"/>
      <c r="AN18" s="144"/>
    </row>
    <row r="19" customFormat="false" ht="18" hidden="false" customHeight="true" outlineLevel="0" collapsed="false">
      <c r="A19" s="127" t="n">
        <v>8</v>
      </c>
      <c r="B19" s="170"/>
      <c r="C19" s="138"/>
      <c r="D19" s="167"/>
      <c r="E19" s="168"/>
      <c r="F19" s="141"/>
      <c r="G19" s="141"/>
      <c r="H19" s="141"/>
      <c r="I19" s="141"/>
      <c r="J19" s="141"/>
      <c r="K19" s="141"/>
      <c r="L19" s="141"/>
      <c r="M19" s="141"/>
      <c r="N19" s="141"/>
      <c r="O19" s="141"/>
      <c r="P19" s="141"/>
      <c r="Q19" s="141"/>
      <c r="R19" s="141"/>
      <c r="S19" s="141"/>
      <c r="T19" s="141"/>
      <c r="U19" s="141"/>
      <c r="V19" s="141"/>
      <c r="W19" s="141"/>
      <c r="X19" s="141"/>
      <c r="Y19" s="141"/>
      <c r="Z19" s="141"/>
      <c r="AA19" s="141"/>
      <c r="AB19" s="141"/>
      <c r="AC19" s="141"/>
      <c r="AD19" s="141"/>
      <c r="AE19" s="141"/>
      <c r="AF19" s="141"/>
      <c r="AG19" s="141"/>
      <c r="AH19" s="141"/>
      <c r="AI19" s="141"/>
      <c r="AJ19" s="141"/>
      <c r="AK19" s="142" t="n">
        <f aca="false">+SUM(F19:AJ19)</f>
        <v>0</v>
      </c>
      <c r="AL19" s="143" t="n">
        <f aca="false">IF($AK$3="４週",AK19/4,AK19/(DAY(EOMONTH($F$10,0))/7))</f>
        <v>0</v>
      </c>
      <c r="AM19" s="144"/>
      <c r="AN19" s="144"/>
    </row>
    <row r="20" customFormat="false" ht="18" hidden="false" customHeight="true" outlineLevel="0" collapsed="false">
      <c r="A20" s="127" t="n">
        <v>9</v>
      </c>
      <c r="B20" s="170"/>
      <c r="C20" s="138"/>
      <c r="D20" s="167"/>
      <c r="E20" s="168"/>
      <c r="F20" s="141"/>
      <c r="G20" s="141"/>
      <c r="H20" s="141"/>
      <c r="I20" s="141"/>
      <c r="J20" s="141"/>
      <c r="K20" s="141"/>
      <c r="L20" s="141"/>
      <c r="M20" s="141"/>
      <c r="N20" s="141"/>
      <c r="O20" s="141"/>
      <c r="P20" s="141"/>
      <c r="Q20" s="141"/>
      <c r="R20" s="141"/>
      <c r="S20" s="141"/>
      <c r="T20" s="141"/>
      <c r="U20" s="141"/>
      <c r="V20" s="141"/>
      <c r="W20" s="141"/>
      <c r="X20" s="141"/>
      <c r="Y20" s="141"/>
      <c r="Z20" s="141"/>
      <c r="AA20" s="141"/>
      <c r="AB20" s="141"/>
      <c r="AC20" s="141"/>
      <c r="AD20" s="141"/>
      <c r="AE20" s="141"/>
      <c r="AF20" s="141"/>
      <c r="AG20" s="141"/>
      <c r="AH20" s="141"/>
      <c r="AI20" s="141"/>
      <c r="AJ20" s="141"/>
      <c r="AK20" s="142" t="n">
        <f aca="false">+SUM(F20:AJ20)</f>
        <v>0</v>
      </c>
      <c r="AL20" s="143" t="n">
        <f aca="false">IF($AK$3="４週",AK20/4,AK20/(DAY(EOMONTH($F$10,0))/7))</f>
        <v>0</v>
      </c>
      <c r="AM20" s="144"/>
      <c r="AN20" s="144"/>
    </row>
    <row r="21" customFormat="false" ht="18" hidden="false" customHeight="true" outlineLevel="0" collapsed="false">
      <c r="A21" s="127" t="n">
        <v>10</v>
      </c>
      <c r="B21" s="170"/>
      <c r="C21" s="138"/>
      <c r="D21" s="167"/>
      <c r="E21" s="168"/>
      <c r="F21" s="141"/>
      <c r="G21" s="141"/>
      <c r="H21" s="141"/>
      <c r="I21" s="141"/>
      <c r="J21" s="141"/>
      <c r="K21" s="141"/>
      <c r="L21" s="141"/>
      <c r="M21" s="141"/>
      <c r="N21" s="141"/>
      <c r="O21" s="141"/>
      <c r="P21" s="141"/>
      <c r="Q21" s="141"/>
      <c r="R21" s="141"/>
      <c r="S21" s="141"/>
      <c r="T21" s="141"/>
      <c r="U21" s="141"/>
      <c r="V21" s="141"/>
      <c r="W21" s="141"/>
      <c r="X21" s="141"/>
      <c r="Y21" s="141"/>
      <c r="Z21" s="141"/>
      <c r="AA21" s="141"/>
      <c r="AB21" s="141"/>
      <c r="AC21" s="141"/>
      <c r="AD21" s="141"/>
      <c r="AE21" s="141"/>
      <c r="AF21" s="141"/>
      <c r="AG21" s="141"/>
      <c r="AH21" s="141"/>
      <c r="AI21" s="141"/>
      <c r="AJ21" s="141"/>
      <c r="AK21" s="142" t="n">
        <f aca="false">+SUM(F21:AJ21)</f>
        <v>0</v>
      </c>
      <c r="AL21" s="143" t="n">
        <f aca="false">IF($AK$3="４週",AK21/4,AK21/(DAY(EOMONTH($F$10,0))/7))</f>
        <v>0</v>
      </c>
      <c r="AM21" s="144"/>
      <c r="AN21" s="144"/>
    </row>
    <row r="22" customFormat="false" ht="18" hidden="false" customHeight="true" outlineLevel="0" collapsed="false">
      <c r="A22" s="127" t="n">
        <v>11</v>
      </c>
      <c r="B22" s="170"/>
      <c r="C22" s="138"/>
      <c r="D22" s="167"/>
      <c r="E22" s="168"/>
      <c r="F22" s="141"/>
      <c r="G22" s="141"/>
      <c r="H22" s="141"/>
      <c r="I22" s="141"/>
      <c r="J22" s="141"/>
      <c r="K22" s="141"/>
      <c r="L22" s="141"/>
      <c r="M22" s="141"/>
      <c r="N22" s="141"/>
      <c r="O22" s="141"/>
      <c r="P22" s="141"/>
      <c r="Q22" s="141"/>
      <c r="R22" s="141"/>
      <c r="S22" s="141"/>
      <c r="T22" s="141"/>
      <c r="U22" s="141"/>
      <c r="V22" s="141"/>
      <c r="W22" s="141"/>
      <c r="X22" s="141"/>
      <c r="Y22" s="141"/>
      <c r="Z22" s="141"/>
      <c r="AA22" s="141"/>
      <c r="AB22" s="141"/>
      <c r="AC22" s="141"/>
      <c r="AD22" s="141"/>
      <c r="AE22" s="141"/>
      <c r="AF22" s="141"/>
      <c r="AG22" s="141"/>
      <c r="AH22" s="141"/>
      <c r="AI22" s="141"/>
      <c r="AJ22" s="141"/>
      <c r="AK22" s="142" t="n">
        <f aca="false">+SUM(F22:AJ22)</f>
        <v>0</v>
      </c>
      <c r="AL22" s="143" t="n">
        <f aca="false">IF($AK$3="４週",AK22/4,AK22/(DAY(EOMONTH($F$10,0))/7))</f>
        <v>0</v>
      </c>
      <c r="AM22" s="144"/>
      <c r="AN22" s="144"/>
    </row>
    <row r="23" customFormat="false" ht="18" hidden="false" customHeight="true" outlineLevel="0" collapsed="false">
      <c r="A23" s="127" t="n">
        <v>12</v>
      </c>
      <c r="B23" s="170"/>
      <c r="C23" s="138"/>
      <c r="D23" s="167"/>
      <c r="E23" s="168"/>
      <c r="F23" s="141"/>
      <c r="G23" s="141"/>
      <c r="H23" s="141"/>
      <c r="I23" s="141"/>
      <c r="J23" s="141"/>
      <c r="K23" s="141"/>
      <c r="L23" s="141"/>
      <c r="M23" s="141"/>
      <c r="N23" s="141"/>
      <c r="O23" s="141"/>
      <c r="P23" s="141"/>
      <c r="Q23" s="141"/>
      <c r="R23" s="141"/>
      <c r="S23" s="141"/>
      <c r="T23" s="141"/>
      <c r="U23" s="141"/>
      <c r="V23" s="141"/>
      <c r="W23" s="141"/>
      <c r="X23" s="141"/>
      <c r="Y23" s="141"/>
      <c r="Z23" s="141"/>
      <c r="AA23" s="141"/>
      <c r="AB23" s="141"/>
      <c r="AC23" s="141"/>
      <c r="AD23" s="141"/>
      <c r="AE23" s="141"/>
      <c r="AF23" s="141"/>
      <c r="AG23" s="141"/>
      <c r="AH23" s="141"/>
      <c r="AI23" s="141"/>
      <c r="AJ23" s="141"/>
      <c r="AK23" s="142" t="n">
        <f aca="false">+SUM(F23:AJ23)</f>
        <v>0</v>
      </c>
      <c r="AL23" s="143" t="n">
        <f aca="false">IF($AK$3="４週",AK23/4,AK23/(DAY(EOMONTH($F$10,0))/7))</f>
        <v>0</v>
      </c>
      <c r="AM23" s="144"/>
      <c r="AN23" s="144"/>
    </row>
    <row r="24" customFormat="false" ht="18" hidden="false" customHeight="true" outlineLevel="0" collapsed="false">
      <c r="A24" s="127" t="n">
        <v>13</v>
      </c>
      <c r="B24" s="170"/>
      <c r="C24" s="138"/>
      <c r="D24" s="167"/>
      <c r="E24" s="168"/>
      <c r="F24" s="141"/>
      <c r="G24" s="141"/>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2" t="n">
        <f aca="false">+SUM(F24:AJ24)</f>
        <v>0</v>
      </c>
      <c r="AL24" s="143" t="n">
        <f aca="false">IF($AK$3="４週",AK24/4,AK24/(DAY(EOMONTH($F$10,0))/7))</f>
        <v>0</v>
      </c>
      <c r="AM24" s="144"/>
      <c r="AN24" s="144"/>
    </row>
    <row r="25" customFormat="false" ht="18" hidden="false" customHeight="true" outlineLevel="0" collapsed="false">
      <c r="A25" s="127" t="n">
        <v>14</v>
      </c>
      <c r="B25" s="170"/>
      <c r="C25" s="138"/>
      <c r="D25" s="167"/>
      <c r="E25" s="168"/>
      <c r="F25" s="141"/>
      <c r="G25" s="141"/>
      <c r="H25" s="141"/>
      <c r="I25" s="141"/>
      <c r="J25" s="141"/>
      <c r="K25" s="141"/>
      <c r="L25" s="141"/>
      <c r="M25" s="141"/>
      <c r="N25" s="141"/>
      <c r="O25" s="141"/>
      <c r="P25" s="141"/>
      <c r="Q25" s="141"/>
      <c r="R25" s="141"/>
      <c r="S25" s="141"/>
      <c r="T25" s="141"/>
      <c r="U25" s="141"/>
      <c r="V25" s="141"/>
      <c r="W25" s="141"/>
      <c r="X25" s="141"/>
      <c r="Y25" s="141"/>
      <c r="Z25" s="141"/>
      <c r="AA25" s="141"/>
      <c r="AB25" s="141"/>
      <c r="AC25" s="141"/>
      <c r="AD25" s="141"/>
      <c r="AE25" s="141"/>
      <c r="AF25" s="141"/>
      <c r="AG25" s="141"/>
      <c r="AH25" s="141"/>
      <c r="AI25" s="141"/>
      <c r="AJ25" s="141"/>
      <c r="AK25" s="142" t="n">
        <f aca="false">+SUM(F25:AJ25)</f>
        <v>0</v>
      </c>
      <c r="AL25" s="143" t="n">
        <f aca="false">IF($AK$3="４週",AK25/4,AK25/(DAY(EOMONTH($F$10,0))/7))</f>
        <v>0</v>
      </c>
      <c r="AM25" s="144"/>
      <c r="AN25" s="144"/>
    </row>
    <row r="26" customFormat="false" ht="18" hidden="false" customHeight="true" outlineLevel="0" collapsed="false">
      <c r="A26" s="127" t="n">
        <v>15</v>
      </c>
      <c r="B26" s="170"/>
      <c r="C26" s="138"/>
      <c r="D26" s="167"/>
      <c r="E26" s="168"/>
      <c r="F26" s="141"/>
      <c r="G26" s="141"/>
      <c r="H26" s="141"/>
      <c r="I26" s="141"/>
      <c r="J26" s="141"/>
      <c r="K26" s="141"/>
      <c r="L26" s="141"/>
      <c r="M26" s="141"/>
      <c r="N26" s="141"/>
      <c r="O26" s="141"/>
      <c r="P26" s="141"/>
      <c r="Q26" s="141"/>
      <c r="R26" s="141"/>
      <c r="S26" s="141"/>
      <c r="T26" s="141"/>
      <c r="U26" s="141"/>
      <c r="V26" s="141"/>
      <c r="W26" s="141"/>
      <c r="X26" s="141"/>
      <c r="Y26" s="141"/>
      <c r="Z26" s="141"/>
      <c r="AA26" s="141"/>
      <c r="AB26" s="141"/>
      <c r="AC26" s="141"/>
      <c r="AD26" s="141"/>
      <c r="AE26" s="141"/>
      <c r="AF26" s="141"/>
      <c r="AG26" s="141"/>
      <c r="AH26" s="141"/>
      <c r="AI26" s="141"/>
      <c r="AJ26" s="141"/>
      <c r="AK26" s="142" t="n">
        <f aca="false">+SUM(F26:AJ26)</f>
        <v>0</v>
      </c>
      <c r="AL26" s="143" t="n">
        <f aca="false">IF($AK$3="４週",AK26/4,AK26/(DAY(EOMONTH($F$10,0))/7))</f>
        <v>0</v>
      </c>
      <c r="AM26" s="144"/>
      <c r="AN26" s="144"/>
    </row>
    <row r="27" customFormat="false" ht="18" hidden="false" customHeight="true" outlineLevel="0" collapsed="false">
      <c r="A27" s="127" t="n">
        <v>16</v>
      </c>
      <c r="B27" s="170"/>
      <c r="C27" s="138"/>
      <c r="D27" s="167"/>
      <c r="E27" s="168"/>
      <c r="F27" s="141"/>
      <c r="G27" s="141"/>
      <c r="H27" s="141"/>
      <c r="I27" s="141"/>
      <c r="J27" s="141"/>
      <c r="K27" s="141"/>
      <c r="L27" s="141"/>
      <c r="M27" s="141"/>
      <c r="N27" s="141"/>
      <c r="O27" s="141"/>
      <c r="P27" s="141"/>
      <c r="Q27" s="141"/>
      <c r="R27" s="141"/>
      <c r="S27" s="141"/>
      <c r="T27" s="141"/>
      <c r="U27" s="141"/>
      <c r="V27" s="141"/>
      <c r="W27" s="141"/>
      <c r="X27" s="141"/>
      <c r="Y27" s="141"/>
      <c r="Z27" s="141"/>
      <c r="AA27" s="141"/>
      <c r="AB27" s="141"/>
      <c r="AC27" s="141"/>
      <c r="AD27" s="141"/>
      <c r="AE27" s="141"/>
      <c r="AF27" s="141"/>
      <c r="AG27" s="141"/>
      <c r="AH27" s="141"/>
      <c r="AI27" s="141"/>
      <c r="AJ27" s="141"/>
      <c r="AK27" s="142" t="n">
        <f aca="false">+SUM(F27:AJ27)</f>
        <v>0</v>
      </c>
      <c r="AL27" s="143" t="n">
        <f aca="false">IF($AK$3="４週",AK27/4,AK27/(DAY(EOMONTH($F$10,0))/7))</f>
        <v>0</v>
      </c>
      <c r="AM27" s="144"/>
      <c r="AN27" s="144"/>
    </row>
    <row r="28" customFormat="false" ht="18" hidden="false" customHeight="true" outlineLevel="0" collapsed="false">
      <c r="A28" s="127" t="n">
        <v>17</v>
      </c>
      <c r="B28" s="170"/>
      <c r="C28" s="138"/>
      <c r="D28" s="167"/>
      <c r="E28" s="168"/>
      <c r="F28" s="141"/>
      <c r="G28" s="141"/>
      <c r="H28" s="141"/>
      <c r="I28" s="141"/>
      <c r="J28" s="141"/>
      <c r="K28" s="141"/>
      <c r="L28" s="141"/>
      <c r="M28" s="141"/>
      <c r="N28" s="141"/>
      <c r="O28" s="141"/>
      <c r="P28" s="141"/>
      <c r="Q28" s="141"/>
      <c r="R28" s="141"/>
      <c r="S28" s="141"/>
      <c r="T28" s="141"/>
      <c r="U28" s="141"/>
      <c r="V28" s="141"/>
      <c r="W28" s="141"/>
      <c r="X28" s="141"/>
      <c r="Y28" s="141"/>
      <c r="Z28" s="141"/>
      <c r="AA28" s="141"/>
      <c r="AB28" s="141"/>
      <c r="AC28" s="141"/>
      <c r="AD28" s="141"/>
      <c r="AE28" s="141"/>
      <c r="AF28" s="141"/>
      <c r="AG28" s="141"/>
      <c r="AH28" s="141"/>
      <c r="AI28" s="141"/>
      <c r="AJ28" s="141"/>
      <c r="AK28" s="142" t="n">
        <f aca="false">+SUM(F28:AJ28)</f>
        <v>0</v>
      </c>
      <c r="AL28" s="143" t="n">
        <f aca="false">IF($AK$3="４週",AK28/4,AK28/(DAY(EOMONTH($F$10,0))/7))</f>
        <v>0</v>
      </c>
      <c r="AM28" s="144"/>
      <c r="AN28" s="144"/>
    </row>
    <row r="29" customFormat="false" ht="18" hidden="false" customHeight="true" outlineLevel="0" collapsed="false">
      <c r="A29" s="127" t="n">
        <v>18</v>
      </c>
      <c r="B29" s="170"/>
      <c r="C29" s="138"/>
      <c r="D29" s="167"/>
      <c r="E29" s="168"/>
      <c r="F29" s="141"/>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41"/>
      <c r="AG29" s="141"/>
      <c r="AH29" s="141"/>
      <c r="AI29" s="141"/>
      <c r="AJ29" s="141"/>
      <c r="AK29" s="142" t="n">
        <f aca="false">+SUM(F29:AJ29)</f>
        <v>0</v>
      </c>
      <c r="AL29" s="143" t="n">
        <f aca="false">IF($AK$3="４週",AK29/4,AK29/(DAY(EOMONTH($F$10,0))/7))</f>
        <v>0</v>
      </c>
      <c r="AM29" s="144"/>
      <c r="AN29" s="144"/>
    </row>
    <row r="30" customFormat="false" ht="18" hidden="false" customHeight="true" outlineLevel="0" collapsed="false">
      <c r="A30" s="127" t="n">
        <v>19</v>
      </c>
      <c r="B30" s="170"/>
      <c r="C30" s="138"/>
      <c r="D30" s="167"/>
      <c r="E30" s="168"/>
      <c r="F30" s="141"/>
      <c r="G30" s="141"/>
      <c r="H30" s="141"/>
      <c r="I30" s="141"/>
      <c r="J30" s="141"/>
      <c r="K30" s="141"/>
      <c r="L30" s="141"/>
      <c r="M30" s="141"/>
      <c r="N30" s="141"/>
      <c r="O30" s="141"/>
      <c r="P30" s="141"/>
      <c r="Q30" s="141"/>
      <c r="R30" s="141"/>
      <c r="S30" s="141"/>
      <c r="T30" s="141"/>
      <c r="U30" s="141"/>
      <c r="V30" s="141"/>
      <c r="W30" s="141"/>
      <c r="X30" s="141"/>
      <c r="Y30" s="141"/>
      <c r="Z30" s="141"/>
      <c r="AA30" s="141"/>
      <c r="AB30" s="141"/>
      <c r="AC30" s="141"/>
      <c r="AD30" s="141"/>
      <c r="AE30" s="141"/>
      <c r="AF30" s="141"/>
      <c r="AG30" s="141"/>
      <c r="AH30" s="141"/>
      <c r="AI30" s="141"/>
      <c r="AJ30" s="141"/>
      <c r="AK30" s="142" t="n">
        <f aca="false">+SUM(F30:AJ30)</f>
        <v>0</v>
      </c>
      <c r="AL30" s="143" t="n">
        <f aca="false">IF($AK$3="４週",AK30/4,AK30/(DAY(EOMONTH($F$10,0))/7))</f>
        <v>0</v>
      </c>
      <c r="AM30" s="144"/>
      <c r="AN30" s="144"/>
    </row>
    <row r="31" customFormat="false" ht="18" hidden="false" customHeight="true" outlineLevel="0" collapsed="false">
      <c r="A31" s="127" t="n">
        <v>20</v>
      </c>
      <c r="B31" s="170"/>
      <c r="C31" s="138"/>
      <c r="D31" s="167"/>
      <c r="E31" s="168"/>
      <c r="F31" s="141"/>
      <c r="G31" s="141"/>
      <c r="H31" s="141"/>
      <c r="I31" s="141"/>
      <c r="J31" s="141"/>
      <c r="K31" s="141"/>
      <c r="L31" s="141"/>
      <c r="M31" s="141"/>
      <c r="N31" s="141"/>
      <c r="O31" s="141"/>
      <c r="P31" s="141"/>
      <c r="Q31" s="141"/>
      <c r="R31" s="141"/>
      <c r="S31" s="141"/>
      <c r="T31" s="141"/>
      <c r="U31" s="141"/>
      <c r="V31" s="141"/>
      <c r="W31" s="141"/>
      <c r="X31" s="141"/>
      <c r="Y31" s="141"/>
      <c r="Z31" s="141"/>
      <c r="AA31" s="141"/>
      <c r="AB31" s="141"/>
      <c r="AC31" s="141"/>
      <c r="AD31" s="141"/>
      <c r="AE31" s="141"/>
      <c r="AF31" s="141"/>
      <c r="AG31" s="141"/>
      <c r="AH31" s="141"/>
      <c r="AI31" s="141"/>
      <c r="AJ31" s="141"/>
      <c r="AK31" s="142" t="n">
        <f aca="false">+SUM(F31:AJ31)</f>
        <v>0</v>
      </c>
      <c r="AL31" s="143" t="n">
        <f aca="false">IF($AK$3="４週",AK31/4,AK31/(DAY(EOMONTH($F$10,0))/7))</f>
        <v>0</v>
      </c>
      <c r="AM31" s="144"/>
      <c r="AN31" s="144"/>
    </row>
    <row r="32" customFormat="false" ht="18" hidden="false" customHeight="true" outlineLevel="0" collapsed="false">
      <c r="A32" s="130" t="s">
        <v>115</v>
      </c>
      <c r="B32" s="130"/>
      <c r="C32" s="130"/>
      <c r="D32" s="130"/>
      <c r="E32" s="130"/>
      <c r="F32" s="145" t="n">
        <f aca="false">+SUM(F12:F31)</f>
        <v>0</v>
      </c>
      <c r="G32" s="145" t="n">
        <f aca="false">+SUM(G12:G31)</f>
        <v>0</v>
      </c>
      <c r="H32" s="145" t="n">
        <f aca="false">+SUM(H12:H31)</f>
        <v>0</v>
      </c>
      <c r="I32" s="145" t="n">
        <f aca="false">+SUM(I12:I31)</f>
        <v>0</v>
      </c>
      <c r="J32" s="145" t="n">
        <f aca="false">+SUM(J12:J31)</f>
        <v>0</v>
      </c>
      <c r="K32" s="145" t="n">
        <f aca="false">+SUM(K12:K31)</f>
        <v>0</v>
      </c>
      <c r="L32" s="145" t="n">
        <f aca="false">+SUM(L12:L31)</f>
        <v>0</v>
      </c>
      <c r="M32" s="145" t="n">
        <f aca="false">+SUM(M12:M31)</f>
        <v>0</v>
      </c>
      <c r="N32" s="145" t="n">
        <f aca="false">+SUM(N12:N31)</f>
        <v>0</v>
      </c>
      <c r="O32" s="145" t="n">
        <f aca="false">+SUM(O12:O31)</f>
        <v>0</v>
      </c>
      <c r="P32" s="145" t="n">
        <f aca="false">+SUM(P12:P31)</f>
        <v>0</v>
      </c>
      <c r="Q32" s="145" t="n">
        <f aca="false">+SUM(Q12:Q31)</f>
        <v>0</v>
      </c>
      <c r="R32" s="145" t="n">
        <f aca="false">+SUM(R12:R31)</f>
        <v>0</v>
      </c>
      <c r="S32" s="145" t="n">
        <f aca="false">+SUM(S12:S31)</f>
        <v>0</v>
      </c>
      <c r="T32" s="145" t="n">
        <f aca="false">+SUM(T12:T31)</f>
        <v>0</v>
      </c>
      <c r="U32" s="145" t="n">
        <f aca="false">+SUM(U12:U31)</f>
        <v>0</v>
      </c>
      <c r="V32" s="145" t="n">
        <f aca="false">+SUM(V12:V31)</f>
        <v>0</v>
      </c>
      <c r="W32" s="145" t="n">
        <f aca="false">+SUM(W12:W31)</f>
        <v>0</v>
      </c>
      <c r="X32" s="145" t="n">
        <f aca="false">+SUM(X12:X31)</f>
        <v>0</v>
      </c>
      <c r="Y32" s="145" t="n">
        <f aca="false">+SUM(Y12:Y31)</f>
        <v>0</v>
      </c>
      <c r="Z32" s="145" t="n">
        <f aca="false">+SUM(Z12:Z31)</f>
        <v>0</v>
      </c>
      <c r="AA32" s="145" t="n">
        <f aca="false">+SUM(AA12:AA31)</f>
        <v>0</v>
      </c>
      <c r="AB32" s="145" t="n">
        <f aca="false">+SUM(AB12:AB31)</f>
        <v>0</v>
      </c>
      <c r="AC32" s="145" t="n">
        <f aca="false">+SUM(AC12:AC31)</f>
        <v>0</v>
      </c>
      <c r="AD32" s="145" t="n">
        <f aca="false">+SUM(AD12:AD31)</f>
        <v>0</v>
      </c>
      <c r="AE32" s="145" t="n">
        <f aca="false">+SUM(AE12:AE31)</f>
        <v>0</v>
      </c>
      <c r="AF32" s="145" t="n">
        <f aca="false">+SUM(AF12:AF31)</f>
        <v>0</v>
      </c>
      <c r="AG32" s="145" t="n">
        <f aca="false">+SUM(AG12:AG31)</f>
        <v>0</v>
      </c>
      <c r="AH32" s="145" t="n">
        <f aca="false">+SUM(AH12:AH31)</f>
        <v>0</v>
      </c>
      <c r="AI32" s="145" t="n">
        <f aca="false">+SUM(AI12:AI31)</f>
        <v>0</v>
      </c>
      <c r="AJ32" s="145" t="n">
        <f aca="false">+SUM(AJ12:AJ31)</f>
        <v>0</v>
      </c>
      <c r="AK32" s="142" t="n">
        <f aca="false">+SUM(F32:AJ32)</f>
        <v>0</v>
      </c>
      <c r="AL32" s="143" t="n">
        <f aca="false">IF($AK$3="４週",AK32/4,AK32/(DAY(EOMONTH($F$10,0))/7))</f>
        <v>0</v>
      </c>
      <c r="AM32" s="146"/>
      <c r="AN32" s="146"/>
    </row>
    <row r="33" customFormat="false" ht="18" hidden="false" customHeight="true" outlineLevel="0" collapsed="false">
      <c r="A33" s="147" t="s">
        <v>116</v>
      </c>
      <c r="B33" s="147"/>
      <c r="C33" s="147"/>
      <c r="D33" s="147"/>
      <c r="E33" s="147"/>
      <c r="F33" s="148"/>
      <c r="G33" s="148"/>
      <c r="H33" s="148"/>
      <c r="I33" s="148"/>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45"/>
      <c r="AL33" s="149"/>
      <c r="AM33" s="146"/>
      <c r="AN33" s="146"/>
    </row>
    <row r="34" s="153" customFormat="true" ht="15" hidden="false" customHeight="true" outlineLevel="0" collapsed="false">
      <c r="A34" s="150"/>
      <c r="B34" s="150"/>
      <c r="C34" s="150"/>
      <c r="D34" s="150"/>
      <c r="E34" s="150"/>
      <c r="F34" s="151"/>
      <c r="G34" s="151"/>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0"/>
      <c r="AL34" s="150"/>
      <c r="AM34" s="152"/>
    </row>
    <row r="35" s="153" customFormat="true" ht="15" hidden="false" customHeight="true" outlineLevel="0" collapsed="false">
      <c r="A35" s="150"/>
      <c r="B35" s="150"/>
      <c r="C35" s="150"/>
      <c r="D35" s="150"/>
      <c r="E35" s="150"/>
      <c r="F35" s="151"/>
      <c r="G35" s="151"/>
      <c r="H35" s="151"/>
      <c r="I35" s="151"/>
      <c r="J35" s="151"/>
      <c r="K35" s="151"/>
      <c r="L35" s="151"/>
      <c r="M35" s="151"/>
      <c r="N35" s="151"/>
      <c r="O35" s="151"/>
      <c r="P35" s="151"/>
      <c r="Q35" s="151"/>
      <c r="R35" s="151"/>
      <c r="S35" s="151"/>
      <c r="T35" s="151"/>
      <c r="U35" s="151"/>
      <c r="V35" s="151"/>
      <c r="W35" s="151"/>
      <c r="X35" s="151"/>
      <c r="Y35" s="151"/>
      <c r="Z35" s="151"/>
      <c r="AA35" s="151"/>
      <c r="AB35" s="151"/>
      <c r="AC35" s="151"/>
      <c r="AD35" s="151"/>
      <c r="AE35" s="151"/>
      <c r="AF35" s="151"/>
      <c r="AG35" s="151"/>
      <c r="AH35" s="151"/>
      <c r="AI35" s="151"/>
      <c r="AJ35" s="151"/>
      <c r="AK35" s="150"/>
      <c r="AL35" s="150"/>
      <c r="AM35" s="152"/>
    </row>
    <row r="36" s="153" customFormat="true" ht="15" hidden="false" customHeight="true" outlineLevel="0" collapsed="false">
      <c r="A36" s="150"/>
      <c r="B36" s="150"/>
      <c r="C36" s="150"/>
      <c r="D36" s="150"/>
      <c r="E36" s="150"/>
      <c r="F36" s="151"/>
      <c r="G36" s="151"/>
      <c r="H36" s="15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51"/>
      <c r="AK36" s="150"/>
      <c r="AL36" s="150"/>
      <c r="AM36" s="152"/>
    </row>
    <row r="37" s="153" customFormat="true" ht="4.5" hidden="false" customHeight="true" outlineLevel="0" collapsed="false">
      <c r="A37" s="171"/>
      <c r="B37" s="171"/>
      <c r="C37" s="171"/>
      <c r="D37" s="171"/>
      <c r="E37" s="171"/>
      <c r="F37" s="171"/>
      <c r="G37" s="171"/>
      <c r="H37" s="171"/>
      <c r="I37" s="171"/>
      <c r="J37" s="151"/>
      <c r="K37" s="151"/>
      <c r="L37" s="151"/>
      <c r="M37" s="172"/>
      <c r="N37" s="151"/>
      <c r="O37" s="151"/>
      <c r="P37" s="151"/>
      <c r="W37" s="150"/>
      <c r="X37" s="151"/>
      <c r="Y37" s="151"/>
      <c r="Z37" s="151"/>
      <c r="AA37" s="151"/>
      <c r="AB37" s="151"/>
      <c r="AC37" s="151"/>
      <c r="AD37" s="151"/>
      <c r="AE37" s="151"/>
      <c r="AF37" s="151"/>
      <c r="AG37" s="151"/>
      <c r="AH37" s="151"/>
      <c r="AI37" s="151"/>
      <c r="AJ37" s="172"/>
      <c r="AK37" s="151"/>
      <c r="AL37" s="150"/>
      <c r="AM37" s="150"/>
      <c r="AN37" s="152"/>
    </row>
    <row r="38" s="105" customFormat="true" ht="21" hidden="false" customHeight="true" outlineLevel="0" collapsed="false">
      <c r="A38" s="197" t="s">
        <v>182</v>
      </c>
      <c r="C38" s="126"/>
      <c r="D38" s="126"/>
      <c r="E38" s="126"/>
      <c r="F38" s="126"/>
      <c r="G38" s="198"/>
      <c r="H38" s="198"/>
      <c r="I38" s="198"/>
      <c r="J38" s="198"/>
      <c r="K38" s="198"/>
      <c r="L38" s="198"/>
      <c r="M38" s="198"/>
      <c r="N38" s="198"/>
      <c r="O38" s="198"/>
      <c r="P38" s="198"/>
      <c r="Q38" s="198"/>
      <c r="R38" s="198"/>
      <c r="S38" s="198"/>
      <c r="T38" s="198"/>
      <c r="U38" s="198"/>
      <c r="V38" s="198"/>
      <c r="W38" s="198"/>
      <c r="X38" s="198"/>
      <c r="Y38" s="198"/>
      <c r="Z38" s="198"/>
      <c r="AA38" s="198"/>
      <c r="AB38" s="198"/>
      <c r="AC38" s="198"/>
      <c r="AD38" s="198"/>
      <c r="AE38" s="198"/>
      <c r="AF38" s="198"/>
      <c r="AG38" s="198"/>
      <c r="AH38" s="198"/>
      <c r="AI38" s="198"/>
      <c r="AJ38" s="198"/>
      <c r="AK38" s="198"/>
      <c r="AL38" s="126"/>
      <c r="AM38" s="126"/>
      <c r="AN38" s="110"/>
    </row>
    <row r="39" customFormat="false" ht="24.75" hidden="false" customHeight="true" outlineLevel="0" collapsed="false">
      <c r="A39" s="110"/>
      <c r="B39" s="125"/>
      <c r="C39" s="199" t="str">
        <f aca="false">IF(VLOOKUP($AK$1,選択肢!$A$1:$J$31,C44,FALSE())=0,"-",VLOOKUP($AK$1,選択肢!$A$1:$J$31,C44,FALSE()))</f>
        <v>管理者</v>
      </c>
      <c r="D39" s="199"/>
      <c r="E39" s="200" t="str">
        <f aca="false">IF(VLOOKUP($AK$1,選択肢!$A$1:$J$31,E44,FALSE())=0,"-",VLOOKUP($AK$1,選択肢!$A$1:$J$31,E44,FALSE()))</f>
        <v>児童発達支援管理責任者</v>
      </c>
      <c r="F39" s="200"/>
      <c r="G39" s="200"/>
      <c r="H39" s="200"/>
      <c r="I39" s="200" t="str">
        <f aca="false">IF(VLOOKUP($AK$1,選択肢!$A$1:$J$31,I44,FALSE())=0,"-",VLOOKUP($AK$1,選択肢!$A$1:$J$31,I44,FALSE()))</f>
        <v>児童指導員</v>
      </c>
      <c r="J39" s="200"/>
      <c r="K39" s="200"/>
      <c r="L39" s="200"/>
      <c r="M39" s="200"/>
      <c r="N39" s="200"/>
      <c r="O39" s="200" t="str">
        <f aca="false">IF(VLOOKUP($AK$1,選択肢!$A$1:$J$31,O44,FALSE())=0,"-",VLOOKUP($AK$1,選択肢!$A$1:$J$31,O44,FALSE()))</f>
        <v>保育士</v>
      </c>
      <c r="P39" s="200"/>
      <c r="Q39" s="200"/>
      <c r="R39" s="200"/>
      <c r="S39" s="200"/>
      <c r="T39" s="200"/>
      <c r="U39" s="200" t="str">
        <f aca="false">IF(VLOOKUP($AK$1,選択肢!$A$1:$J$31,U44,FALSE())=0,"-",VLOOKUP($AK$1,選択肢!$A$1:$J$31,U44,FALSE()))</f>
        <v>機能訓練担当職員</v>
      </c>
      <c r="V39" s="200"/>
      <c r="W39" s="200"/>
      <c r="X39" s="200"/>
      <c r="Y39" s="200"/>
      <c r="Z39" s="200"/>
      <c r="AA39" s="200" t="str">
        <f aca="false">IF(VLOOKUP($AK$1,選択肢!$A$1:$J$31,AA44,FALSE())=0,"-",VLOOKUP($AK$1,選択肢!$A$1:$J$31,AA44,FALSE()))</f>
        <v>看護職員</v>
      </c>
      <c r="AB39" s="200"/>
      <c r="AC39" s="200"/>
      <c r="AD39" s="200"/>
      <c r="AE39" s="200"/>
      <c r="AF39" s="200"/>
      <c r="AG39" s="200" t="str">
        <f aca="false">IF(VLOOKUP($AK$1,選択肢!$A$1:$J$31,AG44,FALSE())=0,"-",VLOOKUP($AK$1,選択肢!$A$1:$J$31,AG44,FALSE()))</f>
        <v>その他職員</v>
      </c>
      <c r="AH39" s="200"/>
      <c r="AI39" s="200"/>
      <c r="AJ39" s="200"/>
      <c r="AK39" s="200"/>
      <c r="AL39" s="200" t="str">
        <f aca="false">IF(VLOOKUP($AK$1,選択肢!$A$1:$J$31,AL44,FALSE())=0,"-",VLOOKUP($AK$1,選択肢!$A$1:$J$31,AL44,FALSE()))</f>
        <v>-</v>
      </c>
      <c r="AM39" s="200"/>
      <c r="AN39" s="110"/>
    </row>
    <row r="40" customFormat="false" ht="18" hidden="false" customHeight="true" outlineLevel="0" collapsed="false">
      <c r="A40" s="110"/>
      <c r="B40" s="125"/>
      <c r="C40" s="202" t="s">
        <v>26</v>
      </c>
      <c r="D40" s="202" t="s">
        <v>183</v>
      </c>
      <c r="E40" s="203" t="s">
        <v>26</v>
      </c>
      <c r="F40" s="203" t="s">
        <v>183</v>
      </c>
      <c r="G40" s="203"/>
      <c r="H40" s="203"/>
      <c r="I40" s="203" t="s">
        <v>26</v>
      </c>
      <c r="J40" s="203"/>
      <c r="K40" s="203"/>
      <c r="L40" s="203" t="s">
        <v>183</v>
      </c>
      <c r="M40" s="203"/>
      <c r="N40" s="203"/>
      <c r="O40" s="203" t="s">
        <v>26</v>
      </c>
      <c r="P40" s="203"/>
      <c r="Q40" s="203"/>
      <c r="R40" s="203" t="s">
        <v>183</v>
      </c>
      <c r="S40" s="203"/>
      <c r="T40" s="203"/>
      <c r="U40" s="203" t="s">
        <v>26</v>
      </c>
      <c r="V40" s="203"/>
      <c r="W40" s="203"/>
      <c r="X40" s="203" t="s">
        <v>183</v>
      </c>
      <c r="Y40" s="203"/>
      <c r="Z40" s="203"/>
      <c r="AA40" s="203" t="s">
        <v>26</v>
      </c>
      <c r="AB40" s="203"/>
      <c r="AC40" s="203"/>
      <c r="AD40" s="203" t="s">
        <v>183</v>
      </c>
      <c r="AE40" s="203"/>
      <c r="AF40" s="203"/>
      <c r="AG40" s="203" t="s">
        <v>26</v>
      </c>
      <c r="AH40" s="203"/>
      <c r="AI40" s="203"/>
      <c r="AJ40" s="203" t="s">
        <v>183</v>
      </c>
      <c r="AK40" s="203"/>
      <c r="AL40" s="203" t="s">
        <v>26</v>
      </c>
      <c r="AM40" s="203" t="s">
        <v>183</v>
      </c>
      <c r="AN40" s="110"/>
    </row>
    <row r="41" customFormat="false" ht="18" hidden="false" customHeight="true" outlineLevel="0" collapsed="false">
      <c r="A41" s="110"/>
      <c r="B41" s="128" t="s">
        <v>184</v>
      </c>
      <c r="C41" s="203" t="n">
        <f aca="false">COUNTIFS($B$12:$B$31,C$39,$C$12:$C$31,"A",$E$12:$E$31,"*")</f>
        <v>0</v>
      </c>
      <c r="D41" s="203" t="n">
        <f aca="false">COUNTIFS($B$12:$B$31,C$39,$C$12:$C$31,"B",$E$12:$E$31,"*")</f>
        <v>0</v>
      </c>
      <c r="E41" s="203" t="n">
        <f aca="false">COUNTIFS($B$12:$B$31,E$39,$C$12:$C$31,"A",$E$12:$E$31,"*")</f>
        <v>0</v>
      </c>
      <c r="F41" s="203" t="n">
        <f aca="false">COUNTIFS($B$12:$B$31,E$39,$C$12:$C$31,"B",$E$12:$E$31,"*")</f>
        <v>0</v>
      </c>
      <c r="G41" s="203"/>
      <c r="H41" s="203"/>
      <c r="I41" s="203" t="n">
        <f aca="false">COUNTIFS($B$12:$B$31,I$39,$C$12:$C$31,"A",$E$12:$E$31,"*")</f>
        <v>0</v>
      </c>
      <c r="J41" s="203"/>
      <c r="K41" s="203"/>
      <c r="L41" s="203" t="n">
        <f aca="false">COUNTIFS($B$12:$B$31,I$39,$C$12:$C$31,"B",$E$12:$E$31,"*")</f>
        <v>0</v>
      </c>
      <c r="M41" s="203"/>
      <c r="N41" s="203"/>
      <c r="O41" s="203" t="n">
        <f aca="false">COUNTIFS($B$12:$B$31,O$39,$C$12:$C$31,"A",$E$12:$E$31,"*")</f>
        <v>0</v>
      </c>
      <c r="P41" s="203"/>
      <c r="Q41" s="203"/>
      <c r="R41" s="203" t="n">
        <f aca="false">COUNTIFS($B$12:$B$31,O$39,$C$12:$C$31,"B",$E$12:$E$31,"*")</f>
        <v>0</v>
      </c>
      <c r="S41" s="203"/>
      <c r="T41" s="203"/>
      <c r="U41" s="203" t="n">
        <f aca="false">COUNTIFS($B$12:$B$31,U$39,$C$12:$C$31,"A",$E$12:$E$31,"*")</f>
        <v>0</v>
      </c>
      <c r="V41" s="203"/>
      <c r="W41" s="203"/>
      <c r="X41" s="203" t="n">
        <f aca="false">COUNTIFS($B$12:$B$31,U$39,$C$12:$C$31,"B",$E$12:$E$31,"*")</f>
        <v>0</v>
      </c>
      <c r="Y41" s="203"/>
      <c r="Z41" s="203"/>
      <c r="AA41" s="203" t="n">
        <f aca="false">COUNTIFS($B$12:$B$31,AA$39,$C$12:$C$31,"A",$E$12:$E$31,"*")</f>
        <v>0</v>
      </c>
      <c r="AB41" s="203"/>
      <c r="AC41" s="203"/>
      <c r="AD41" s="203" t="n">
        <f aca="false">COUNTIFS($B$12:$B$31,AA$39,$C$12:$C$31,"B",$E$12:$E$31,"*")</f>
        <v>0</v>
      </c>
      <c r="AE41" s="203"/>
      <c r="AF41" s="203"/>
      <c r="AG41" s="203" t="n">
        <f aca="false">COUNTIFS($B$12:$B$31,AG$39,$C$12:$C$31,"A",$E$12:$E$31,"*")</f>
        <v>0</v>
      </c>
      <c r="AH41" s="203"/>
      <c r="AI41" s="203"/>
      <c r="AJ41" s="203" t="n">
        <f aca="false">COUNTIFS($B$12:$B$31,AG$39,$C$12:$C$31,"B",$E$12:$E$31,"*")</f>
        <v>0</v>
      </c>
      <c r="AK41" s="203"/>
      <c r="AL41" s="203" t="n">
        <f aca="false">COUNTIFS($B$12:$B$31,AL$39,$C$12:$C$31,"A",$E$12:$E$31,"*")</f>
        <v>0</v>
      </c>
      <c r="AM41" s="203" t="n">
        <f aca="false">COUNTIFS($B$12:$B$31,AL$39,$C$12:$C$31,"B",$E$12:$E$31,"*")</f>
        <v>0</v>
      </c>
      <c r="AN41" s="110"/>
    </row>
    <row r="42" customFormat="false" ht="18" hidden="false" customHeight="true" outlineLevel="0" collapsed="false">
      <c r="A42" s="110"/>
      <c r="B42" s="133" t="s">
        <v>185</v>
      </c>
      <c r="C42" s="203" t="n">
        <f aca="false">COUNTIFS($B$12:$B$31,C$39,$C$12:$C$31,"C",$E$12:$E$31,"*")</f>
        <v>0</v>
      </c>
      <c r="D42" s="203" t="n">
        <f aca="false">COUNTIFS($B$12:$B$31,C$39,$C$12:$C$31,"D",$E$12:$E$31,"*")</f>
        <v>0</v>
      </c>
      <c r="E42" s="203" t="n">
        <f aca="false">COUNTIFS($B$12:$B$31,E$39,$C$12:$C$31,"C",$E$12:$E$31,"*")</f>
        <v>0</v>
      </c>
      <c r="F42" s="203" t="n">
        <f aca="false">COUNTIFS($B$12:$B$31,E$39,$C$12:$C$31,"D",$E$12:$E$31,"*")</f>
        <v>0</v>
      </c>
      <c r="G42" s="203"/>
      <c r="H42" s="203"/>
      <c r="I42" s="203" t="n">
        <f aca="false">COUNTIFS($B$12:$B$31,I$39,$C$12:$C$31,"C",$E$12:$E$31,"*")</f>
        <v>0</v>
      </c>
      <c r="J42" s="203"/>
      <c r="K42" s="203"/>
      <c r="L42" s="203" t="n">
        <f aca="false">COUNTIFS($B$12:$B$31,I$39,$C$12:$C$31,"D",$E$12:$E$31,"*")</f>
        <v>0</v>
      </c>
      <c r="M42" s="203"/>
      <c r="N42" s="203"/>
      <c r="O42" s="203" t="n">
        <f aca="false">COUNTIFS($B$12:$B$31,O$39,$C$12:$C$31,"C",$E$12:$E$31,"*")</f>
        <v>0</v>
      </c>
      <c r="P42" s="203"/>
      <c r="Q42" s="203"/>
      <c r="R42" s="203" t="n">
        <f aca="false">COUNTIFS($B$12:$B$31,O$39,$C$12:$C$31,"D",$E$12:$E$31,"*")</f>
        <v>0</v>
      </c>
      <c r="S42" s="203"/>
      <c r="T42" s="203"/>
      <c r="U42" s="203" t="n">
        <f aca="false">COUNTIFS($B$12:$B$31,U$39,$C$12:$C$31,"C",$E$12:$E$31,"*")</f>
        <v>0</v>
      </c>
      <c r="V42" s="203"/>
      <c r="W42" s="203"/>
      <c r="X42" s="203" t="n">
        <f aca="false">COUNTIFS($B$12:$B$31,U$39,$C$12:$C$31,"D",$E$12:$E$31,"*")</f>
        <v>0</v>
      </c>
      <c r="Y42" s="203"/>
      <c r="Z42" s="203"/>
      <c r="AA42" s="203" t="n">
        <f aca="false">COUNTIFS($B$12:$B$31,AA$39,$C$12:$C$31,"C",$E$12:$E$31,"*")</f>
        <v>0</v>
      </c>
      <c r="AB42" s="203"/>
      <c r="AC42" s="203"/>
      <c r="AD42" s="203" t="n">
        <f aca="false">COUNTIFS($B$12:$B$31,AA$39,$C$12:$C$31,"D",$E$12:$E$31,"*")</f>
        <v>0</v>
      </c>
      <c r="AE42" s="203"/>
      <c r="AF42" s="203"/>
      <c r="AG42" s="203" t="n">
        <f aca="false">COUNTIFS($B$12:$B$31,AG$39,$C$12:$C$31,"C",$E$12:$E$31,"*")</f>
        <v>0</v>
      </c>
      <c r="AH42" s="203"/>
      <c r="AI42" s="203"/>
      <c r="AJ42" s="203" t="n">
        <f aca="false">COUNTIFS($B$12:$B$31,AG$39,$C$12:$C$31,"D",$E$12:$E$31,"*")</f>
        <v>0</v>
      </c>
      <c r="AK42" s="203"/>
      <c r="AL42" s="203" t="n">
        <f aca="false">COUNTIFS($B$12:$B$31,AL$39,$C$12:$C$31,"C",$E$12:$E$31,"*")</f>
        <v>0</v>
      </c>
      <c r="AM42" s="203" t="n">
        <f aca="false">COUNTIFS($B$12:$B$31,AL$39,$C$12:$C$31,"D",$E$12:$E$31,"*")</f>
        <v>0</v>
      </c>
      <c r="AN42" s="110"/>
    </row>
    <row r="43" customFormat="false" ht="24.75" hidden="false" customHeight="true" outlineLevel="0" collapsed="false">
      <c r="A43" s="110"/>
      <c r="B43" s="133" t="s">
        <v>186</v>
      </c>
      <c r="C43" s="200" t="str">
        <f aca="false">IF($AK$3="４週",SUMIFS($AK$12:$AK$31,$B$12:$B$31,C39)/4/$AH$6,IF($AK$3="歴月",SUMIFS($AK$12:$AK$31,$B$12:$B$31,C39)/$AL$6,"記載する期間を選択してください"))</f>
        <v>記載する期間を選択してください</v>
      </c>
      <c r="D43" s="200"/>
      <c r="E43" s="200" t="str">
        <f aca="false">IF($AK$3="４週",SUMIFS($AK$12:$AK$31,$B$12:$B$31,E39)/4/$AH$6,IF($AK$3="歴月",SUMIFS($AK$12:$AK$31,$B$12:$B$31,E39)/$AL$6,"記載する期間を選択してください"))</f>
        <v>記載する期間を選択してください</v>
      </c>
      <c r="F43" s="200"/>
      <c r="G43" s="200"/>
      <c r="H43" s="200"/>
      <c r="I43" s="200" t="str">
        <f aca="false">IF($AK$3="４週",SUMIFS($AK$12:$AK$31,$B$12:$B$31,I39)/4/$AH$6,IF($AK$3="歴月",SUMIFS($AK$12:$AK$31,$B$12:$B$31,I39)/$AL$6,"記載する期間を選択してください"))</f>
        <v>記載する期間を選択してください</v>
      </c>
      <c r="J43" s="200"/>
      <c r="K43" s="200"/>
      <c r="L43" s="200"/>
      <c r="M43" s="200"/>
      <c r="N43" s="200"/>
      <c r="O43" s="200" t="str">
        <f aca="false">IF($AK$3="４週",SUMIFS($AK$12:$AK$31,$B$12:$B$31,O39)/4/$AH$6,IF($AK$3="歴月",SUMIFS($AK$12:$AK$31,$B$12:$B$31,O39)/$AL$6,"記載する期間を選択してください"))</f>
        <v>記載する期間を選択してください</v>
      </c>
      <c r="P43" s="200"/>
      <c r="Q43" s="200"/>
      <c r="R43" s="200"/>
      <c r="S43" s="200"/>
      <c r="T43" s="200"/>
      <c r="U43" s="200" t="str">
        <f aca="false">IF($AK$3="４週",SUMIFS($AK$12:$AK$31,$B$12:$B$31,U39)/4/$AH$6,IF($AK$3="歴月",SUMIFS($AK$12:$AK$31,$B$12:$B$31,U39)/$AL$6,"記載する期間を選択してください"))</f>
        <v>記載する期間を選択してください</v>
      </c>
      <c r="V43" s="200"/>
      <c r="W43" s="200"/>
      <c r="X43" s="200"/>
      <c r="Y43" s="200"/>
      <c r="Z43" s="200"/>
      <c r="AA43" s="200" t="str">
        <f aca="false">IF($AK$3="４週",SUMIFS($AK$12:$AK$31,$B$12:$B$31,AA39)/4/$AH$6,IF($AK$3="歴月",SUMIFS($AK$12:$AK$31,$B$12:$B$31,AA39)/$AL$6,"記載する期間を選択してください"))</f>
        <v>記載する期間を選択してください</v>
      </c>
      <c r="AB43" s="200"/>
      <c r="AC43" s="200"/>
      <c r="AD43" s="200"/>
      <c r="AE43" s="200"/>
      <c r="AF43" s="200"/>
      <c r="AG43" s="200" t="str">
        <f aca="false">IF($AK$3="４週",SUMIFS($AK$12:$AK$31,$B$12:$B$31,AG39)/4/$AH$6,IF($AK$3="歴月",SUMIFS($AK$12:$AK$31,$B$12:$B$31,AG39)/$AL$6,"記載する期間を選択してください"))</f>
        <v>記載する期間を選択してください</v>
      </c>
      <c r="AH43" s="200"/>
      <c r="AI43" s="200"/>
      <c r="AJ43" s="200"/>
      <c r="AK43" s="200"/>
      <c r="AL43" s="200" t="str">
        <f aca="false">IF($AK$3="４週",SUMIFS($AK$12:$AK$31,$B$12:$B$31,AL39)/4/$AH$6,IF($AK$3="歴月",SUMIFS($AK$12:$AK$31,$B$12:$B$31,AL39)/$AL$6,"記載する期間を選択してください"))</f>
        <v>記載する期間を選択してください</v>
      </c>
      <c r="AM43" s="200"/>
      <c r="AN43" s="110"/>
    </row>
    <row r="44" s="105" customFormat="true" ht="4.5" hidden="false" customHeight="true" outlineLevel="0" collapsed="false">
      <c r="A44" s="110"/>
      <c r="C44" s="158" t="n">
        <v>2</v>
      </c>
      <c r="D44" s="158"/>
      <c r="E44" s="158" t="n">
        <v>3</v>
      </c>
      <c r="F44" s="158"/>
      <c r="G44" s="158"/>
      <c r="H44" s="158"/>
      <c r="I44" s="158" t="n">
        <v>4</v>
      </c>
      <c r="J44" s="158"/>
      <c r="K44" s="158"/>
      <c r="L44" s="158"/>
      <c r="M44" s="158"/>
      <c r="N44" s="158"/>
      <c r="O44" s="158" t="n">
        <v>5</v>
      </c>
      <c r="P44" s="158"/>
      <c r="Q44" s="158"/>
      <c r="R44" s="158"/>
      <c r="S44" s="158"/>
      <c r="T44" s="158"/>
      <c r="U44" s="158" t="n">
        <v>6</v>
      </c>
      <c r="V44" s="158"/>
      <c r="W44" s="158"/>
      <c r="X44" s="158"/>
      <c r="Y44" s="158"/>
      <c r="Z44" s="158"/>
      <c r="AA44" s="158" t="n">
        <v>7</v>
      </c>
      <c r="AB44" s="158"/>
      <c r="AC44" s="158"/>
      <c r="AD44" s="158"/>
      <c r="AE44" s="158"/>
      <c r="AF44" s="158"/>
      <c r="AG44" s="158" t="n">
        <v>8</v>
      </c>
      <c r="AH44" s="158"/>
      <c r="AI44" s="158"/>
      <c r="AJ44" s="158"/>
      <c r="AK44" s="158"/>
      <c r="AL44" s="158" t="n">
        <v>9</v>
      </c>
      <c r="AM44" s="206"/>
      <c r="AN44" s="110"/>
    </row>
    <row r="45" customFormat="false" ht="15" hidden="false" customHeight="true" outlineLevel="0" collapsed="false">
      <c r="A45" s="154" t="s">
        <v>117</v>
      </c>
      <c r="B45" s="155"/>
      <c r="C45" s="156"/>
      <c r="D45" s="156"/>
      <c r="E45" s="156"/>
      <c r="F45" s="157"/>
      <c r="G45" s="156"/>
      <c r="H45" s="158"/>
      <c r="I45" s="158"/>
      <c r="J45" s="158"/>
      <c r="K45" s="158"/>
      <c r="L45" s="158"/>
      <c r="M45" s="158"/>
      <c r="N45" s="158"/>
      <c r="O45" s="158"/>
      <c r="P45" s="158"/>
      <c r="Q45" s="158"/>
      <c r="R45" s="158" t="n">
        <v>6</v>
      </c>
      <c r="S45" s="158"/>
      <c r="T45" s="158"/>
      <c r="U45" s="158"/>
      <c r="V45" s="158"/>
      <c r="W45" s="158"/>
      <c r="X45" s="158" t="n">
        <v>7</v>
      </c>
      <c r="Y45" s="158"/>
      <c r="Z45" s="158"/>
      <c r="AA45" s="158"/>
      <c r="AB45" s="158"/>
      <c r="AC45" s="158"/>
      <c r="AD45" s="158" t="n">
        <v>8</v>
      </c>
      <c r="AE45" s="158"/>
      <c r="AF45" s="158"/>
      <c r="AG45" s="159"/>
      <c r="AH45" s="159"/>
      <c r="AI45" s="159"/>
      <c r="AJ45" s="159" t="n">
        <v>9</v>
      </c>
      <c r="AK45" s="160"/>
      <c r="AL45" s="160"/>
      <c r="AM45" s="110"/>
    </row>
    <row r="46" s="154" customFormat="true" ht="15" hidden="false" customHeight="true" outlineLevel="0" collapsed="false">
      <c r="A46" s="154" t="s">
        <v>118</v>
      </c>
      <c r="B46" s="161"/>
      <c r="C46" s="161"/>
      <c r="D46" s="161"/>
      <c r="E46" s="161"/>
      <c r="F46" s="161"/>
      <c r="G46" s="161"/>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row>
    <row r="47" s="154" customFormat="true" ht="15" hidden="false" customHeight="true" outlineLevel="0" collapsed="false">
      <c r="A47" s="154" t="s">
        <v>119</v>
      </c>
      <c r="B47" s="161"/>
      <c r="C47" s="161"/>
      <c r="D47" s="161"/>
      <c r="E47" s="161"/>
      <c r="F47" s="161"/>
      <c r="G47" s="161"/>
      <c r="H47" s="109"/>
      <c r="I47" s="109"/>
      <c r="J47" s="109"/>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09"/>
      <c r="AL47" s="109"/>
      <c r="AM47" s="109"/>
    </row>
    <row r="48" s="154" customFormat="true" ht="15" hidden="false" customHeight="true" outlineLevel="0" collapsed="false">
      <c r="A48" s="251" t="s">
        <v>264</v>
      </c>
      <c r="C48" s="161"/>
      <c r="D48" s="161"/>
      <c r="E48" s="161"/>
      <c r="F48" s="161"/>
      <c r="G48" s="161"/>
      <c r="H48" s="109"/>
      <c r="I48" s="109"/>
      <c r="J48" s="109"/>
      <c r="K48" s="109"/>
      <c r="L48" s="109"/>
      <c r="M48" s="109"/>
      <c r="N48" s="109"/>
      <c r="O48" s="109"/>
      <c r="P48" s="109"/>
      <c r="Q48" s="109"/>
      <c r="R48" s="109"/>
      <c r="S48" s="109"/>
      <c r="T48" s="109"/>
      <c r="U48" s="109"/>
      <c r="V48" s="109"/>
      <c r="W48" s="109"/>
      <c r="X48" s="109"/>
      <c r="Y48" s="109"/>
      <c r="Z48" s="109"/>
      <c r="AA48" s="109"/>
      <c r="AB48" s="109"/>
      <c r="AC48" s="109"/>
      <c r="AD48" s="109"/>
      <c r="AE48" s="109"/>
      <c r="AF48" s="109"/>
      <c r="AG48" s="109"/>
      <c r="AH48" s="109"/>
      <c r="AI48" s="109"/>
      <c r="AJ48" s="109"/>
      <c r="AK48" s="109"/>
      <c r="AL48" s="109"/>
      <c r="AM48" s="109"/>
    </row>
    <row r="49" s="154" customFormat="true" ht="15" hidden="false" customHeight="true" outlineLevel="0" collapsed="false">
      <c r="A49" s="154" t="s">
        <v>120</v>
      </c>
      <c r="B49" s="161"/>
      <c r="C49" s="161"/>
      <c r="D49" s="161"/>
      <c r="E49" s="161"/>
      <c r="F49" s="161"/>
      <c r="G49" s="161"/>
      <c r="H49" s="109"/>
      <c r="I49" s="109"/>
      <c r="J49" s="109"/>
      <c r="K49" s="109"/>
      <c r="L49" s="109"/>
      <c r="M49" s="109"/>
      <c r="N49" s="109"/>
      <c r="O49" s="109"/>
      <c r="P49" s="109"/>
      <c r="Q49" s="109"/>
      <c r="R49" s="109"/>
      <c r="S49" s="109"/>
      <c r="T49" s="109"/>
      <c r="U49" s="109"/>
      <c r="V49" s="109"/>
      <c r="W49" s="109"/>
      <c r="X49" s="109"/>
      <c r="Y49" s="109"/>
      <c r="Z49" s="109"/>
      <c r="AA49" s="109"/>
      <c r="AB49" s="109"/>
      <c r="AC49" s="109"/>
      <c r="AD49" s="109"/>
      <c r="AE49" s="109"/>
      <c r="AF49" s="109"/>
      <c r="AG49" s="109"/>
      <c r="AH49" s="109"/>
      <c r="AI49" s="109"/>
      <c r="AJ49" s="109"/>
      <c r="AK49" s="109"/>
      <c r="AL49" s="109"/>
      <c r="AM49" s="109"/>
    </row>
    <row r="50" s="154" customFormat="true" ht="15" hidden="false" customHeight="true" outlineLevel="0" collapsed="false">
      <c r="A50" s="154" t="s">
        <v>121</v>
      </c>
      <c r="B50" s="161"/>
      <c r="C50" s="161"/>
      <c r="D50" s="161"/>
      <c r="E50" s="161"/>
      <c r="F50" s="161"/>
      <c r="G50" s="161"/>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c r="AK50" s="109"/>
      <c r="AL50" s="109"/>
      <c r="AM50" s="109"/>
    </row>
    <row r="51" customFormat="false" ht="15" hidden="false" customHeight="true" outlineLevel="0" collapsed="false">
      <c r="A51" s="154" t="s">
        <v>122</v>
      </c>
      <c r="B51" s="162"/>
      <c r="C51" s="154"/>
      <c r="D51" s="154"/>
      <c r="E51" s="154"/>
      <c r="F51" s="154"/>
      <c r="G51" s="154"/>
    </row>
    <row r="52" customFormat="false" ht="15" hidden="false" customHeight="true" outlineLevel="0" collapsed="false">
      <c r="A52" s="154" t="s">
        <v>123</v>
      </c>
      <c r="B52" s="162"/>
      <c r="C52" s="154"/>
      <c r="D52" s="154"/>
      <c r="E52" s="154"/>
      <c r="F52" s="154"/>
      <c r="G52" s="154"/>
    </row>
    <row r="53" customFormat="false" ht="15" hidden="false" customHeight="true" outlineLevel="0" collapsed="false">
      <c r="A53" s="154"/>
      <c r="B53" s="128" t="s">
        <v>124</v>
      </c>
      <c r="C53" s="128" t="s">
        <v>125</v>
      </c>
      <c r="D53" s="128"/>
      <c r="E53" s="128"/>
      <c r="F53" s="154"/>
      <c r="G53" s="154"/>
    </row>
    <row r="54" customFormat="false" ht="15" hidden="false" customHeight="true" outlineLevel="0" collapsed="false">
      <c r="A54" s="154"/>
      <c r="B54" s="163" t="s">
        <v>126</v>
      </c>
      <c r="C54" s="164" t="s">
        <v>127</v>
      </c>
      <c r="D54" s="164"/>
      <c r="E54" s="164"/>
      <c r="F54" s="154"/>
      <c r="G54" s="154"/>
    </row>
    <row r="55" customFormat="false" ht="15" hidden="false" customHeight="true" outlineLevel="0" collapsed="false">
      <c r="A55" s="154"/>
      <c r="B55" s="163" t="s">
        <v>128</v>
      </c>
      <c r="C55" s="164" t="s">
        <v>129</v>
      </c>
      <c r="D55" s="164"/>
      <c r="E55" s="164"/>
      <c r="F55" s="154"/>
      <c r="G55" s="154"/>
    </row>
    <row r="56" customFormat="false" ht="15" hidden="false" customHeight="true" outlineLevel="0" collapsed="false">
      <c r="A56" s="154"/>
      <c r="B56" s="163" t="s">
        <v>130</v>
      </c>
      <c r="C56" s="164" t="s">
        <v>131</v>
      </c>
      <c r="D56" s="164"/>
      <c r="E56" s="164"/>
      <c r="F56" s="154"/>
      <c r="G56" s="154"/>
    </row>
    <row r="57" customFormat="false" ht="15" hidden="false" customHeight="true" outlineLevel="0" collapsed="false">
      <c r="A57" s="154"/>
      <c r="B57" s="163" t="s">
        <v>132</v>
      </c>
      <c r="C57" s="164" t="s">
        <v>133</v>
      </c>
      <c r="D57" s="164"/>
      <c r="E57" s="164"/>
      <c r="F57" s="154"/>
      <c r="G57" s="154"/>
    </row>
    <row r="58" customFormat="false" ht="15" hidden="false" customHeight="true" outlineLevel="0" collapsed="false">
      <c r="A58" s="154"/>
      <c r="B58" s="154" t="s">
        <v>134</v>
      </c>
      <c r="C58" s="154"/>
      <c r="D58" s="154"/>
      <c r="E58" s="154"/>
      <c r="F58" s="154"/>
      <c r="G58" s="154"/>
    </row>
    <row r="59" customFormat="false" ht="15" hidden="false" customHeight="true" outlineLevel="0" collapsed="false">
      <c r="A59" s="154"/>
      <c r="B59" s="154" t="s">
        <v>135</v>
      </c>
      <c r="C59" s="154"/>
      <c r="D59" s="154"/>
      <c r="E59" s="154"/>
      <c r="F59" s="154"/>
      <c r="G59" s="154"/>
    </row>
    <row r="60" customFormat="false" ht="15" hidden="false" customHeight="true" outlineLevel="0" collapsed="false">
      <c r="A60" s="154"/>
      <c r="B60" s="154" t="s">
        <v>136</v>
      </c>
      <c r="C60" s="154"/>
      <c r="D60" s="154"/>
      <c r="E60" s="154"/>
      <c r="F60" s="154"/>
      <c r="G60" s="154"/>
    </row>
    <row r="61" customFormat="false" ht="15" hidden="false" customHeight="true" outlineLevel="0" collapsed="false">
      <c r="A61" s="154" t="s">
        <v>137</v>
      </c>
      <c r="B61" s="162"/>
      <c r="C61" s="154"/>
      <c r="D61" s="154"/>
      <c r="E61" s="154"/>
      <c r="F61" s="154"/>
      <c r="G61" s="154"/>
    </row>
    <row r="62" customFormat="false" ht="15" hidden="false" customHeight="true" outlineLevel="0" collapsed="false">
      <c r="A62" s="154" t="s">
        <v>217</v>
      </c>
      <c r="B62" s="162"/>
      <c r="C62" s="154"/>
      <c r="D62" s="154"/>
      <c r="E62" s="154"/>
      <c r="F62" s="154"/>
      <c r="G62" s="154"/>
    </row>
    <row r="63" customFormat="false" ht="15" hidden="false" customHeight="true" outlineLevel="0" collapsed="false">
      <c r="A63" s="154" t="s">
        <v>139</v>
      </c>
      <c r="B63" s="162"/>
      <c r="C63" s="154"/>
      <c r="D63" s="154"/>
      <c r="E63" s="154"/>
      <c r="F63" s="154"/>
      <c r="G63" s="154"/>
    </row>
    <row r="64" customFormat="false" ht="15" hidden="false" customHeight="true" outlineLevel="0" collapsed="false">
      <c r="A64" s="154" t="s">
        <v>140</v>
      </c>
      <c r="B64" s="162"/>
      <c r="C64" s="154"/>
      <c r="D64" s="154"/>
      <c r="E64" s="154"/>
      <c r="F64" s="154"/>
      <c r="G64" s="154"/>
    </row>
    <row r="65" customFormat="false" ht="15" hidden="false" customHeight="true" outlineLevel="0" collapsed="false">
      <c r="A65" s="154" t="s">
        <v>141</v>
      </c>
      <c r="B65" s="162"/>
      <c r="C65" s="154"/>
      <c r="D65" s="154"/>
      <c r="E65" s="154"/>
      <c r="F65" s="154"/>
      <c r="G65" s="154"/>
    </row>
    <row r="66" customFormat="false" ht="15" hidden="false" customHeight="true" outlineLevel="0" collapsed="false">
      <c r="A66" s="154" t="s">
        <v>142</v>
      </c>
      <c r="B66" s="162"/>
      <c r="C66" s="154"/>
      <c r="D66" s="154"/>
      <c r="E66" s="154"/>
      <c r="F66" s="154"/>
      <c r="G66" s="154"/>
    </row>
    <row r="67" customFormat="false" ht="15" hidden="false" customHeight="true" outlineLevel="0" collapsed="false">
      <c r="A67" s="154" t="s">
        <v>143</v>
      </c>
      <c r="B67" s="162"/>
      <c r="C67" s="154"/>
      <c r="D67" s="154"/>
      <c r="E67" s="154"/>
      <c r="F67" s="154"/>
      <c r="G67" s="154"/>
    </row>
    <row r="68" customFormat="false" ht="15" hidden="false" customHeight="true" outlineLevel="0" collapsed="false">
      <c r="A68" s="154" t="s">
        <v>144</v>
      </c>
      <c r="B68" s="162"/>
      <c r="C68" s="154"/>
      <c r="D68" s="154"/>
      <c r="E68" s="154"/>
      <c r="F68" s="154"/>
      <c r="G68" s="154"/>
    </row>
    <row r="69" customFormat="false" ht="15" hidden="false" customHeight="true" outlineLevel="0" collapsed="false">
      <c r="A69" s="154" t="s">
        <v>145</v>
      </c>
      <c r="B69" s="162"/>
      <c r="C69" s="154"/>
      <c r="D69" s="154"/>
      <c r="E69" s="154"/>
      <c r="F69" s="154"/>
      <c r="G69" s="154"/>
    </row>
    <row r="70" customFormat="false" ht="15" hidden="false" customHeight="true" outlineLevel="0" collapsed="false">
      <c r="A70" s="154" t="s">
        <v>146</v>
      </c>
      <c r="B70" s="162"/>
      <c r="C70" s="154"/>
      <c r="D70" s="154"/>
      <c r="E70" s="154"/>
      <c r="F70" s="154"/>
      <c r="G70" s="154"/>
    </row>
    <row r="71" customFormat="false" ht="15" hidden="false" customHeight="true" outlineLevel="0" collapsed="false">
      <c r="A71" s="154" t="s">
        <v>147</v>
      </c>
      <c r="B71" s="162"/>
      <c r="C71" s="154"/>
      <c r="D71" s="154"/>
      <c r="E71" s="154"/>
      <c r="F71" s="154"/>
      <c r="G71" s="154"/>
    </row>
    <row r="72" customFormat="false" ht="15" hidden="false" customHeight="true" outlineLevel="0" collapsed="false">
      <c r="A72" s="154" t="s">
        <v>148</v>
      </c>
      <c r="B72" s="162"/>
      <c r="C72" s="154"/>
      <c r="D72" s="154"/>
      <c r="E72" s="154"/>
      <c r="F72" s="154"/>
      <c r="G72" s="154"/>
    </row>
    <row r="73" customFormat="false" ht="15" hidden="false" customHeight="true" outlineLevel="0" collapsed="false">
      <c r="A73" s="154" t="s">
        <v>149</v>
      </c>
      <c r="B73" s="162"/>
      <c r="C73" s="154"/>
      <c r="D73" s="154"/>
      <c r="E73" s="154"/>
      <c r="F73" s="154"/>
      <c r="G73" s="154"/>
    </row>
  </sheetData>
  <mergeCells count="101">
    <mergeCell ref="AK1:AN1"/>
    <mergeCell ref="M2:P2"/>
    <mergeCell ref="Q2:R2"/>
    <mergeCell ref="S2:T2"/>
    <mergeCell ref="U2:V2"/>
    <mergeCell ref="AK2:AN2"/>
    <mergeCell ref="AK3:AN3"/>
    <mergeCell ref="AK4:AN4"/>
    <mergeCell ref="AK5:AN5"/>
    <mergeCell ref="AH6:AJ6"/>
    <mergeCell ref="A8:A11"/>
    <mergeCell ref="B8:B11"/>
    <mergeCell ref="C8:C11"/>
    <mergeCell ref="D8:D11"/>
    <mergeCell ref="E8:E11"/>
    <mergeCell ref="F8:AJ8"/>
    <mergeCell ref="AK8:AK11"/>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1"/>
    <mergeCell ref="A32:E32"/>
    <mergeCell ref="AM32:AN33"/>
    <mergeCell ref="A33:E33"/>
    <mergeCell ref="C39:D39"/>
    <mergeCell ref="E39:H39"/>
    <mergeCell ref="I39:N39"/>
    <mergeCell ref="O39:T39"/>
    <mergeCell ref="U39:Z39"/>
    <mergeCell ref="AA39:AF39"/>
    <mergeCell ref="AG39:AK39"/>
    <mergeCell ref="AL39:AM39"/>
    <mergeCell ref="F40:H40"/>
    <mergeCell ref="I40:K40"/>
    <mergeCell ref="L40:N40"/>
    <mergeCell ref="O40:Q40"/>
    <mergeCell ref="R40:T40"/>
    <mergeCell ref="U40:W40"/>
    <mergeCell ref="X40:Z40"/>
    <mergeCell ref="AA40:AC40"/>
    <mergeCell ref="AD40:AF40"/>
    <mergeCell ref="AG40:AI40"/>
    <mergeCell ref="AJ40:AK40"/>
    <mergeCell ref="F41:H41"/>
    <mergeCell ref="I41:K41"/>
    <mergeCell ref="L41:N41"/>
    <mergeCell ref="O41:Q41"/>
    <mergeCell ref="R41:T41"/>
    <mergeCell ref="U41:W41"/>
    <mergeCell ref="X41:Z41"/>
    <mergeCell ref="AA41:AC41"/>
    <mergeCell ref="AD41:AF41"/>
    <mergeCell ref="AG41:AI41"/>
    <mergeCell ref="AJ41:AK41"/>
    <mergeCell ref="F42:H42"/>
    <mergeCell ref="I42:K42"/>
    <mergeCell ref="L42:N42"/>
    <mergeCell ref="O42:Q42"/>
    <mergeCell ref="R42:T42"/>
    <mergeCell ref="U42:W42"/>
    <mergeCell ref="X42:Z42"/>
    <mergeCell ref="AA42:AC42"/>
    <mergeCell ref="AD42:AF42"/>
    <mergeCell ref="AG42:AI42"/>
    <mergeCell ref="AJ42:AK42"/>
    <mergeCell ref="C43:D43"/>
    <mergeCell ref="E43:H43"/>
    <mergeCell ref="I43:N43"/>
    <mergeCell ref="O43:T43"/>
    <mergeCell ref="U43:Z43"/>
    <mergeCell ref="AA43:AF43"/>
    <mergeCell ref="AG43:AK43"/>
    <mergeCell ref="AL43:AM43"/>
    <mergeCell ref="C53:E53"/>
    <mergeCell ref="C54:E54"/>
    <mergeCell ref="C55:E55"/>
    <mergeCell ref="C56:E56"/>
    <mergeCell ref="C57:E57"/>
  </mergeCells>
  <dataValidations count="5">
    <dataValidation allowBlank="true" errorStyle="stop" operator="greaterThanOrEqual" showDropDown="false" showErrorMessage="true" showInputMessage="true" sqref="I37 L37" type="none">
      <formula1>0</formula1>
      <formula2>0</formula2>
    </dataValidation>
    <dataValidation allowBlank="true" errorStyle="stop" operator="between" showDropDown="false" showErrorMessage="true" showInputMessage="true" sqref="AK3:AN3" type="list">
      <formula1>"４週,歴月"</formula1>
      <formula2>0</formula2>
    </dataValidation>
    <dataValidation allowBlank="true" errorStyle="stop" operator="between" showDropDown="false" showErrorMessage="true" showInputMessage="true" sqref="C12:C31" type="list">
      <formula1>"A,B,C,D"</formula1>
      <formula2>0</formula2>
    </dataValidation>
    <dataValidation allowBlank="true" errorStyle="stop" operator="between" showDropDown="false" showErrorMessage="true" showInputMessage="true" sqref="B12:B31" type="list">
      <formula1>INDIRECT($AK$1)</formula1>
      <formula2>0</formula2>
    </dataValidation>
    <dataValidation allowBlank="true" errorStyle="stop" operator="between" showDropDown="false" showErrorMessage="true" showInputMessage="true" sqref="AK4:AN4" type="list">
      <formula1>"予定,実績"</formula1>
      <formula2>0</formula2>
    </dataValidation>
  </dataValidations>
  <printOptions headings="false" gridLines="false" gridLinesSet="true" horizontalCentered="true" verticalCentered="true"/>
  <pageMargins left="0.196527777777778" right="0.196527777777778" top="0.393055555555556" bottom="0.196527777777778" header="0.196527777777778" footer="0.511811023622047"/>
  <pageSetup paperSize="9" scale="88" fitToWidth="1" fitToHeight="1" pageOrder="downThenOver" orientation="landscape" blackAndWhite="false" draft="false" cellComments="none" horizontalDpi="300" verticalDpi="300" copies="1"/>
  <headerFooter differentFirst="false" differentOddEven="false">
    <oddHeader>&amp;L&amp;"ＭＳ ゴシック,標準"&amp;10（参考様式）</oddHeader>
    <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N71"/>
  <sheetViews>
    <sheetView showFormulas="false" showGridLines="false" showRowColHeaders="true" showZeros="true" rightToLeft="false" tabSelected="false" showOutlineSymbols="true" defaultGridColor="true" view="pageBreakPreview" topLeftCell="A1" colorId="64" zoomScale="100" zoomScaleNormal="100" zoomScalePageLayoutView="100" workbookViewId="0">
      <selection pane="topLeft" activeCell="AK5" activeCellId="0" sqref="AK5"/>
    </sheetView>
  </sheetViews>
  <sheetFormatPr defaultColWidth="8.2578125" defaultRowHeight="21" customHeight="true" zeroHeight="false" outlineLevelRow="0" outlineLevelCol="0"/>
  <cols>
    <col collapsed="false" customWidth="true" hidden="false" outlineLevel="0" max="1" min="1" style="105" width="2.62"/>
    <col collapsed="false" customWidth="true" hidden="false" outlineLevel="0" max="2" min="2" style="106" width="14.5"/>
    <col collapsed="false" customWidth="true" hidden="false" outlineLevel="0" max="3" min="3" style="105" width="6.62"/>
    <col collapsed="false" customWidth="true" hidden="false" outlineLevel="0" max="5" min="4" style="105" width="7.62"/>
    <col collapsed="false" customWidth="true" hidden="false" outlineLevel="0" max="36" min="6" style="105" width="2.62"/>
    <col collapsed="false" customWidth="true" hidden="false" outlineLevel="0" max="37" min="37" style="105" width="6.62"/>
    <col collapsed="false" customWidth="true" hidden="false" outlineLevel="0" max="39" min="38" style="105" width="7.62"/>
    <col collapsed="false" customWidth="true" hidden="false" outlineLevel="0" max="40" min="40" style="105" width="5.62"/>
    <col collapsed="false" customWidth="false" hidden="false" outlineLevel="0" max="16384" min="41" style="105" width="8.25"/>
  </cols>
  <sheetData>
    <row r="1" customFormat="false" ht="19.5" hidden="false" customHeight="true" outlineLevel="0" collapsed="false">
      <c r="A1" s="107" t="s">
        <v>90</v>
      </c>
      <c r="C1" s="108"/>
      <c r="D1" s="108"/>
      <c r="E1" s="108"/>
      <c r="F1" s="108"/>
      <c r="G1" s="108"/>
      <c r="H1" s="108"/>
      <c r="I1" s="108"/>
      <c r="J1" s="108"/>
      <c r="K1" s="108"/>
      <c r="L1" s="108"/>
      <c r="M1" s="108"/>
      <c r="N1" s="108"/>
      <c r="O1" s="108"/>
      <c r="P1" s="108"/>
      <c r="Q1" s="108"/>
      <c r="R1" s="108"/>
      <c r="S1" s="108"/>
      <c r="T1" s="108"/>
      <c r="U1" s="108"/>
      <c r="V1" s="108"/>
      <c r="W1" s="108"/>
      <c r="X1" s="109"/>
      <c r="Y1" s="109"/>
      <c r="Z1" s="110"/>
      <c r="AA1" s="110"/>
      <c r="AB1" s="110"/>
      <c r="AC1" s="110"/>
      <c r="AD1" s="111"/>
      <c r="AE1" s="111"/>
      <c r="AF1" s="111"/>
      <c r="AG1" s="111"/>
      <c r="AH1" s="111"/>
      <c r="AI1" s="112" t="s">
        <v>91</v>
      </c>
      <c r="AJ1" s="112"/>
      <c r="AK1" s="113" t="s">
        <v>265</v>
      </c>
      <c r="AL1" s="113"/>
      <c r="AM1" s="113"/>
      <c r="AN1" s="113"/>
    </row>
    <row r="2" customFormat="false" ht="18" hidden="false" customHeight="true" outlineLevel="0" collapsed="false">
      <c r="A2" s="110"/>
      <c r="B2" s="114"/>
      <c r="C2" s="114"/>
      <c r="D2" s="114"/>
      <c r="E2" s="114"/>
      <c r="F2" s="114"/>
      <c r="G2" s="114"/>
      <c r="H2" s="114"/>
      <c r="I2" s="114"/>
      <c r="J2" s="114"/>
      <c r="K2" s="115"/>
      <c r="L2" s="115"/>
      <c r="M2" s="116" t="n">
        <v>2024</v>
      </c>
      <c r="N2" s="116"/>
      <c r="O2" s="116"/>
      <c r="P2" s="116"/>
      <c r="Q2" s="117" t="s">
        <v>93</v>
      </c>
      <c r="R2" s="117"/>
      <c r="S2" s="116" t="n">
        <v>5</v>
      </c>
      <c r="T2" s="116"/>
      <c r="U2" s="117" t="s">
        <v>94</v>
      </c>
      <c r="V2" s="117"/>
      <c r="W2" s="114"/>
      <c r="X2" s="114"/>
      <c r="Y2" s="114"/>
      <c r="Z2" s="110"/>
      <c r="AA2" s="110"/>
      <c r="AC2" s="112"/>
      <c r="AD2" s="114"/>
      <c r="AE2" s="114"/>
      <c r="AF2" s="114"/>
      <c r="AG2" s="114"/>
      <c r="AH2" s="114"/>
      <c r="AI2" s="112" t="s">
        <v>95</v>
      </c>
      <c r="AJ2" s="112"/>
      <c r="AK2" s="118"/>
      <c r="AL2" s="118"/>
      <c r="AM2" s="118"/>
      <c r="AN2" s="118"/>
    </row>
    <row r="3" customFormat="false" ht="18" hidden="false" customHeight="true" outlineLevel="0" collapsed="false">
      <c r="A3" s="119"/>
      <c r="B3" s="119"/>
      <c r="C3" s="119"/>
      <c r="D3" s="119"/>
      <c r="E3" s="119"/>
      <c r="F3" s="119"/>
      <c r="G3" s="119"/>
      <c r="H3" s="119"/>
      <c r="I3" s="119"/>
      <c r="J3" s="119"/>
      <c r="K3" s="119"/>
      <c r="L3" s="119"/>
      <c r="M3" s="119"/>
      <c r="N3" s="119"/>
      <c r="O3" s="119"/>
      <c r="P3" s="119"/>
      <c r="Q3" s="119"/>
      <c r="R3" s="119"/>
      <c r="S3" s="119"/>
      <c r="T3" s="119"/>
      <c r="U3" s="119"/>
      <c r="V3" s="119"/>
      <c r="W3" s="119"/>
      <c r="Y3" s="120"/>
      <c r="Z3" s="120"/>
      <c r="AA3" s="120"/>
      <c r="AB3" s="110"/>
      <c r="AC3" s="120"/>
      <c r="AD3" s="120"/>
      <c r="AE3" s="120"/>
      <c r="AF3" s="120"/>
      <c r="AG3" s="120"/>
      <c r="AH3" s="120"/>
      <c r="AI3" s="121" t="s">
        <v>96</v>
      </c>
      <c r="AJ3" s="112"/>
      <c r="AK3" s="122"/>
      <c r="AL3" s="122"/>
      <c r="AM3" s="122"/>
      <c r="AN3" s="122"/>
    </row>
    <row r="4" customFormat="false" ht="18" hidden="false" customHeight="true" outlineLevel="0" collapsed="false">
      <c r="A4" s="119"/>
      <c r="B4" s="119"/>
      <c r="C4" s="119"/>
      <c r="D4" s="119"/>
      <c r="E4" s="119"/>
      <c r="F4" s="119"/>
      <c r="G4" s="119"/>
      <c r="H4" s="119"/>
      <c r="I4" s="119"/>
      <c r="J4" s="119"/>
      <c r="K4" s="119"/>
      <c r="L4" s="119"/>
      <c r="M4" s="119"/>
      <c r="N4" s="119"/>
      <c r="O4" s="119"/>
      <c r="P4" s="119"/>
      <c r="Q4" s="119"/>
      <c r="R4" s="119"/>
      <c r="S4" s="119"/>
      <c r="T4" s="119"/>
      <c r="U4" s="119"/>
      <c r="V4" s="119"/>
      <c r="W4" s="119"/>
      <c r="Y4" s="120"/>
      <c r="Z4" s="120"/>
      <c r="AA4" s="120"/>
      <c r="AB4" s="110"/>
      <c r="AC4" s="120"/>
      <c r="AD4" s="120"/>
      <c r="AE4" s="120"/>
      <c r="AF4" s="120"/>
      <c r="AG4" s="120"/>
      <c r="AH4" s="120"/>
      <c r="AI4" s="121" t="s">
        <v>97</v>
      </c>
      <c r="AJ4" s="112"/>
      <c r="AK4" s="122"/>
      <c r="AL4" s="122"/>
      <c r="AM4" s="122"/>
      <c r="AN4" s="122"/>
    </row>
    <row r="5" customFormat="false" ht="18" hidden="false" customHeight="true" outlineLevel="0" collapsed="false">
      <c r="A5" s="119"/>
      <c r="B5" s="119"/>
      <c r="C5" s="119"/>
      <c r="D5" s="119"/>
      <c r="E5" s="119"/>
      <c r="F5" s="119"/>
      <c r="G5" s="119"/>
      <c r="H5" s="119"/>
      <c r="I5" s="119"/>
      <c r="J5" s="119"/>
      <c r="K5" s="119"/>
      <c r="L5" s="119"/>
      <c r="M5" s="119"/>
      <c r="N5" s="119"/>
      <c r="O5" s="119"/>
      <c r="P5" s="119"/>
      <c r="Q5" s="119"/>
      <c r="R5" s="119"/>
      <c r="S5" s="119"/>
      <c r="T5" s="119"/>
      <c r="U5" s="119"/>
      <c r="V5" s="119"/>
      <c r="W5" s="119"/>
      <c r="Y5" s="120"/>
      <c r="Z5" s="120"/>
      <c r="AA5" s="120"/>
      <c r="AB5" s="110"/>
      <c r="AC5" s="120"/>
      <c r="AD5" s="120"/>
      <c r="AE5" s="120"/>
      <c r="AF5" s="252"/>
      <c r="AG5" s="252"/>
      <c r="AH5" s="252"/>
      <c r="AI5" s="249" t="s">
        <v>263</v>
      </c>
      <c r="AJ5" s="253"/>
      <c r="AK5" s="122"/>
      <c r="AL5" s="122"/>
      <c r="AM5" s="122"/>
      <c r="AN5" s="122"/>
    </row>
    <row r="6" customFormat="false" ht="18" hidden="false" customHeight="true" outlineLevel="0" collapsed="false">
      <c r="A6" s="119"/>
      <c r="B6" s="119"/>
      <c r="C6" s="119"/>
      <c r="D6" s="119"/>
      <c r="E6" s="119"/>
      <c r="F6" s="119"/>
      <c r="G6" s="119"/>
      <c r="H6" s="119"/>
      <c r="I6" s="119"/>
      <c r="J6" s="119"/>
      <c r="K6" s="119"/>
      <c r="L6" s="119"/>
      <c r="M6" s="119"/>
      <c r="N6" s="119"/>
      <c r="O6" s="119"/>
      <c r="P6" s="119"/>
      <c r="Q6" s="119"/>
      <c r="R6" s="119"/>
      <c r="S6" s="119"/>
      <c r="U6" s="119"/>
      <c r="V6" s="119"/>
      <c r="W6" s="119"/>
      <c r="Y6" s="120"/>
      <c r="Z6" s="120"/>
      <c r="AA6" s="120"/>
      <c r="AB6" s="110"/>
      <c r="AC6" s="120"/>
      <c r="AD6" s="120"/>
      <c r="AE6" s="120"/>
      <c r="AF6" s="120"/>
      <c r="AG6" s="121" t="s">
        <v>98</v>
      </c>
      <c r="AH6" s="165"/>
      <c r="AI6" s="165"/>
      <c r="AJ6" s="165"/>
      <c r="AK6" s="120" t="s">
        <v>99</v>
      </c>
      <c r="AL6" s="165"/>
      <c r="AM6" s="120" t="s">
        <v>100</v>
      </c>
      <c r="AN6" s="110"/>
    </row>
    <row r="7" customFormat="false" ht="9.75" hidden="false" customHeight="true" outlineLevel="0" collapsed="false">
      <c r="A7" s="110"/>
      <c r="B7" s="125"/>
      <c r="C7" s="125"/>
      <c r="D7" s="125"/>
      <c r="E7" s="125"/>
      <c r="F7" s="125"/>
      <c r="G7" s="125"/>
      <c r="H7" s="125"/>
      <c r="I7" s="125"/>
      <c r="J7" s="125"/>
      <c r="K7" s="125"/>
      <c r="L7" s="125"/>
      <c r="M7" s="125"/>
      <c r="N7" s="125"/>
      <c r="O7" s="125"/>
      <c r="P7" s="125"/>
      <c r="Q7" s="125"/>
      <c r="R7" s="125"/>
      <c r="S7" s="125"/>
      <c r="T7" s="125"/>
      <c r="U7" s="125"/>
      <c r="V7" s="125"/>
      <c r="W7" s="125"/>
      <c r="X7" s="126"/>
      <c r="Y7" s="126"/>
      <c r="Z7" s="126"/>
      <c r="AA7" s="126"/>
      <c r="AB7" s="126"/>
      <c r="AC7" s="126"/>
      <c r="AD7" s="126"/>
      <c r="AE7" s="126"/>
      <c r="AF7" s="126"/>
      <c r="AG7" s="126"/>
      <c r="AH7" s="126"/>
      <c r="AI7" s="126"/>
      <c r="AJ7" s="126"/>
      <c r="AK7" s="126"/>
      <c r="AL7" s="126"/>
      <c r="AM7" s="110"/>
      <c r="AN7" s="110"/>
    </row>
    <row r="8" customFormat="false" ht="15" hidden="false" customHeight="true" outlineLevel="0" collapsed="false">
      <c r="A8" s="127" t="s">
        <v>101</v>
      </c>
      <c r="B8" s="128" t="s">
        <v>102</v>
      </c>
      <c r="C8" s="129" t="s">
        <v>103</v>
      </c>
      <c r="D8" s="128" t="s">
        <v>104</v>
      </c>
      <c r="E8" s="130" t="s">
        <v>105</v>
      </c>
      <c r="F8" s="131" t="s">
        <v>106</v>
      </c>
      <c r="G8" s="131"/>
      <c r="H8" s="131"/>
      <c r="I8" s="131"/>
      <c r="J8" s="131"/>
      <c r="K8" s="131"/>
      <c r="L8" s="131"/>
      <c r="M8" s="131"/>
      <c r="N8" s="131"/>
      <c r="O8" s="131"/>
      <c r="P8" s="131"/>
      <c r="Q8" s="131"/>
      <c r="R8" s="131"/>
      <c r="S8" s="131"/>
      <c r="T8" s="131"/>
      <c r="U8" s="131"/>
      <c r="V8" s="131"/>
      <c r="W8" s="131"/>
      <c r="X8" s="131"/>
      <c r="Y8" s="131"/>
      <c r="Z8" s="131"/>
      <c r="AA8" s="131"/>
      <c r="AB8" s="131"/>
      <c r="AC8" s="131"/>
      <c r="AD8" s="131"/>
      <c r="AE8" s="131"/>
      <c r="AF8" s="131"/>
      <c r="AG8" s="131"/>
      <c r="AH8" s="131"/>
      <c r="AI8" s="131"/>
      <c r="AJ8" s="131"/>
      <c r="AK8" s="132" t="s">
        <v>107</v>
      </c>
      <c r="AL8" s="133" t="s">
        <v>108</v>
      </c>
      <c r="AM8" s="134" t="s">
        <v>109</v>
      </c>
      <c r="AN8" s="134"/>
    </row>
    <row r="9" customFormat="false" ht="15" hidden="false" customHeight="true" outlineLevel="0" collapsed="false">
      <c r="A9" s="127"/>
      <c r="B9" s="128"/>
      <c r="C9" s="129"/>
      <c r="D9" s="128"/>
      <c r="E9" s="130"/>
      <c r="F9" s="128" t="s">
        <v>110</v>
      </c>
      <c r="G9" s="128"/>
      <c r="H9" s="128"/>
      <c r="I9" s="128"/>
      <c r="J9" s="128"/>
      <c r="K9" s="128"/>
      <c r="L9" s="128"/>
      <c r="M9" s="128" t="s">
        <v>111</v>
      </c>
      <c r="N9" s="128"/>
      <c r="O9" s="128"/>
      <c r="P9" s="128"/>
      <c r="Q9" s="128"/>
      <c r="R9" s="128"/>
      <c r="S9" s="128"/>
      <c r="T9" s="128" t="s">
        <v>112</v>
      </c>
      <c r="U9" s="128"/>
      <c r="V9" s="128"/>
      <c r="W9" s="128"/>
      <c r="X9" s="128"/>
      <c r="Y9" s="128"/>
      <c r="Z9" s="128"/>
      <c r="AA9" s="128" t="s">
        <v>113</v>
      </c>
      <c r="AB9" s="128"/>
      <c r="AC9" s="128"/>
      <c r="AD9" s="128"/>
      <c r="AE9" s="128"/>
      <c r="AF9" s="128"/>
      <c r="AG9" s="128"/>
      <c r="AH9" s="128" t="s">
        <v>114</v>
      </c>
      <c r="AI9" s="128"/>
      <c r="AJ9" s="128"/>
      <c r="AK9" s="132"/>
      <c r="AL9" s="133"/>
      <c r="AM9" s="134"/>
      <c r="AN9" s="134"/>
    </row>
    <row r="10" customFormat="false" ht="15" hidden="false" customHeight="true" outlineLevel="0" collapsed="false">
      <c r="A10" s="127"/>
      <c r="B10" s="128"/>
      <c r="C10" s="129"/>
      <c r="D10" s="128"/>
      <c r="E10" s="130"/>
      <c r="F10" s="135" t="n">
        <f aca="false">DATE($M$2,$S$2,1)</f>
        <v>45413</v>
      </c>
      <c r="G10" s="135" t="n">
        <f aca="false">DATE($M$2,$S$2,2)</f>
        <v>45414</v>
      </c>
      <c r="H10" s="135" t="n">
        <f aca="false">DATE($M$2,$S$2,3)</f>
        <v>45415</v>
      </c>
      <c r="I10" s="135" t="n">
        <f aca="false">DATE($M$2,$S$2,4)</f>
        <v>45416</v>
      </c>
      <c r="J10" s="135" t="n">
        <f aca="false">DATE($M$2,$S$2,5)</f>
        <v>45417</v>
      </c>
      <c r="K10" s="135" t="n">
        <f aca="false">DATE($M$2,$S$2,6)</f>
        <v>45418</v>
      </c>
      <c r="L10" s="135" t="n">
        <f aca="false">DATE($M$2,$S$2,7)</f>
        <v>45419</v>
      </c>
      <c r="M10" s="135" t="n">
        <f aca="false">DATE($M$2,$S$2,8)</f>
        <v>45420</v>
      </c>
      <c r="N10" s="135" t="n">
        <f aca="false">DATE($M$2,$S$2,9)</f>
        <v>45421</v>
      </c>
      <c r="O10" s="135" t="n">
        <f aca="false">DATE($M$2,$S$2,10)</f>
        <v>45422</v>
      </c>
      <c r="P10" s="135" t="n">
        <f aca="false">DATE($M$2,$S$2,11)</f>
        <v>45423</v>
      </c>
      <c r="Q10" s="135" t="n">
        <f aca="false">DATE($M$2,$S$2,12)</f>
        <v>45424</v>
      </c>
      <c r="R10" s="135" t="n">
        <f aca="false">DATE($M$2,$S$2,13)</f>
        <v>45425</v>
      </c>
      <c r="S10" s="135" t="n">
        <f aca="false">DATE($M$2,$S$2,14)</f>
        <v>45426</v>
      </c>
      <c r="T10" s="135" t="n">
        <f aca="false">DATE($M$2,$S$2,15)</f>
        <v>45427</v>
      </c>
      <c r="U10" s="135" t="n">
        <f aca="false">DATE($M$2,$S$2,16)</f>
        <v>45428</v>
      </c>
      <c r="V10" s="135" t="n">
        <f aca="false">DATE($M$2,$S$2,17)</f>
        <v>45429</v>
      </c>
      <c r="W10" s="135" t="n">
        <f aca="false">DATE($M$2,$S$2,18)</f>
        <v>45430</v>
      </c>
      <c r="X10" s="135" t="n">
        <f aca="false">DATE($M$2,$S$2,19)</f>
        <v>45431</v>
      </c>
      <c r="Y10" s="135" t="n">
        <f aca="false">DATE($M$2,$S$2,20)</f>
        <v>45432</v>
      </c>
      <c r="Z10" s="135" t="n">
        <f aca="false">DATE($M$2,$S$2,21)</f>
        <v>45433</v>
      </c>
      <c r="AA10" s="135" t="n">
        <f aca="false">DATE($M$2,$S$2,22)</f>
        <v>45434</v>
      </c>
      <c r="AB10" s="135" t="n">
        <f aca="false">DATE($M$2,$S$2,23)</f>
        <v>45435</v>
      </c>
      <c r="AC10" s="135" t="n">
        <f aca="false">DATE($M$2,$S$2,24)</f>
        <v>45436</v>
      </c>
      <c r="AD10" s="135" t="n">
        <f aca="false">DATE($M$2,$S$2,25)</f>
        <v>45437</v>
      </c>
      <c r="AE10" s="135" t="n">
        <f aca="false">DATE($M$2,$S$2,26)</f>
        <v>45438</v>
      </c>
      <c r="AF10" s="135" t="n">
        <f aca="false">DATE($M$2,$S$2,27)</f>
        <v>45439</v>
      </c>
      <c r="AG10" s="135" t="n">
        <f aca="false">DATE($M$2,$S$2,28)</f>
        <v>45440</v>
      </c>
      <c r="AH10" s="135" t="n">
        <f aca="false">IF(DAY(EOMONTH(F10,0))&lt;29,"",DATE($M$2,$S$2,29))</f>
        <v>45441</v>
      </c>
      <c r="AI10" s="135" t="n">
        <f aca="false">IF(DAY(EOMONTH(F10,0))&lt;30,"",DATE($M$2,$S$2,30))</f>
        <v>45442</v>
      </c>
      <c r="AJ10" s="135" t="n">
        <f aca="false">IF(DAY(EOMONTH(F10,0))&lt;31,"",DATE($M$2,$S$2,31))</f>
        <v>45443</v>
      </c>
      <c r="AK10" s="132"/>
      <c r="AL10" s="133"/>
      <c r="AM10" s="134"/>
      <c r="AN10" s="134"/>
    </row>
    <row r="11" customFormat="false" ht="15" hidden="false" customHeight="true" outlineLevel="0" collapsed="false">
      <c r="A11" s="127"/>
      <c r="B11" s="128"/>
      <c r="C11" s="129"/>
      <c r="D11" s="128"/>
      <c r="E11" s="130"/>
      <c r="F11" s="136" t="n">
        <f aca="false">DATE($M$2,$S$2,1)</f>
        <v>45413</v>
      </c>
      <c r="G11" s="136" t="n">
        <f aca="false">DATE($M$2,$S$2,2)</f>
        <v>45414</v>
      </c>
      <c r="H11" s="136" t="n">
        <f aca="false">DATE($M$2,$S$2,3)</f>
        <v>45415</v>
      </c>
      <c r="I11" s="136" t="n">
        <f aca="false">DATE($M$2,$S$2,4)</f>
        <v>45416</v>
      </c>
      <c r="J11" s="136" t="n">
        <f aca="false">DATE($M$2,$S$2,5)</f>
        <v>45417</v>
      </c>
      <c r="K11" s="136" t="n">
        <f aca="false">DATE($M$2,$S$2,6)</f>
        <v>45418</v>
      </c>
      <c r="L11" s="136" t="n">
        <f aca="false">DATE($M$2,$S$2,7)</f>
        <v>45419</v>
      </c>
      <c r="M11" s="136" t="n">
        <f aca="false">DATE($M$2,$S$2,8)</f>
        <v>45420</v>
      </c>
      <c r="N11" s="136" t="n">
        <f aca="false">DATE($M$2,$S$2,9)</f>
        <v>45421</v>
      </c>
      <c r="O11" s="136" t="n">
        <f aca="false">DATE($M$2,$S$2,10)</f>
        <v>45422</v>
      </c>
      <c r="P11" s="136" t="n">
        <f aca="false">DATE($M$2,$S$2,11)</f>
        <v>45423</v>
      </c>
      <c r="Q11" s="136" t="n">
        <f aca="false">DATE($M$2,$S$2,12)</f>
        <v>45424</v>
      </c>
      <c r="R11" s="136" t="n">
        <f aca="false">DATE($M$2,$S$2,13)</f>
        <v>45425</v>
      </c>
      <c r="S11" s="136" t="n">
        <f aca="false">DATE($M$2,$S$2,14)</f>
        <v>45426</v>
      </c>
      <c r="T11" s="136" t="n">
        <f aca="false">DATE($M$2,$S$2,15)</f>
        <v>45427</v>
      </c>
      <c r="U11" s="136" t="n">
        <f aca="false">DATE($M$2,$S$2,16)</f>
        <v>45428</v>
      </c>
      <c r="V11" s="136" t="n">
        <f aca="false">DATE($M$2,$S$2,17)</f>
        <v>45429</v>
      </c>
      <c r="W11" s="136" t="n">
        <f aca="false">DATE($M$2,$S$2,18)</f>
        <v>45430</v>
      </c>
      <c r="X11" s="136" t="n">
        <f aca="false">DATE($M$2,$S$2,19)</f>
        <v>45431</v>
      </c>
      <c r="Y11" s="136" t="n">
        <f aca="false">DATE($M$2,$S$2,20)</f>
        <v>45432</v>
      </c>
      <c r="Z11" s="136" t="n">
        <f aca="false">DATE($M$2,$S$2,21)</f>
        <v>45433</v>
      </c>
      <c r="AA11" s="136" t="n">
        <f aca="false">DATE($M$2,$S$2,22)</f>
        <v>45434</v>
      </c>
      <c r="AB11" s="136" t="n">
        <f aca="false">DATE($M$2,$S$2,23)</f>
        <v>45435</v>
      </c>
      <c r="AC11" s="136" t="n">
        <f aca="false">DATE($M$2,$S$2,24)</f>
        <v>45436</v>
      </c>
      <c r="AD11" s="136" t="n">
        <f aca="false">DATE($M$2,$S$2,25)</f>
        <v>45437</v>
      </c>
      <c r="AE11" s="136" t="n">
        <f aca="false">DATE($M$2,$S$2,26)</f>
        <v>45438</v>
      </c>
      <c r="AF11" s="136" t="n">
        <f aca="false">DATE($M$2,$S$2,27)</f>
        <v>45439</v>
      </c>
      <c r="AG11" s="136" t="n">
        <f aca="false">DATE($M$2,$S$2,28)</f>
        <v>45440</v>
      </c>
      <c r="AH11" s="136" t="n">
        <f aca="false">IF(DAY(EOMONTH(F11,0))&lt;29,"",DATE($M$2,$S$2,29))</f>
        <v>45441</v>
      </c>
      <c r="AI11" s="136" t="n">
        <f aca="false">IF(DAY(EOMONTH(F11,0))&lt;30,"",DATE($M$2,$S$2,30))</f>
        <v>45442</v>
      </c>
      <c r="AJ11" s="136" t="n">
        <f aca="false">IF(DAY(EOMONTH(F11,0))&lt;31,"",DATE($M$2,$S$2,31))</f>
        <v>45443</v>
      </c>
      <c r="AK11" s="132"/>
      <c r="AL11" s="133"/>
      <c r="AM11" s="134"/>
      <c r="AN11" s="134"/>
    </row>
    <row r="12" customFormat="false" ht="18" hidden="false" customHeight="true" outlineLevel="0" collapsed="false">
      <c r="A12" s="127" t="n">
        <v>1</v>
      </c>
      <c r="B12" s="170" t="s">
        <v>22</v>
      </c>
      <c r="C12" s="138" t="s">
        <v>126</v>
      </c>
      <c r="D12" s="167"/>
      <c r="E12" s="168" t="s">
        <v>126</v>
      </c>
      <c r="F12" s="141"/>
      <c r="G12" s="141"/>
      <c r="H12" s="141"/>
      <c r="I12" s="141"/>
      <c r="J12" s="141"/>
      <c r="K12" s="141"/>
      <c r="L12" s="141"/>
      <c r="M12" s="141"/>
      <c r="N12" s="141"/>
      <c r="O12" s="141"/>
      <c r="P12" s="141"/>
      <c r="Q12" s="141"/>
      <c r="R12" s="141"/>
      <c r="S12" s="141"/>
      <c r="T12" s="141"/>
      <c r="U12" s="141"/>
      <c r="V12" s="141"/>
      <c r="W12" s="141"/>
      <c r="X12" s="141"/>
      <c r="Y12" s="141"/>
      <c r="Z12" s="141"/>
      <c r="AA12" s="141"/>
      <c r="AB12" s="141"/>
      <c r="AC12" s="141"/>
      <c r="AD12" s="141"/>
      <c r="AE12" s="141"/>
      <c r="AF12" s="141"/>
      <c r="AG12" s="141"/>
      <c r="AH12" s="141"/>
      <c r="AI12" s="141"/>
      <c r="AJ12" s="141"/>
      <c r="AK12" s="142" t="n">
        <f aca="false">+SUM(F12:AJ12)</f>
        <v>0</v>
      </c>
      <c r="AL12" s="143" t="n">
        <f aca="false">IF($AK$3="４週",AK12/4,AK12/(DAY(EOMONTH($F$10,0))/7))</f>
        <v>0</v>
      </c>
      <c r="AM12" s="144"/>
      <c r="AN12" s="144"/>
    </row>
    <row r="13" customFormat="false" ht="18" hidden="false" customHeight="true" outlineLevel="0" collapsed="false">
      <c r="A13" s="127" t="n">
        <v>2</v>
      </c>
      <c r="B13" s="170" t="s">
        <v>22</v>
      </c>
      <c r="C13" s="138" t="s">
        <v>128</v>
      </c>
      <c r="D13" s="167"/>
      <c r="E13" s="168" t="s">
        <v>128</v>
      </c>
      <c r="F13" s="141"/>
      <c r="G13" s="141"/>
      <c r="H13" s="141"/>
      <c r="I13" s="141"/>
      <c r="J13" s="141"/>
      <c r="K13" s="141"/>
      <c r="L13" s="141"/>
      <c r="M13" s="141"/>
      <c r="N13" s="141"/>
      <c r="O13" s="141"/>
      <c r="P13" s="141"/>
      <c r="Q13" s="141"/>
      <c r="R13" s="141"/>
      <c r="S13" s="141"/>
      <c r="T13" s="141"/>
      <c r="U13" s="141"/>
      <c r="V13" s="141"/>
      <c r="W13" s="141"/>
      <c r="X13" s="141"/>
      <c r="Y13" s="141"/>
      <c r="Z13" s="141"/>
      <c r="AA13" s="141"/>
      <c r="AB13" s="141"/>
      <c r="AC13" s="141"/>
      <c r="AD13" s="141"/>
      <c r="AE13" s="141"/>
      <c r="AF13" s="141"/>
      <c r="AG13" s="141"/>
      <c r="AH13" s="141"/>
      <c r="AI13" s="141"/>
      <c r="AJ13" s="141"/>
      <c r="AK13" s="142" t="n">
        <f aca="false">+SUM(F13:AJ13)</f>
        <v>0</v>
      </c>
      <c r="AL13" s="143" t="n">
        <f aca="false">IF($AK$3="４週",AK13/4,AK13/(DAY(EOMONTH($F$10,0))/7))</f>
        <v>0</v>
      </c>
      <c r="AM13" s="144"/>
      <c r="AN13" s="144"/>
    </row>
    <row r="14" customFormat="false" ht="18" hidden="false" customHeight="true" outlineLevel="0" collapsed="false">
      <c r="A14" s="127" t="n">
        <v>3</v>
      </c>
      <c r="B14" s="170" t="s">
        <v>22</v>
      </c>
      <c r="C14" s="138" t="s">
        <v>130</v>
      </c>
      <c r="D14" s="167"/>
      <c r="E14" s="168" t="s">
        <v>130</v>
      </c>
      <c r="F14" s="141"/>
      <c r="G14" s="141"/>
      <c r="H14" s="141"/>
      <c r="I14" s="141"/>
      <c r="J14" s="141"/>
      <c r="K14" s="141"/>
      <c r="L14" s="141"/>
      <c r="M14" s="141"/>
      <c r="N14" s="141"/>
      <c r="O14" s="141"/>
      <c r="P14" s="141"/>
      <c r="Q14" s="141"/>
      <c r="R14" s="141"/>
      <c r="S14" s="141"/>
      <c r="T14" s="141"/>
      <c r="U14" s="141"/>
      <c r="V14" s="141"/>
      <c r="W14" s="141"/>
      <c r="X14" s="141"/>
      <c r="Y14" s="141"/>
      <c r="Z14" s="141"/>
      <c r="AA14" s="141"/>
      <c r="AB14" s="141"/>
      <c r="AC14" s="141"/>
      <c r="AD14" s="141"/>
      <c r="AE14" s="141"/>
      <c r="AF14" s="141"/>
      <c r="AG14" s="141"/>
      <c r="AH14" s="141"/>
      <c r="AI14" s="141"/>
      <c r="AJ14" s="141"/>
      <c r="AK14" s="142" t="n">
        <f aca="false">+SUM(F14:AJ14)</f>
        <v>0</v>
      </c>
      <c r="AL14" s="143" t="n">
        <f aca="false">IF($AK$3="４週",AK14/4,AK14/(DAY(EOMONTH($F$10,0))/7))</f>
        <v>0</v>
      </c>
      <c r="AM14" s="144"/>
      <c r="AN14" s="144"/>
    </row>
    <row r="15" customFormat="false" ht="18" hidden="false" customHeight="true" outlineLevel="0" collapsed="false">
      <c r="A15" s="127" t="n">
        <v>4</v>
      </c>
      <c r="B15" s="170" t="s">
        <v>22</v>
      </c>
      <c r="C15" s="138" t="s">
        <v>132</v>
      </c>
      <c r="D15" s="167"/>
      <c r="E15" s="168" t="s">
        <v>132</v>
      </c>
      <c r="F15" s="141"/>
      <c r="G15" s="141"/>
      <c r="H15" s="141"/>
      <c r="I15" s="141"/>
      <c r="J15" s="141"/>
      <c r="K15" s="141"/>
      <c r="L15" s="141"/>
      <c r="M15" s="141"/>
      <c r="N15" s="141"/>
      <c r="O15" s="141"/>
      <c r="P15" s="141"/>
      <c r="Q15" s="141"/>
      <c r="R15" s="141"/>
      <c r="S15" s="141"/>
      <c r="T15" s="141"/>
      <c r="U15" s="141"/>
      <c r="V15" s="141"/>
      <c r="W15" s="141"/>
      <c r="X15" s="141"/>
      <c r="Y15" s="141"/>
      <c r="Z15" s="141"/>
      <c r="AA15" s="141"/>
      <c r="AB15" s="141"/>
      <c r="AC15" s="141"/>
      <c r="AD15" s="141"/>
      <c r="AE15" s="141"/>
      <c r="AF15" s="141"/>
      <c r="AG15" s="141"/>
      <c r="AH15" s="141"/>
      <c r="AI15" s="141"/>
      <c r="AJ15" s="141"/>
      <c r="AK15" s="142" t="n">
        <f aca="false">+SUM(F15:AJ15)</f>
        <v>0</v>
      </c>
      <c r="AL15" s="143" t="n">
        <f aca="false">IF($AK$3="４週",AK15/4,AK15/(DAY(EOMONTH($F$10,0))/7))</f>
        <v>0</v>
      </c>
      <c r="AM15" s="144"/>
      <c r="AN15" s="144"/>
    </row>
    <row r="16" customFormat="false" ht="18" hidden="false" customHeight="true" outlineLevel="0" collapsed="false">
      <c r="A16" s="127" t="n">
        <v>5</v>
      </c>
      <c r="B16" s="170"/>
      <c r="C16" s="138"/>
      <c r="D16" s="167"/>
      <c r="E16" s="168"/>
      <c r="F16" s="141"/>
      <c r="G16" s="141"/>
      <c r="H16" s="141"/>
      <c r="I16" s="141"/>
      <c r="J16" s="141"/>
      <c r="K16" s="141"/>
      <c r="L16" s="141"/>
      <c r="M16" s="141"/>
      <c r="N16" s="141"/>
      <c r="O16" s="141"/>
      <c r="P16" s="141"/>
      <c r="Q16" s="141"/>
      <c r="R16" s="141"/>
      <c r="S16" s="141"/>
      <c r="T16" s="141"/>
      <c r="U16" s="141"/>
      <c r="V16" s="141"/>
      <c r="W16" s="141"/>
      <c r="X16" s="141"/>
      <c r="Y16" s="141"/>
      <c r="Z16" s="141"/>
      <c r="AA16" s="141"/>
      <c r="AB16" s="141"/>
      <c r="AC16" s="141"/>
      <c r="AD16" s="141"/>
      <c r="AE16" s="141"/>
      <c r="AF16" s="141"/>
      <c r="AG16" s="141"/>
      <c r="AH16" s="141"/>
      <c r="AI16" s="141"/>
      <c r="AJ16" s="141"/>
      <c r="AK16" s="142" t="n">
        <f aca="false">+SUM(F16:AJ16)</f>
        <v>0</v>
      </c>
      <c r="AL16" s="143" t="n">
        <f aca="false">IF($AK$3="４週",AK16/4,AK16/(DAY(EOMONTH($F$10,0))/7))</f>
        <v>0</v>
      </c>
      <c r="AM16" s="144"/>
      <c r="AN16" s="144"/>
    </row>
    <row r="17" customFormat="false" ht="18" hidden="false" customHeight="true" outlineLevel="0" collapsed="false">
      <c r="A17" s="127" t="n">
        <v>6</v>
      </c>
      <c r="B17" s="170"/>
      <c r="C17" s="138"/>
      <c r="D17" s="167"/>
      <c r="E17" s="168"/>
      <c r="F17" s="141"/>
      <c r="G17" s="141"/>
      <c r="H17" s="141"/>
      <c r="I17" s="141"/>
      <c r="J17" s="141"/>
      <c r="K17" s="141"/>
      <c r="L17" s="141"/>
      <c r="M17" s="141"/>
      <c r="N17" s="141"/>
      <c r="O17" s="141"/>
      <c r="P17" s="141"/>
      <c r="Q17" s="141"/>
      <c r="R17" s="141"/>
      <c r="S17" s="141"/>
      <c r="T17" s="141"/>
      <c r="U17" s="141"/>
      <c r="V17" s="141"/>
      <c r="W17" s="141"/>
      <c r="X17" s="141"/>
      <c r="Y17" s="141"/>
      <c r="Z17" s="141"/>
      <c r="AA17" s="141"/>
      <c r="AB17" s="141"/>
      <c r="AC17" s="141"/>
      <c r="AD17" s="141"/>
      <c r="AE17" s="141"/>
      <c r="AF17" s="141"/>
      <c r="AG17" s="141"/>
      <c r="AH17" s="141"/>
      <c r="AI17" s="141"/>
      <c r="AJ17" s="141"/>
      <c r="AK17" s="142" t="n">
        <f aca="false">+SUM(F17:AJ17)</f>
        <v>0</v>
      </c>
      <c r="AL17" s="143" t="n">
        <f aca="false">IF($AK$3="４週",AK17/4,AK17/(DAY(EOMONTH($F$10,0))/7))</f>
        <v>0</v>
      </c>
      <c r="AM17" s="144"/>
      <c r="AN17" s="144"/>
    </row>
    <row r="18" customFormat="false" ht="18" hidden="false" customHeight="true" outlineLevel="0" collapsed="false">
      <c r="A18" s="127" t="n">
        <v>7</v>
      </c>
      <c r="B18" s="170"/>
      <c r="C18" s="138"/>
      <c r="D18" s="167"/>
      <c r="E18" s="168"/>
      <c r="F18" s="141"/>
      <c r="G18" s="141"/>
      <c r="H18" s="141"/>
      <c r="I18" s="141"/>
      <c r="J18" s="141"/>
      <c r="K18" s="141"/>
      <c r="L18" s="141"/>
      <c r="M18" s="141"/>
      <c r="N18" s="141"/>
      <c r="O18" s="141"/>
      <c r="P18" s="141"/>
      <c r="Q18" s="141"/>
      <c r="R18" s="141"/>
      <c r="S18" s="141"/>
      <c r="T18" s="141"/>
      <c r="U18" s="141"/>
      <c r="V18" s="141"/>
      <c r="W18" s="141"/>
      <c r="X18" s="141"/>
      <c r="Y18" s="141"/>
      <c r="Z18" s="141"/>
      <c r="AA18" s="141"/>
      <c r="AB18" s="141"/>
      <c r="AC18" s="141"/>
      <c r="AD18" s="141"/>
      <c r="AE18" s="141"/>
      <c r="AF18" s="141"/>
      <c r="AG18" s="141"/>
      <c r="AH18" s="141"/>
      <c r="AI18" s="141"/>
      <c r="AJ18" s="141"/>
      <c r="AK18" s="142" t="n">
        <f aca="false">+SUM(F18:AJ18)</f>
        <v>0</v>
      </c>
      <c r="AL18" s="143" t="n">
        <f aca="false">IF($AK$3="４週",AK18/4,AK18/(DAY(EOMONTH($F$10,0))/7))</f>
        <v>0</v>
      </c>
      <c r="AM18" s="144"/>
      <c r="AN18" s="144"/>
    </row>
    <row r="19" customFormat="false" ht="18" hidden="false" customHeight="true" outlineLevel="0" collapsed="false">
      <c r="A19" s="127" t="n">
        <v>8</v>
      </c>
      <c r="B19" s="170"/>
      <c r="C19" s="138"/>
      <c r="D19" s="167"/>
      <c r="E19" s="168"/>
      <c r="F19" s="141"/>
      <c r="G19" s="141"/>
      <c r="H19" s="141"/>
      <c r="I19" s="141"/>
      <c r="J19" s="141"/>
      <c r="K19" s="141"/>
      <c r="L19" s="141"/>
      <c r="M19" s="141"/>
      <c r="N19" s="141"/>
      <c r="O19" s="141"/>
      <c r="P19" s="141"/>
      <c r="Q19" s="141"/>
      <c r="R19" s="141"/>
      <c r="S19" s="141"/>
      <c r="T19" s="141"/>
      <c r="U19" s="141"/>
      <c r="V19" s="141"/>
      <c r="W19" s="141"/>
      <c r="X19" s="141"/>
      <c r="Y19" s="141"/>
      <c r="Z19" s="141"/>
      <c r="AA19" s="141"/>
      <c r="AB19" s="141"/>
      <c r="AC19" s="141"/>
      <c r="AD19" s="141"/>
      <c r="AE19" s="141"/>
      <c r="AF19" s="141"/>
      <c r="AG19" s="141"/>
      <c r="AH19" s="141"/>
      <c r="AI19" s="141"/>
      <c r="AJ19" s="141"/>
      <c r="AK19" s="142" t="n">
        <f aca="false">+SUM(F19:AJ19)</f>
        <v>0</v>
      </c>
      <c r="AL19" s="143" t="n">
        <f aca="false">IF($AK$3="４週",AK19/4,AK19/(DAY(EOMONTH($F$10,0))/7))</f>
        <v>0</v>
      </c>
      <c r="AM19" s="144"/>
      <c r="AN19" s="144"/>
    </row>
    <row r="20" customFormat="false" ht="18" hidden="false" customHeight="true" outlineLevel="0" collapsed="false">
      <c r="A20" s="127" t="n">
        <v>9</v>
      </c>
      <c r="B20" s="170"/>
      <c r="C20" s="138"/>
      <c r="D20" s="167"/>
      <c r="E20" s="168"/>
      <c r="F20" s="141"/>
      <c r="G20" s="141"/>
      <c r="H20" s="141"/>
      <c r="I20" s="141"/>
      <c r="J20" s="141"/>
      <c r="K20" s="141"/>
      <c r="L20" s="141"/>
      <c r="M20" s="141"/>
      <c r="N20" s="141"/>
      <c r="O20" s="141"/>
      <c r="P20" s="141"/>
      <c r="Q20" s="141"/>
      <c r="R20" s="141"/>
      <c r="S20" s="141"/>
      <c r="T20" s="141"/>
      <c r="U20" s="141"/>
      <c r="V20" s="141"/>
      <c r="W20" s="141"/>
      <c r="X20" s="141"/>
      <c r="Y20" s="141"/>
      <c r="Z20" s="141"/>
      <c r="AA20" s="141"/>
      <c r="AB20" s="141"/>
      <c r="AC20" s="141"/>
      <c r="AD20" s="141"/>
      <c r="AE20" s="141"/>
      <c r="AF20" s="141"/>
      <c r="AG20" s="141"/>
      <c r="AH20" s="141"/>
      <c r="AI20" s="141"/>
      <c r="AJ20" s="141"/>
      <c r="AK20" s="142" t="n">
        <f aca="false">+SUM(F20:AJ20)</f>
        <v>0</v>
      </c>
      <c r="AL20" s="143" t="n">
        <f aca="false">IF($AK$3="４週",AK20/4,AK20/(DAY(EOMONTH($F$10,0))/7))</f>
        <v>0</v>
      </c>
      <c r="AM20" s="144"/>
      <c r="AN20" s="144"/>
    </row>
    <row r="21" customFormat="false" ht="18" hidden="false" customHeight="true" outlineLevel="0" collapsed="false">
      <c r="A21" s="127" t="n">
        <v>10</v>
      </c>
      <c r="B21" s="170"/>
      <c r="C21" s="138"/>
      <c r="D21" s="167"/>
      <c r="E21" s="168"/>
      <c r="F21" s="141"/>
      <c r="G21" s="141"/>
      <c r="H21" s="141"/>
      <c r="I21" s="141"/>
      <c r="J21" s="141"/>
      <c r="K21" s="141"/>
      <c r="L21" s="141"/>
      <c r="M21" s="141"/>
      <c r="N21" s="141"/>
      <c r="O21" s="141"/>
      <c r="P21" s="141"/>
      <c r="Q21" s="141"/>
      <c r="R21" s="141"/>
      <c r="S21" s="141"/>
      <c r="T21" s="141"/>
      <c r="U21" s="141"/>
      <c r="V21" s="141"/>
      <c r="W21" s="141"/>
      <c r="X21" s="141"/>
      <c r="Y21" s="141"/>
      <c r="Z21" s="141"/>
      <c r="AA21" s="141"/>
      <c r="AB21" s="141"/>
      <c r="AC21" s="141"/>
      <c r="AD21" s="141"/>
      <c r="AE21" s="141"/>
      <c r="AF21" s="141"/>
      <c r="AG21" s="141"/>
      <c r="AH21" s="141"/>
      <c r="AI21" s="141"/>
      <c r="AJ21" s="141"/>
      <c r="AK21" s="142" t="n">
        <f aca="false">+SUM(F21:AJ21)</f>
        <v>0</v>
      </c>
      <c r="AL21" s="143" t="n">
        <f aca="false">IF($AK$3="４週",AK21/4,AK21/(DAY(EOMONTH($F$10,0))/7))</f>
        <v>0</v>
      </c>
      <c r="AM21" s="144"/>
      <c r="AN21" s="144"/>
    </row>
    <row r="22" customFormat="false" ht="18" hidden="false" customHeight="true" outlineLevel="0" collapsed="false">
      <c r="A22" s="127" t="n">
        <v>11</v>
      </c>
      <c r="B22" s="170"/>
      <c r="C22" s="138"/>
      <c r="D22" s="167"/>
      <c r="E22" s="168"/>
      <c r="F22" s="141"/>
      <c r="G22" s="141"/>
      <c r="H22" s="141"/>
      <c r="I22" s="141"/>
      <c r="J22" s="141"/>
      <c r="K22" s="141"/>
      <c r="L22" s="141"/>
      <c r="M22" s="141"/>
      <c r="N22" s="141"/>
      <c r="O22" s="141"/>
      <c r="P22" s="141"/>
      <c r="Q22" s="141"/>
      <c r="R22" s="141"/>
      <c r="S22" s="141"/>
      <c r="T22" s="141"/>
      <c r="U22" s="141"/>
      <c r="V22" s="141"/>
      <c r="W22" s="141"/>
      <c r="X22" s="141"/>
      <c r="Y22" s="141"/>
      <c r="Z22" s="141"/>
      <c r="AA22" s="141"/>
      <c r="AB22" s="141"/>
      <c r="AC22" s="141"/>
      <c r="AD22" s="141"/>
      <c r="AE22" s="141"/>
      <c r="AF22" s="141"/>
      <c r="AG22" s="141"/>
      <c r="AH22" s="141"/>
      <c r="AI22" s="141"/>
      <c r="AJ22" s="141"/>
      <c r="AK22" s="142" t="n">
        <f aca="false">+SUM(F22:AJ22)</f>
        <v>0</v>
      </c>
      <c r="AL22" s="143" t="n">
        <f aca="false">IF($AK$3="４週",AK22/4,AK22/(DAY(EOMONTH($F$10,0))/7))</f>
        <v>0</v>
      </c>
      <c r="AM22" s="144"/>
      <c r="AN22" s="144"/>
    </row>
    <row r="23" customFormat="false" ht="18" hidden="false" customHeight="true" outlineLevel="0" collapsed="false">
      <c r="A23" s="127" t="n">
        <v>12</v>
      </c>
      <c r="B23" s="170"/>
      <c r="C23" s="138"/>
      <c r="D23" s="167"/>
      <c r="E23" s="168"/>
      <c r="F23" s="141"/>
      <c r="G23" s="141"/>
      <c r="H23" s="141"/>
      <c r="I23" s="141"/>
      <c r="J23" s="141"/>
      <c r="K23" s="141"/>
      <c r="L23" s="141"/>
      <c r="M23" s="141"/>
      <c r="N23" s="141"/>
      <c r="O23" s="141"/>
      <c r="P23" s="141"/>
      <c r="Q23" s="141"/>
      <c r="R23" s="141"/>
      <c r="S23" s="141"/>
      <c r="T23" s="141"/>
      <c r="U23" s="141"/>
      <c r="V23" s="141"/>
      <c r="W23" s="141"/>
      <c r="X23" s="141"/>
      <c r="Y23" s="141"/>
      <c r="Z23" s="141"/>
      <c r="AA23" s="141"/>
      <c r="AB23" s="141"/>
      <c r="AC23" s="141"/>
      <c r="AD23" s="141"/>
      <c r="AE23" s="141"/>
      <c r="AF23" s="141"/>
      <c r="AG23" s="141"/>
      <c r="AH23" s="141"/>
      <c r="AI23" s="141"/>
      <c r="AJ23" s="141"/>
      <c r="AK23" s="142" t="n">
        <f aca="false">+SUM(F23:AJ23)</f>
        <v>0</v>
      </c>
      <c r="AL23" s="143" t="n">
        <f aca="false">IF($AK$3="４週",AK23/4,AK23/(DAY(EOMONTH($F$10,0))/7))</f>
        <v>0</v>
      </c>
      <c r="AM23" s="144"/>
      <c r="AN23" s="144"/>
    </row>
    <row r="24" customFormat="false" ht="18" hidden="false" customHeight="true" outlineLevel="0" collapsed="false">
      <c r="A24" s="127" t="n">
        <v>13</v>
      </c>
      <c r="B24" s="170"/>
      <c r="C24" s="138"/>
      <c r="D24" s="167"/>
      <c r="E24" s="168"/>
      <c r="F24" s="141"/>
      <c r="G24" s="141"/>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2" t="n">
        <f aca="false">+SUM(F24:AJ24)</f>
        <v>0</v>
      </c>
      <c r="AL24" s="143" t="n">
        <f aca="false">IF($AK$3="４週",AK24/4,AK24/(DAY(EOMONTH($F$10,0))/7))</f>
        <v>0</v>
      </c>
      <c r="AM24" s="144"/>
      <c r="AN24" s="144"/>
    </row>
    <row r="25" customFormat="false" ht="18" hidden="false" customHeight="true" outlineLevel="0" collapsed="false">
      <c r="A25" s="127" t="n">
        <v>14</v>
      </c>
      <c r="B25" s="170"/>
      <c r="C25" s="138"/>
      <c r="D25" s="167"/>
      <c r="E25" s="168"/>
      <c r="F25" s="141"/>
      <c r="G25" s="141"/>
      <c r="H25" s="141"/>
      <c r="I25" s="141"/>
      <c r="J25" s="141"/>
      <c r="K25" s="141"/>
      <c r="L25" s="141"/>
      <c r="M25" s="141"/>
      <c r="N25" s="141"/>
      <c r="O25" s="141"/>
      <c r="P25" s="141"/>
      <c r="Q25" s="141"/>
      <c r="R25" s="141"/>
      <c r="S25" s="141"/>
      <c r="T25" s="141"/>
      <c r="U25" s="141"/>
      <c r="V25" s="141"/>
      <c r="W25" s="141"/>
      <c r="X25" s="141"/>
      <c r="Y25" s="141"/>
      <c r="Z25" s="141"/>
      <c r="AA25" s="141"/>
      <c r="AB25" s="141"/>
      <c r="AC25" s="141"/>
      <c r="AD25" s="141"/>
      <c r="AE25" s="141"/>
      <c r="AF25" s="141"/>
      <c r="AG25" s="141"/>
      <c r="AH25" s="141"/>
      <c r="AI25" s="141"/>
      <c r="AJ25" s="141"/>
      <c r="AK25" s="142" t="n">
        <f aca="false">+SUM(F25:AJ25)</f>
        <v>0</v>
      </c>
      <c r="AL25" s="143" t="n">
        <f aca="false">IF($AK$3="４週",AK25/4,AK25/(DAY(EOMONTH($F$10,0))/7))</f>
        <v>0</v>
      </c>
      <c r="AM25" s="144"/>
      <c r="AN25" s="144"/>
    </row>
    <row r="26" customFormat="false" ht="18" hidden="false" customHeight="true" outlineLevel="0" collapsed="false">
      <c r="A26" s="127" t="n">
        <v>15</v>
      </c>
      <c r="B26" s="170"/>
      <c r="C26" s="138"/>
      <c r="D26" s="167"/>
      <c r="E26" s="168"/>
      <c r="F26" s="141"/>
      <c r="G26" s="141"/>
      <c r="H26" s="141"/>
      <c r="I26" s="141"/>
      <c r="J26" s="141"/>
      <c r="K26" s="141"/>
      <c r="L26" s="141"/>
      <c r="M26" s="141"/>
      <c r="N26" s="141"/>
      <c r="O26" s="141"/>
      <c r="P26" s="141"/>
      <c r="Q26" s="141"/>
      <c r="R26" s="141"/>
      <c r="S26" s="141"/>
      <c r="T26" s="141"/>
      <c r="U26" s="141"/>
      <c r="V26" s="141"/>
      <c r="W26" s="141"/>
      <c r="X26" s="141"/>
      <c r="Y26" s="141"/>
      <c r="Z26" s="141"/>
      <c r="AA26" s="141"/>
      <c r="AB26" s="141"/>
      <c r="AC26" s="141"/>
      <c r="AD26" s="141"/>
      <c r="AE26" s="141"/>
      <c r="AF26" s="141"/>
      <c r="AG26" s="141"/>
      <c r="AH26" s="141"/>
      <c r="AI26" s="141"/>
      <c r="AJ26" s="141"/>
      <c r="AK26" s="142" t="n">
        <f aca="false">+SUM(F26:AJ26)</f>
        <v>0</v>
      </c>
      <c r="AL26" s="143" t="n">
        <f aca="false">IF($AK$3="４週",AK26/4,AK26/(DAY(EOMONTH($F$10,0))/7))</f>
        <v>0</v>
      </c>
      <c r="AM26" s="144"/>
      <c r="AN26" s="144"/>
    </row>
    <row r="27" customFormat="false" ht="18" hidden="false" customHeight="true" outlineLevel="0" collapsed="false">
      <c r="A27" s="127" t="n">
        <v>16</v>
      </c>
      <c r="B27" s="170"/>
      <c r="C27" s="138"/>
      <c r="D27" s="167"/>
      <c r="E27" s="168"/>
      <c r="F27" s="141"/>
      <c r="G27" s="141"/>
      <c r="H27" s="141"/>
      <c r="I27" s="141"/>
      <c r="J27" s="141"/>
      <c r="K27" s="141"/>
      <c r="L27" s="141"/>
      <c r="M27" s="141"/>
      <c r="N27" s="141"/>
      <c r="O27" s="141"/>
      <c r="P27" s="141"/>
      <c r="Q27" s="141"/>
      <c r="R27" s="141"/>
      <c r="S27" s="141"/>
      <c r="T27" s="141"/>
      <c r="U27" s="141"/>
      <c r="V27" s="141"/>
      <c r="W27" s="141"/>
      <c r="X27" s="141"/>
      <c r="Y27" s="141"/>
      <c r="Z27" s="141"/>
      <c r="AA27" s="141"/>
      <c r="AB27" s="141"/>
      <c r="AC27" s="141"/>
      <c r="AD27" s="141"/>
      <c r="AE27" s="141"/>
      <c r="AF27" s="141"/>
      <c r="AG27" s="141"/>
      <c r="AH27" s="141"/>
      <c r="AI27" s="141"/>
      <c r="AJ27" s="141"/>
      <c r="AK27" s="142" t="n">
        <f aca="false">+SUM(F27:AJ27)</f>
        <v>0</v>
      </c>
      <c r="AL27" s="143" t="n">
        <f aca="false">IF($AK$3="４週",AK27/4,AK27/(DAY(EOMONTH($F$10,0))/7))</f>
        <v>0</v>
      </c>
      <c r="AM27" s="144"/>
      <c r="AN27" s="144"/>
    </row>
    <row r="28" customFormat="false" ht="18" hidden="false" customHeight="true" outlineLevel="0" collapsed="false">
      <c r="A28" s="127" t="n">
        <v>17</v>
      </c>
      <c r="B28" s="170"/>
      <c r="C28" s="138"/>
      <c r="D28" s="167"/>
      <c r="E28" s="168"/>
      <c r="F28" s="141"/>
      <c r="G28" s="141"/>
      <c r="H28" s="141"/>
      <c r="I28" s="141"/>
      <c r="J28" s="141"/>
      <c r="K28" s="141"/>
      <c r="L28" s="141"/>
      <c r="M28" s="141"/>
      <c r="N28" s="141"/>
      <c r="O28" s="141"/>
      <c r="P28" s="141"/>
      <c r="Q28" s="141"/>
      <c r="R28" s="141"/>
      <c r="S28" s="141"/>
      <c r="T28" s="141"/>
      <c r="U28" s="141"/>
      <c r="V28" s="141"/>
      <c r="W28" s="141"/>
      <c r="X28" s="141"/>
      <c r="Y28" s="141"/>
      <c r="Z28" s="141"/>
      <c r="AA28" s="141"/>
      <c r="AB28" s="141"/>
      <c r="AC28" s="141"/>
      <c r="AD28" s="141"/>
      <c r="AE28" s="141"/>
      <c r="AF28" s="141"/>
      <c r="AG28" s="141"/>
      <c r="AH28" s="141"/>
      <c r="AI28" s="141"/>
      <c r="AJ28" s="141"/>
      <c r="AK28" s="142" t="n">
        <f aca="false">+SUM(F28:AJ28)</f>
        <v>0</v>
      </c>
      <c r="AL28" s="143" t="n">
        <f aca="false">IF($AK$3="４週",AK28/4,AK28/(DAY(EOMONTH($F$10,0))/7))</f>
        <v>0</v>
      </c>
      <c r="AM28" s="144"/>
      <c r="AN28" s="144"/>
    </row>
    <row r="29" customFormat="false" ht="18" hidden="false" customHeight="true" outlineLevel="0" collapsed="false">
      <c r="A29" s="127" t="n">
        <v>18</v>
      </c>
      <c r="B29" s="170"/>
      <c r="C29" s="138"/>
      <c r="D29" s="167"/>
      <c r="E29" s="168"/>
      <c r="F29" s="141"/>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41"/>
      <c r="AG29" s="141"/>
      <c r="AH29" s="141"/>
      <c r="AI29" s="141"/>
      <c r="AJ29" s="141"/>
      <c r="AK29" s="142" t="n">
        <f aca="false">+SUM(F29:AJ29)</f>
        <v>0</v>
      </c>
      <c r="AL29" s="143" t="n">
        <f aca="false">IF($AK$3="４週",AK29/4,AK29/(DAY(EOMONTH($F$10,0))/7))</f>
        <v>0</v>
      </c>
      <c r="AM29" s="144"/>
      <c r="AN29" s="144"/>
    </row>
    <row r="30" customFormat="false" ht="18" hidden="false" customHeight="true" outlineLevel="0" collapsed="false">
      <c r="A30" s="127" t="n">
        <v>19</v>
      </c>
      <c r="B30" s="170"/>
      <c r="C30" s="138"/>
      <c r="D30" s="167"/>
      <c r="E30" s="168"/>
      <c r="F30" s="141"/>
      <c r="G30" s="141"/>
      <c r="H30" s="141"/>
      <c r="I30" s="141"/>
      <c r="J30" s="141"/>
      <c r="K30" s="141"/>
      <c r="L30" s="141"/>
      <c r="M30" s="141"/>
      <c r="N30" s="141"/>
      <c r="O30" s="141"/>
      <c r="P30" s="141"/>
      <c r="Q30" s="141"/>
      <c r="R30" s="141"/>
      <c r="S30" s="141"/>
      <c r="T30" s="141"/>
      <c r="U30" s="141"/>
      <c r="V30" s="141"/>
      <c r="W30" s="141"/>
      <c r="X30" s="141"/>
      <c r="Y30" s="141"/>
      <c r="Z30" s="141"/>
      <c r="AA30" s="141"/>
      <c r="AB30" s="141"/>
      <c r="AC30" s="141"/>
      <c r="AD30" s="141"/>
      <c r="AE30" s="141"/>
      <c r="AF30" s="141"/>
      <c r="AG30" s="141"/>
      <c r="AH30" s="141"/>
      <c r="AI30" s="141"/>
      <c r="AJ30" s="141"/>
      <c r="AK30" s="142" t="n">
        <f aca="false">+SUM(F30:AJ30)</f>
        <v>0</v>
      </c>
      <c r="AL30" s="143" t="n">
        <f aca="false">IF($AK$3="４週",AK30/4,AK30/(DAY(EOMONTH($F$10,0))/7))</f>
        <v>0</v>
      </c>
      <c r="AM30" s="144"/>
      <c r="AN30" s="144"/>
    </row>
    <row r="31" customFormat="false" ht="18" hidden="false" customHeight="true" outlineLevel="0" collapsed="false">
      <c r="A31" s="127" t="n">
        <v>20</v>
      </c>
      <c r="B31" s="170"/>
      <c r="C31" s="138"/>
      <c r="D31" s="167"/>
      <c r="E31" s="168"/>
      <c r="F31" s="141"/>
      <c r="G31" s="141"/>
      <c r="H31" s="141"/>
      <c r="I31" s="141"/>
      <c r="J31" s="141"/>
      <c r="K31" s="141"/>
      <c r="L31" s="141"/>
      <c r="M31" s="141"/>
      <c r="N31" s="141"/>
      <c r="O31" s="141"/>
      <c r="P31" s="141"/>
      <c r="Q31" s="141"/>
      <c r="R31" s="141"/>
      <c r="S31" s="141"/>
      <c r="T31" s="141"/>
      <c r="U31" s="141"/>
      <c r="V31" s="141"/>
      <c r="W31" s="141"/>
      <c r="X31" s="141"/>
      <c r="Y31" s="141"/>
      <c r="Z31" s="141"/>
      <c r="AA31" s="141"/>
      <c r="AB31" s="141"/>
      <c r="AC31" s="141"/>
      <c r="AD31" s="141"/>
      <c r="AE31" s="141"/>
      <c r="AF31" s="141"/>
      <c r="AG31" s="141"/>
      <c r="AH31" s="141"/>
      <c r="AI31" s="141"/>
      <c r="AJ31" s="141"/>
      <c r="AK31" s="142" t="n">
        <f aca="false">+SUM(F31:AJ31)</f>
        <v>0</v>
      </c>
      <c r="AL31" s="143" t="n">
        <f aca="false">IF($AK$3="４週",AK31/4,AK31/(DAY(EOMONTH($F$10,0))/7))</f>
        <v>0</v>
      </c>
      <c r="AM31" s="144"/>
      <c r="AN31" s="144"/>
    </row>
    <row r="32" customFormat="false" ht="18" hidden="false" customHeight="true" outlineLevel="0" collapsed="false">
      <c r="A32" s="130" t="s">
        <v>115</v>
      </c>
      <c r="B32" s="130"/>
      <c r="C32" s="130"/>
      <c r="D32" s="130"/>
      <c r="E32" s="130"/>
      <c r="F32" s="145" t="n">
        <f aca="false">+SUM(F12:F31)</f>
        <v>0</v>
      </c>
      <c r="G32" s="145" t="n">
        <f aca="false">+SUM(G12:G31)</f>
        <v>0</v>
      </c>
      <c r="H32" s="145" t="n">
        <f aca="false">+SUM(H12:H31)</f>
        <v>0</v>
      </c>
      <c r="I32" s="145" t="n">
        <f aca="false">+SUM(I12:I31)</f>
        <v>0</v>
      </c>
      <c r="J32" s="145" t="n">
        <f aca="false">+SUM(J12:J31)</f>
        <v>0</v>
      </c>
      <c r="K32" s="145" t="n">
        <f aca="false">+SUM(K12:K31)</f>
        <v>0</v>
      </c>
      <c r="L32" s="145" t="n">
        <f aca="false">+SUM(L12:L31)</f>
        <v>0</v>
      </c>
      <c r="M32" s="145" t="n">
        <f aca="false">+SUM(M12:M31)</f>
        <v>0</v>
      </c>
      <c r="N32" s="145" t="n">
        <f aca="false">+SUM(N12:N31)</f>
        <v>0</v>
      </c>
      <c r="O32" s="145" t="n">
        <f aca="false">+SUM(O12:O31)</f>
        <v>0</v>
      </c>
      <c r="P32" s="145" t="n">
        <f aca="false">+SUM(P12:P31)</f>
        <v>0</v>
      </c>
      <c r="Q32" s="145" t="n">
        <f aca="false">+SUM(Q12:Q31)</f>
        <v>0</v>
      </c>
      <c r="R32" s="145" t="n">
        <f aca="false">+SUM(R12:R31)</f>
        <v>0</v>
      </c>
      <c r="S32" s="145" t="n">
        <f aca="false">+SUM(S12:S31)</f>
        <v>0</v>
      </c>
      <c r="T32" s="145" t="n">
        <f aca="false">+SUM(T12:T31)</f>
        <v>0</v>
      </c>
      <c r="U32" s="145" t="n">
        <f aca="false">+SUM(U12:U31)</f>
        <v>0</v>
      </c>
      <c r="V32" s="145" t="n">
        <f aca="false">+SUM(V12:V31)</f>
        <v>0</v>
      </c>
      <c r="W32" s="145" t="n">
        <f aca="false">+SUM(W12:W31)</f>
        <v>0</v>
      </c>
      <c r="X32" s="145" t="n">
        <f aca="false">+SUM(X12:X31)</f>
        <v>0</v>
      </c>
      <c r="Y32" s="145" t="n">
        <f aca="false">+SUM(Y12:Y31)</f>
        <v>0</v>
      </c>
      <c r="Z32" s="145" t="n">
        <f aca="false">+SUM(Z12:Z31)</f>
        <v>0</v>
      </c>
      <c r="AA32" s="145" t="n">
        <f aca="false">+SUM(AA12:AA31)</f>
        <v>0</v>
      </c>
      <c r="AB32" s="145" t="n">
        <f aca="false">+SUM(AB12:AB31)</f>
        <v>0</v>
      </c>
      <c r="AC32" s="145" t="n">
        <f aca="false">+SUM(AC12:AC31)</f>
        <v>0</v>
      </c>
      <c r="AD32" s="145" t="n">
        <f aca="false">+SUM(AD12:AD31)</f>
        <v>0</v>
      </c>
      <c r="AE32" s="145" t="n">
        <f aca="false">+SUM(AE12:AE31)</f>
        <v>0</v>
      </c>
      <c r="AF32" s="145" t="n">
        <f aca="false">+SUM(AF12:AF31)</f>
        <v>0</v>
      </c>
      <c r="AG32" s="145" t="n">
        <f aca="false">+SUM(AG12:AG31)</f>
        <v>0</v>
      </c>
      <c r="AH32" s="145" t="n">
        <f aca="false">+SUM(AH12:AH31)</f>
        <v>0</v>
      </c>
      <c r="AI32" s="145" t="n">
        <f aca="false">+SUM(AI12:AI31)</f>
        <v>0</v>
      </c>
      <c r="AJ32" s="145" t="n">
        <f aca="false">+SUM(AJ12:AJ31)</f>
        <v>0</v>
      </c>
      <c r="AK32" s="142" t="n">
        <f aca="false">+SUM(F32:AJ32)</f>
        <v>0</v>
      </c>
      <c r="AL32" s="143" t="n">
        <f aca="false">IF($AK$3="４週",AK32/4,AK32/(DAY(EOMONTH($F$10,0))/7))</f>
        <v>0</v>
      </c>
      <c r="AM32" s="146"/>
      <c r="AN32" s="146"/>
    </row>
    <row r="33" customFormat="false" ht="18" hidden="false" customHeight="true" outlineLevel="0" collapsed="false">
      <c r="A33" s="147" t="s">
        <v>116</v>
      </c>
      <c r="B33" s="147"/>
      <c r="C33" s="147"/>
      <c r="D33" s="147"/>
      <c r="E33" s="147"/>
      <c r="F33" s="148"/>
      <c r="G33" s="148"/>
      <c r="H33" s="148"/>
      <c r="I33" s="148"/>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45"/>
      <c r="AL33" s="149"/>
      <c r="AM33" s="146"/>
      <c r="AN33" s="146"/>
    </row>
    <row r="34" s="153" customFormat="true" ht="15" hidden="false" customHeight="true" outlineLevel="0" collapsed="false">
      <c r="A34" s="150"/>
      <c r="B34" s="150"/>
      <c r="C34" s="150"/>
      <c r="D34" s="150"/>
      <c r="E34" s="150"/>
      <c r="F34" s="151"/>
      <c r="G34" s="151"/>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0"/>
      <c r="AL34" s="150"/>
      <c r="AM34" s="152"/>
    </row>
    <row r="35" s="153" customFormat="true" ht="15" hidden="false" customHeight="true" outlineLevel="0" collapsed="false">
      <c r="A35" s="150"/>
      <c r="B35" s="150"/>
      <c r="C35" s="150"/>
      <c r="D35" s="150"/>
      <c r="E35" s="150"/>
      <c r="F35" s="151"/>
      <c r="G35" s="151"/>
      <c r="H35" s="151"/>
      <c r="I35" s="151"/>
      <c r="J35" s="151"/>
      <c r="K35" s="151"/>
      <c r="L35" s="151"/>
      <c r="M35" s="151"/>
      <c r="N35" s="151"/>
      <c r="O35" s="151"/>
      <c r="P35" s="151"/>
      <c r="Q35" s="151"/>
      <c r="R35" s="151"/>
      <c r="S35" s="151"/>
      <c r="T35" s="151"/>
      <c r="U35" s="151"/>
      <c r="V35" s="151"/>
      <c r="W35" s="151"/>
      <c r="X35" s="151"/>
      <c r="Y35" s="151"/>
      <c r="Z35" s="151"/>
      <c r="AA35" s="151"/>
      <c r="AB35" s="151"/>
      <c r="AC35" s="151"/>
      <c r="AD35" s="151"/>
      <c r="AE35" s="151"/>
      <c r="AF35" s="151"/>
      <c r="AG35" s="151"/>
      <c r="AH35" s="151"/>
      <c r="AI35" s="151"/>
      <c r="AJ35" s="151"/>
      <c r="AK35" s="150"/>
      <c r="AL35" s="150"/>
      <c r="AM35" s="152"/>
    </row>
    <row r="36" s="105" customFormat="true" ht="21" hidden="false" customHeight="true" outlineLevel="0" collapsed="false">
      <c r="A36" s="197" t="s">
        <v>182</v>
      </c>
      <c r="C36" s="126"/>
      <c r="D36" s="126"/>
      <c r="E36" s="126"/>
      <c r="F36" s="126"/>
      <c r="G36" s="198"/>
      <c r="H36" s="198"/>
      <c r="I36" s="198"/>
      <c r="J36" s="198"/>
      <c r="K36" s="198"/>
      <c r="L36" s="198"/>
      <c r="M36" s="198"/>
      <c r="N36" s="198"/>
      <c r="O36" s="198"/>
      <c r="P36" s="198"/>
      <c r="Q36" s="198"/>
      <c r="R36" s="198"/>
      <c r="S36" s="198"/>
      <c r="T36" s="198"/>
      <c r="U36" s="198"/>
      <c r="V36" s="198"/>
      <c r="W36" s="198"/>
      <c r="X36" s="198"/>
      <c r="Y36" s="198"/>
      <c r="Z36" s="198"/>
      <c r="AA36" s="198"/>
      <c r="AB36" s="198"/>
      <c r="AC36" s="198"/>
      <c r="AD36" s="198"/>
      <c r="AE36" s="198"/>
      <c r="AF36" s="198"/>
      <c r="AG36" s="198"/>
      <c r="AH36" s="198"/>
      <c r="AI36" s="198"/>
      <c r="AJ36" s="198"/>
      <c r="AK36" s="198"/>
      <c r="AL36" s="126"/>
      <c r="AM36" s="126"/>
      <c r="AN36" s="110"/>
    </row>
    <row r="37" customFormat="false" ht="24.75" hidden="false" customHeight="true" outlineLevel="0" collapsed="false">
      <c r="A37" s="110"/>
      <c r="B37" s="125"/>
      <c r="C37" s="199" t="str">
        <f aca="false">IF(VLOOKUP($AK$1,選択肢!$A$1:$J$31,C42,FALSE())=0,"-",VLOOKUP($AK$1,選択肢!$A$1:$J$31,C42,FALSE()))</f>
        <v>管理者</v>
      </c>
      <c r="D37" s="199"/>
      <c r="E37" s="200" t="str">
        <f aca="false">IF(VLOOKUP($AK$1,選択肢!$A$1:$J$31,E42,FALSE())=0,"-",VLOOKUP($AK$1,選択肢!$A$1:$J$31,E42,FALSE()))</f>
        <v>児童発達支援管理責任者</v>
      </c>
      <c r="F37" s="200"/>
      <c r="G37" s="200"/>
      <c r="H37" s="200"/>
      <c r="I37" s="200" t="str">
        <f aca="false">IF(VLOOKUP($AK$1,選択肢!$A$1:$J$31,I42,FALSE())=0,"-",VLOOKUP($AK$1,選択肢!$A$1:$J$31,I42,FALSE()))</f>
        <v>嘱託医</v>
      </c>
      <c r="J37" s="200"/>
      <c r="K37" s="200"/>
      <c r="L37" s="200"/>
      <c r="M37" s="200"/>
      <c r="N37" s="200"/>
      <c r="O37" s="200" t="str">
        <f aca="false">IF(VLOOKUP($AK$1,選択肢!$A$1:$J$31,O42,FALSE())=0,"-",VLOOKUP($AK$1,選択肢!$A$1:$J$31,O42,FALSE()))</f>
        <v>看護職員</v>
      </c>
      <c r="P37" s="200"/>
      <c r="Q37" s="200"/>
      <c r="R37" s="200"/>
      <c r="S37" s="200"/>
      <c r="T37" s="200"/>
      <c r="U37" s="200" t="str">
        <f aca="false">IF(VLOOKUP($AK$1,選択肢!$A$1:$J$31,U42,FALSE())=0,"-",VLOOKUP($AK$1,選択肢!$A$1:$J$31,U42,FALSE()))</f>
        <v>児童指導員</v>
      </c>
      <c r="V37" s="200"/>
      <c r="W37" s="200"/>
      <c r="X37" s="200"/>
      <c r="Y37" s="200"/>
      <c r="Z37" s="200"/>
      <c r="AA37" s="200" t="str">
        <f aca="false">IF(VLOOKUP($AK$1,選択肢!$A$1:$J$31,AA42,FALSE())=0,"-",VLOOKUP($AK$1,選択肢!$A$1:$J$31,AA42,FALSE()))</f>
        <v>保育士</v>
      </c>
      <c r="AB37" s="200"/>
      <c r="AC37" s="200"/>
      <c r="AD37" s="200"/>
      <c r="AE37" s="200"/>
      <c r="AF37" s="200"/>
      <c r="AG37" s="200" t="str">
        <f aca="false">IF(VLOOKUP($AK$1,選択肢!$A$1:$J$31,AG42,FALSE())=0,"-",VLOOKUP($AK$1,選択肢!$A$1:$J$31,AG42,FALSE()))</f>
        <v>機能訓練担当職員</v>
      </c>
      <c r="AH37" s="200"/>
      <c r="AI37" s="200"/>
      <c r="AJ37" s="200"/>
      <c r="AK37" s="200"/>
      <c r="AL37" s="200" t="str">
        <f aca="false">IF(VLOOKUP($AK$1,選択肢!$A$1:$J$31,AL42,FALSE())=0,"-",VLOOKUP($AK$1,選択肢!$A$1:$J$31,AL42,FALSE()))</f>
        <v>その他職員</v>
      </c>
      <c r="AM37" s="200"/>
      <c r="AN37" s="110"/>
    </row>
    <row r="38" customFormat="false" ht="18" hidden="false" customHeight="true" outlineLevel="0" collapsed="false">
      <c r="A38" s="110"/>
      <c r="B38" s="125"/>
      <c r="C38" s="202" t="s">
        <v>26</v>
      </c>
      <c r="D38" s="202" t="s">
        <v>183</v>
      </c>
      <c r="E38" s="203" t="s">
        <v>26</v>
      </c>
      <c r="F38" s="203" t="s">
        <v>183</v>
      </c>
      <c r="G38" s="203"/>
      <c r="H38" s="203"/>
      <c r="I38" s="203" t="s">
        <v>26</v>
      </c>
      <c r="J38" s="203"/>
      <c r="K38" s="203"/>
      <c r="L38" s="203" t="s">
        <v>183</v>
      </c>
      <c r="M38" s="203"/>
      <c r="N38" s="203"/>
      <c r="O38" s="203" t="s">
        <v>26</v>
      </c>
      <c r="P38" s="203"/>
      <c r="Q38" s="203"/>
      <c r="R38" s="203" t="s">
        <v>183</v>
      </c>
      <c r="S38" s="203"/>
      <c r="T38" s="203"/>
      <c r="U38" s="203" t="s">
        <v>26</v>
      </c>
      <c r="V38" s="203"/>
      <c r="W38" s="203"/>
      <c r="X38" s="203" t="s">
        <v>183</v>
      </c>
      <c r="Y38" s="203"/>
      <c r="Z38" s="203"/>
      <c r="AA38" s="203" t="s">
        <v>26</v>
      </c>
      <c r="AB38" s="203"/>
      <c r="AC38" s="203"/>
      <c r="AD38" s="203" t="s">
        <v>183</v>
      </c>
      <c r="AE38" s="203"/>
      <c r="AF38" s="203"/>
      <c r="AG38" s="203" t="s">
        <v>26</v>
      </c>
      <c r="AH38" s="203"/>
      <c r="AI38" s="203"/>
      <c r="AJ38" s="203" t="s">
        <v>183</v>
      </c>
      <c r="AK38" s="203"/>
      <c r="AL38" s="203" t="s">
        <v>26</v>
      </c>
      <c r="AM38" s="203" t="s">
        <v>183</v>
      </c>
      <c r="AN38" s="110"/>
    </row>
    <row r="39" customFormat="false" ht="18" hidden="false" customHeight="true" outlineLevel="0" collapsed="false">
      <c r="A39" s="110"/>
      <c r="B39" s="128" t="s">
        <v>184</v>
      </c>
      <c r="C39" s="203" t="n">
        <f aca="false">COUNTIFS($B$12:$B$31,C$37,$C$12:$C$31,"A",$E$12:$E$31,"*")</f>
        <v>0</v>
      </c>
      <c r="D39" s="203" t="n">
        <f aca="false">COUNTIFS($B$12:$B$31,C$37,$C$12:$C$31,"B",$E$12:$E$31,"*")</f>
        <v>0</v>
      </c>
      <c r="E39" s="203" t="n">
        <f aca="false">COUNTIFS($B$12:$B$31,E$37,$C$12:$C$31,"A",$E$12:$E$31,"*")</f>
        <v>0</v>
      </c>
      <c r="F39" s="203" t="n">
        <f aca="false">COUNTIFS($B$12:$B$31,E$37,$C$12:$C$31,"B",$E$12:$E$31,"*")</f>
        <v>0</v>
      </c>
      <c r="G39" s="203"/>
      <c r="H39" s="203"/>
      <c r="I39" s="203" t="n">
        <f aca="false">COUNTIFS($B$12:$B$31,I$37,$C$12:$C$31,"A",$E$12:$E$31,"*")</f>
        <v>0</v>
      </c>
      <c r="J39" s="203"/>
      <c r="K39" s="203"/>
      <c r="L39" s="203" t="n">
        <f aca="false">COUNTIFS($B$12:$B$31,I$37,$C$12:$C$31,"B",$E$12:$E$31,"*")</f>
        <v>0</v>
      </c>
      <c r="M39" s="203"/>
      <c r="N39" s="203"/>
      <c r="O39" s="203" t="n">
        <f aca="false">COUNTIFS($B$12:$B$31,O$37,$C$12:$C$31,"A",$E$12:$E$31,"*")</f>
        <v>0</v>
      </c>
      <c r="P39" s="203"/>
      <c r="Q39" s="203"/>
      <c r="R39" s="203" t="n">
        <f aca="false">COUNTIFS($B$12:$B$31,O$37,$C$12:$C$31,"B",$E$12:$E$31,"*")</f>
        <v>0</v>
      </c>
      <c r="S39" s="203"/>
      <c r="T39" s="203"/>
      <c r="U39" s="203" t="n">
        <f aca="false">COUNTIFS($B$12:$B$31,U$37,$C$12:$C$31,"A",$E$12:$E$31,"*")</f>
        <v>0</v>
      </c>
      <c r="V39" s="203"/>
      <c r="W39" s="203"/>
      <c r="X39" s="203" t="n">
        <f aca="false">COUNTIFS($B$12:$B$31,U$37,$C$12:$C$31,"B",$E$12:$E$31,"*")</f>
        <v>0</v>
      </c>
      <c r="Y39" s="203"/>
      <c r="Z39" s="203"/>
      <c r="AA39" s="203" t="n">
        <f aca="false">COUNTIFS($B$12:$B$31,AA$37,$C$12:$C$31,"A",$E$12:$E$31,"*")</f>
        <v>0</v>
      </c>
      <c r="AB39" s="203"/>
      <c r="AC39" s="203"/>
      <c r="AD39" s="203" t="n">
        <f aca="false">COUNTIFS($B$12:$B$31,AA$37,$C$12:$C$31,"B",$E$12:$E$31,"*")</f>
        <v>0</v>
      </c>
      <c r="AE39" s="203"/>
      <c r="AF39" s="203"/>
      <c r="AG39" s="203" t="n">
        <f aca="false">COUNTIFS($B$12:$B$31,AG$37,$C$12:$C$31,"A",$E$12:$E$31,"*")</f>
        <v>0</v>
      </c>
      <c r="AH39" s="203"/>
      <c r="AI39" s="203"/>
      <c r="AJ39" s="203" t="n">
        <f aca="false">COUNTIFS($B$12:$B$31,AG$37,$C$12:$C$31,"B",$E$12:$E$31,"*")</f>
        <v>0</v>
      </c>
      <c r="AK39" s="203"/>
      <c r="AL39" s="203" t="n">
        <f aca="false">COUNTIFS($B$12:$B$31,AL$37,$C$12:$C$31,"A",$E$12:$E$31,"*")</f>
        <v>0</v>
      </c>
      <c r="AM39" s="203" t="n">
        <f aca="false">COUNTIFS($B$12:$B$31,AL$37,$C$12:$C$31,"B",$E$12:$E$31,"*")</f>
        <v>0</v>
      </c>
      <c r="AN39" s="110"/>
    </row>
    <row r="40" customFormat="false" ht="18" hidden="false" customHeight="true" outlineLevel="0" collapsed="false">
      <c r="A40" s="110"/>
      <c r="B40" s="133" t="s">
        <v>185</v>
      </c>
      <c r="C40" s="203" t="n">
        <f aca="false">COUNTIFS($B$12:$B$31,C$37,$C$12:$C$31,"C",$E$12:$E$31,"*")</f>
        <v>0</v>
      </c>
      <c r="D40" s="203" t="n">
        <f aca="false">COUNTIFS($B$12:$B$31,C$37,$C$12:$C$31,"D",$E$12:$E$31,"*")</f>
        <v>0</v>
      </c>
      <c r="E40" s="203" t="n">
        <f aca="false">COUNTIFS($B$12:$B$31,E$37,$C$12:$C$31,"C",$E$12:$E$31,"*")</f>
        <v>0</v>
      </c>
      <c r="F40" s="203" t="n">
        <f aca="false">COUNTIFS($B$12:$B$31,E$37,$C$12:$C$31,"D",$E$12:$E$31,"*")</f>
        <v>0</v>
      </c>
      <c r="G40" s="203"/>
      <c r="H40" s="203"/>
      <c r="I40" s="203" t="n">
        <f aca="false">COUNTIFS($B$12:$B$31,I$37,$C$12:$C$31,"C",$E$12:$E$31,"*")</f>
        <v>0</v>
      </c>
      <c r="J40" s="203"/>
      <c r="K40" s="203"/>
      <c r="L40" s="203" t="n">
        <f aca="false">COUNTIFS($B$12:$B$31,I$37,$C$12:$C$31,"D",$E$12:$E$31,"*")</f>
        <v>0</v>
      </c>
      <c r="M40" s="203"/>
      <c r="N40" s="203"/>
      <c r="O40" s="203" t="n">
        <f aca="false">COUNTIFS($B$12:$B$31,O$37,$C$12:$C$31,"C",$E$12:$E$31,"*")</f>
        <v>0</v>
      </c>
      <c r="P40" s="203"/>
      <c r="Q40" s="203"/>
      <c r="R40" s="203" t="n">
        <f aca="false">COUNTIFS($B$12:$B$31,O$37,$C$12:$C$31,"D",$E$12:$E$31,"*")</f>
        <v>0</v>
      </c>
      <c r="S40" s="203"/>
      <c r="T40" s="203"/>
      <c r="U40" s="203" t="n">
        <f aca="false">COUNTIFS($B$12:$B$31,U$37,$C$12:$C$31,"C",$E$12:$E$31,"*")</f>
        <v>0</v>
      </c>
      <c r="V40" s="203"/>
      <c r="W40" s="203"/>
      <c r="X40" s="203" t="n">
        <f aca="false">COUNTIFS($B$12:$B$31,U$37,$C$12:$C$31,"D",$E$12:$E$31,"*")</f>
        <v>0</v>
      </c>
      <c r="Y40" s="203"/>
      <c r="Z40" s="203"/>
      <c r="AA40" s="203" t="n">
        <f aca="false">COUNTIFS($B$12:$B$31,AA$37,$C$12:$C$31,"C",$E$12:$E$31,"*")</f>
        <v>0</v>
      </c>
      <c r="AB40" s="203"/>
      <c r="AC40" s="203"/>
      <c r="AD40" s="203" t="n">
        <f aca="false">COUNTIFS($B$12:$B$31,AA$37,$C$12:$C$31,"D",$E$12:$E$31,"*")</f>
        <v>0</v>
      </c>
      <c r="AE40" s="203"/>
      <c r="AF40" s="203"/>
      <c r="AG40" s="203" t="n">
        <f aca="false">COUNTIFS($B$12:$B$31,AG$37,$C$12:$C$31,"C",$E$12:$E$31,"*")</f>
        <v>0</v>
      </c>
      <c r="AH40" s="203"/>
      <c r="AI40" s="203"/>
      <c r="AJ40" s="203" t="n">
        <f aca="false">COUNTIFS($B$12:$B$31,AG$37,$C$12:$C$31,"D",$E$12:$E$31,"*")</f>
        <v>0</v>
      </c>
      <c r="AK40" s="203"/>
      <c r="AL40" s="203" t="n">
        <f aca="false">COUNTIFS($B$12:$B$31,AL$37,$C$12:$C$31,"C",$E$12:$E$31,"*")</f>
        <v>0</v>
      </c>
      <c r="AM40" s="203" t="n">
        <f aca="false">COUNTIFS($B$12:$B$31,AL$37,$C$12:$C$31,"D",$E$12:$E$31,"*")</f>
        <v>0</v>
      </c>
      <c r="AN40" s="110"/>
    </row>
    <row r="41" customFormat="false" ht="24.75" hidden="false" customHeight="true" outlineLevel="0" collapsed="false">
      <c r="A41" s="110"/>
      <c r="B41" s="133" t="s">
        <v>186</v>
      </c>
      <c r="C41" s="200" t="str">
        <f aca="false">IF($AK$3="４週",SUMIFS($AK$12:$AK$31,$B$12:$B$31,C37)/4/$AH$6,IF($AK$3="歴月",SUMIFS($AK$12:$AK$31,$B$12:$B$31,C37)/$AL$6,"記載する期間を選択してください"))</f>
        <v>記載する期間を選択してください</v>
      </c>
      <c r="D41" s="200"/>
      <c r="E41" s="200" t="str">
        <f aca="false">IF($AK$3="４週",SUMIFS($AK$12:$AK$31,$B$12:$B$31,E37)/4/$AH$6,IF($AK$3="歴月",SUMIFS($AK$12:$AK$31,$B$12:$B$31,E37)/$AL$6,"記載する期間を選択してください"))</f>
        <v>記載する期間を選択してください</v>
      </c>
      <c r="F41" s="200"/>
      <c r="G41" s="200"/>
      <c r="H41" s="200"/>
      <c r="I41" s="200" t="str">
        <f aca="false">IF($AK$3="４週",SUMIFS($AK$12:$AK$31,$B$12:$B$31,I37)/4/$AH$6,IF($AK$3="歴月",SUMIFS($AK$12:$AK$31,$B$12:$B$31,I37)/$AL$6,"記載する期間を選択してください"))</f>
        <v>記載する期間を選択してください</v>
      </c>
      <c r="J41" s="200"/>
      <c r="K41" s="200"/>
      <c r="L41" s="200"/>
      <c r="M41" s="200"/>
      <c r="N41" s="200"/>
      <c r="O41" s="200" t="str">
        <f aca="false">IF($AK$3="４週",SUMIFS($AK$12:$AK$31,$B$12:$B$31,O37)/4/$AH$6,IF($AK$3="歴月",SUMIFS($AK$12:$AK$31,$B$12:$B$31,O37)/$AL$6,"記載する期間を選択してください"))</f>
        <v>記載する期間を選択してください</v>
      </c>
      <c r="P41" s="200"/>
      <c r="Q41" s="200"/>
      <c r="R41" s="200"/>
      <c r="S41" s="200"/>
      <c r="T41" s="200"/>
      <c r="U41" s="200" t="str">
        <f aca="false">IF($AK$3="４週",SUMIFS($AK$12:$AK$31,$B$12:$B$31,U37)/4/$AH$6,IF($AK$3="歴月",SUMIFS($AK$12:$AK$31,$B$12:$B$31,U37)/$AL$6,"記載する期間を選択してください"))</f>
        <v>記載する期間を選択してください</v>
      </c>
      <c r="V41" s="200"/>
      <c r="W41" s="200"/>
      <c r="X41" s="200"/>
      <c r="Y41" s="200"/>
      <c r="Z41" s="200"/>
      <c r="AA41" s="200" t="str">
        <f aca="false">IF($AK$3="４週",SUMIFS($AK$12:$AK$31,$B$12:$B$31,AA37)/4/$AH$6,IF($AK$3="歴月",SUMIFS($AK$12:$AK$31,$B$12:$B$31,AA37)/$AL$6,"記載する期間を選択してください"))</f>
        <v>記載する期間を選択してください</v>
      </c>
      <c r="AB41" s="200"/>
      <c r="AC41" s="200"/>
      <c r="AD41" s="200"/>
      <c r="AE41" s="200"/>
      <c r="AF41" s="200"/>
      <c r="AG41" s="200" t="str">
        <f aca="false">IF($AK$3="４週",SUMIFS($AK$12:$AK$31,$B$12:$B$31,AG37)/4/$AH$6,IF($AK$3="歴月",SUMIFS($AK$12:$AK$31,$B$12:$B$31,AG37)/$AL$6,"記載する期間を選択してください"))</f>
        <v>記載する期間を選択してください</v>
      </c>
      <c r="AH41" s="200"/>
      <c r="AI41" s="200"/>
      <c r="AJ41" s="200"/>
      <c r="AK41" s="200"/>
      <c r="AL41" s="200" t="str">
        <f aca="false">IF($AK$3="４週",SUMIFS($AK$12:$AK$31,$B$12:$B$31,AL37)/4/$AH$6,IF($AK$3="歴月",SUMIFS($AK$12:$AK$31,$B$12:$B$31,AL37)/$AL$6,"記載する期間を選択してください"))</f>
        <v>記載する期間を選択してください</v>
      </c>
      <c r="AM41" s="200"/>
      <c r="AN41" s="110"/>
    </row>
    <row r="42" s="105" customFormat="true" ht="4.5" hidden="false" customHeight="true" outlineLevel="0" collapsed="false">
      <c r="A42" s="110"/>
      <c r="C42" s="158" t="n">
        <v>2</v>
      </c>
      <c r="D42" s="158"/>
      <c r="E42" s="158" t="n">
        <v>3</v>
      </c>
      <c r="F42" s="158"/>
      <c r="G42" s="158"/>
      <c r="H42" s="158"/>
      <c r="I42" s="158" t="n">
        <v>4</v>
      </c>
      <c r="J42" s="158"/>
      <c r="K42" s="158"/>
      <c r="L42" s="158"/>
      <c r="M42" s="158"/>
      <c r="N42" s="158"/>
      <c r="O42" s="158" t="n">
        <v>5</v>
      </c>
      <c r="P42" s="158"/>
      <c r="Q42" s="158"/>
      <c r="R42" s="158"/>
      <c r="S42" s="158"/>
      <c r="T42" s="158"/>
      <c r="U42" s="158" t="n">
        <v>6</v>
      </c>
      <c r="V42" s="158"/>
      <c r="W42" s="158"/>
      <c r="X42" s="158"/>
      <c r="Y42" s="158"/>
      <c r="Z42" s="158"/>
      <c r="AA42" s="158" t="n">
        <v>7</v>
      </c>
      <c r="AB42" s="158"/>
      <c r="AC42" s="158"/>
      <c r="AD42" s="158"/>
      <c r="AE42" s="158"/>
      <c r="AF42" s="158"/>
      <c r="AG42" s="158" t="n">
        <v>8</v>
      </c>
      <c r="AH42" s="158"/>
      <c r="AI42" s="158"/>
      <c r="AJ42" s="158"/>
      <c r="AK42" s="158"/>
      <c r="AL42" s="158" t="n">
        <v>9</v>
      </c>
      <c r="AM42" s="206"/>
      <c r="AN42" s="110"/>
    </row>
    <row r="43" customFormat="false" ht="15" hidden="false" customHeight="true" outlineLevel="0" collapsed="false">
      <c r="A43" s="154" t="s">
        <v>117</v>
      </c>
      <c r="B43" s="155"/>
      <c r="C43" s="156"/>
      <c r="D43" s="156"/>
      <c r="E43" s="156"/>
      <c r="F43" s="157"/>
      <c r="G43" s="156"/>
      <c r="H43" s="158"/>
      <c r="I43" s="158"/>
      <c r="J43" s="158"/>
      <c r="K43" s="158"/>
      <c r="L43" s="158"/>
      <c r="M43" s="158"/>
      <c r="N43" s="158"/>
      <c r="O43" s="158"/>
      <c r="P43" s="158"/>
      <c r="Q43" s="158"/>
      <c r="R43" s="158" t="n">
        <v>6</v>
      </c>
      <c r="S43" s="158"/>
      <c r="T43" s="158"/>
      <c r="U43" s="158"/>
      <c r="V43" s="158"/>
      <c r="W43" s="158"/>
      <c r="X43" s="158" t="n">
        <v>7</v>
      </c>
      <c r="Y43" s="158"/>
      <c r="Z43" s="158"/>
      <c r="AA43" s="158"/>
      <c r="AB43" s="158"/>
      <c r="AC43" s="158"/>
      <c r="AD43" s="158" t="n">
        <v>8</v>
      </c>
      <c r="AE43" s="158"/>
      <c r="AF43" s="158"/>
      <c r="AG43" s="159"/>
      <c r="AH43" s="159"/>
      <c r="AI43" s="159"/>
      <c r="AJ43" s="159" t="n">
        <v>9</v>
      </c>
      <c r="AK43" s="160"/>
      <c r="AL43" s="160"/>
      <c r="AM43" s="110"/>
    </row>
    <row r="44" s="154" customFormat="true" ht="15" hidden="false" customHeight="true" outlineLevel="0" collapsed="false">
      <c r="A44" s="154" t="s">
        <v>118</v>
      </c>
      <c r="B44" s="161"/>
      <c r="C44" s="161"/>
      <c r="D44" s="161"/>
      <c r="E44" s="161"/>
      <c r="F44" s="161"/>
      <c r="G44" s="161"/>
      <c r="H44" s="109"/>
      <c r="I44" s="109"/>
      <c r="J44" s="109"/>
      <c r="K44" s="109"/>
      <c r="L44" s="109"/>
      <c r="M44" s="109"/>
      <c r="N44" s="109"/>
      <c r="O44" s="109"/>
      <c r="P44" s="109"/>
      <c r="Q44" s="109"/>
      <c r="R44" s="109"/>
      <c r="S44" s="109"/>
      <c r="T44" s="109"/>
      <c r="U44" s="109"/>
      <c r="V44" s="109"/>
      <c r="W44" s="109"/>
      <c r="X44" s="109"/>
      <c r="Y44" s="109"/>
      <c r="Z44" s="109"/>
      <c r="AA44" s="109"/>
      <c r="AB44" s="109"/>
      <c r="AC44" s="109"/>
      <c r="AD44" s="109"/>
      <c r="AE44" s="109"/>
      <c r="AF44" s="109"/>
      <c r="AG44" s="109"/>
      <c r="AH44" s="109"/>
      <c r="AI44" s="109"/>
      <c r="AJ44" s="109"/>
      <c r="AK44" s="109"/>
      <c r="AL44" s="109"/>
      <c r="AM44" s="109"/>
    </row>
    <row r="45" s="154" customFormat="true" ht="15" hidden="false" customHeight="true" outlineLevel="0" collapsed="false">
      <c r="A45" s="154" t="s">
        <v>119</v>
      </c>
      <c r="B45" s="161"/>
      <c r="C45" s="161"/>
      <c r="D45" s="161"/>
      <c r="E45" s="161"/>
      <c r="F45" s="161"/>
      <c r="G45" s="161"/>
      <c r="H45" s="109"/>
      <c r="I45" s="109"/>
      <c r="J45" s="109"/>
      <c r="K45" s="109"/>
      <c r="L45" s="109"/>
      <c r="M45" s="109"/>
      <c r="N45" s="109"/>
      <c r="O45" s="109"/>
      <c r="P45" s="109"/>
      <c r="Q45" s="109"/>
      <c r="R45" s="109"/>
      <c r="S45" s="109"/>
      <c r="T45" s="109"/>
      <c r="U45" s="109"/>
      <c r="V45" s="109"/>
      <c r="W45" s="109"/>
      <c r="X45" s="109"/>
      <c r="Y45" s="109"/>
      <c r="Z45" s="109"/>
      <c r="AA45" s="109"/>
      <c r="AB45" s="109"/>
      <c r="AC45" s="109"/>
      <c r="AD45" s="109"/>
      <c r="AE45" s="109"/>
      <c r="AF45" s="109"/>
      <c r="AG45" s="109"/>
      <c r="AH45" s="109"/>
      <c r="AI45" s="109"/>
      <c r="AJ45" s="109"/>
      <c r="AK45" s="109"/>
      <c r="AL45" s="109"/>
      <c r="AM45" s="109"/>
    </row>
    <row r="46" s="154" customFormat="true" ht="15" hidden="false" customHeight="true" outlineLevel="0" collapsed="false">
      <c r="A46" s="251" t="s">
        <v>264</v>
      </c>
      <c r="C46" s="161"/>
      <c r="D46" s="161"/>
      <c r="E46" s="161"/>
      <c r="F46" s="161"/>
      <c r="G46" s="161"/>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row>
    <row r="47" s="154" customFormat="true" ht="15" hidden="false" customHeight="true" outlineLevel="0" collapsed="false">
      <c r="A47" s="154" t="s">
        <v>120</v>
      </c>
      <c r="B47" s="161"/>
      <c r="C47" s="161"/>
      <c r="D47" s="161"/>
      <c r="E47" s="161"/>
      <c r="F47" s="161"/>
      <c r="G47" s="161"/>
      <c r="H47" s="109"/>
      <c r="I47" s="109"/>
      <c r="J47" s="109"/>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09"/>
      <c r="AL47" s="109"/>
      <c r="AM47" s="109"/>
    </row>
    <row r="48" s="154" customFormat="true" ht="15" hidden="false" customHeight="true" outlineLevel="0" collapsed="false">
      <c r="A48" s="154" t="s">
        <v>121</v>
      </c>
      <c r="B48" s="161"/>
      <c r="C48" s="161"/>
      <c r="D48" s="161"/>
      <c r="E48" s="161"/>
      <c r="F48" s="161"/>
      <c r="G48" s="161"/>
      <c r="H48" s="109"/>
      <c r="I48" s="109"/>
      <c r="J48" s="109"/>
      <c r="K48" s="109"/>
      <c r="L48" s="109"/>
      <c r="M48" s="109"/>
      <c r="N48" s="109"/>
      <c r="O48" s="109"/>
      <c r="P48" s="109"/>
      <c r="Q48" s="109"/>
      <c r="R48" s="109"/>
      <c r="S48" s="109"/>
      <c r="T48" s="109"/>
      <c r="U48" s="109"/>
      <c r="V48" s="109"/>
      <c r="W48" s="109"/>
      <c r="X48" s="109"/>
      <c r="Y48" s="109"/>
      <c r="Z48" s="109"/>
      <c r="AA48" s="109"/>
      <c r="AB48" s="109"/>
      <c r="AC48" s="109"/>
      <c r="AD48" s="109"/>
      <c r="AE48" s="109"/>
      <c r="AF48" s="109"/>
      <c r="AG48" s="109"/>
      <c r="AH48" s="109"/>
      <c r="AI48" s="109"/>
      <c r="AJ48" s="109"/>
      <c r="AK48" s="109"/>
      <c r="AL48" s="109"/>
      <c r="AM48" s="109"/>
    </row>
    <row r="49" customFormat="false" ht="15" hidden="false" customHeight="true" outlineLevel="0" collapsed="false">
      <c r="A49" s="154" t="s">
        <v>122</v>
      </c>
      <c r="B49" s="162"/>
      <c r="C49" s="154"/>
      <c r="D49" s="154"/>
      <c r="E49" s="154"/>
      <c r="F49" s="154"/>
      <c r="G49" s="154"/>
    </row>
    <row r="50" customFormat="false" ht="15" hidden="false" customHeight="true" outlineLevel="0" collapsed="false">
      <c r="A50" s="154" t="s">
        <v>123</v>
      </c>
      <c r="B50" s="162"/>
      <c r="C50" s="154"/>
      <c r="D50" s="154"/>
      <c r="E50" s="154"/>
      <c r="F50" s="154"/>
      <c r="G50" s="154"/>
    </row>
    <row r="51" customFormat="false" ht="15" hidden="false" customHeight="true" outlineLevel="0" collapsed="false">
      <c r="A51" s="154"/>
      <c r="B51" s="128" t="s">
        <v>124</v>
      </c>
      <c r="C51" s="128" t="s">
        <v>125</v>
      </c>
      <c r="D51" s="128"/>
      <c r="E51" s="128"/>
      <c r="F51" s="154"/>
      <c r="G51" s="154"/>
    </row>
    <row r="52" customFormat="false" ht="15" hidden="false" customHeight="true" outlineLevel="0" collapsed="false">
      <c r="A52" s="154"/>
      <c r="B52" s="163" t="s">
        <v>126</v>
      </c>
      <c r="C52" s="164" t="s">
        <v>127</v>
      </c>
      <c r="D52" s="164"/>
      <c r="E52" s="164"/>
      <c r="F52" s="154"/>
      <c r="G52" s="154"/>
    </row>
    <row r="53" customFormat="false" ht="15" hidden="false" customHeight="true" outlineLevel="0" collapsed="false">
      <c r="A53" s="154"/>
      <c r="B53" s="163" t="s">
        <v>128</v>
      </c>
      <c r="C53" s="164" t="s">
        <v>129</v>
      </c>
      <c r="D53" s="164"/>
      <c r="E53" s="164"/>
      <c r="F53" s="154"/>
      <c r="G53" s="154"/>
    </row>
    <row r="54" customFormat="false" ht="15" hidden="false" customHeight="true" outlineLevel="0" collapsed="false">
      <c r="A54" s="154"/>
      <c r="B54" s="163" t="s">
        <v>130</v>
      </c>
      <c r="C54" s="164" t="s">
        <v>131</v>
      </c>
      <c r="D54" s="164"/>
      <c r="E54" s="164"/>
      <c r="F54" s="154"/>
      <c r="G54" s="154"/>
    </row>
    <row r="55" customFormat="false" ht="15" hidden="false" customHeight="true" outlineLevel="0" collapsed="false">
      <c r="A55" s="154"/>
      <c r="B55" s="163" t="s">
        <v>132</v>
      </c>
      <c r="C55" s="164" t="s">
        <v>133</v>
      </c>
      <c r="D55" s="164"/>
      <c r="E55" s="164"/>
      <c r="F55" s="154"/>
      <c r="G55" s="154"/>
    </row>
    <row r="56" customFormat="false" ht="15" hidden="false" customHeight="true" outlineLevel="0" collapsed="false">
      <c r="A56" s="154"/>
      <c r="B56" s="154" t="s">
        <v>134</v>
      </c>
      <c r="C56" s="154"/>
      <c r="D56" s="154"/>
      <c r="E56" s="154"/>
      <c r="F56" s="154"/>
      <c r="G56" s="154"/>
    </row>
    <row r="57" customFormat="false" ht="15" hidden="false" customHeight="true" outlineLevel="0" collapsed="false">
      <c r="A57" s="154"/>
      <c r="B57" s="154" t="s">
        <v>135</v>
      </c>
      <c r="C57" s="154"/>
      <c r="D57" s="154"/>
      <c r="E57" s="154"/>
      <c r="F57" s="154"/>
      <c r="G57" s="154"/>
    </row>
    <row r="58" customFormat="false" ht="15" hidden="false" customHeight="true" outlineLevel="0" collapsed="false">
      <c r="A58" s="154"/>
      <c r="B58" s="154" t="s">
        <v>136</v>
      </c>
      <c r="C58" s="154"/>
      <c r="D58" s="154"/>
      <c r="E58" s="154"/>
      <c r="F58" s="154"/>
      <c r="G58" s="154"/>
    </row>
    <row r="59" customFormat="false" ht="15" hidden="false" customHeight="true" outlineLevel="0" collapsed="false">
      <c r="A59" s="154" t="s">
        <v>137</v>
      </c>
      <c r="B59" s="162"/>
      <c r="C59" s="154"/>
      <c r="D59" s="154"/>
      <c r="E59" s="154"/>
      <c r="F59" s="154"/>
      <c r="G59" s="154"/>
    </row>
    <row r="60" customFormat="false" ht="15" hidden="false" customHeight="true" outlineLevel="0" collapsed="false">
      <c r="A60" s="154" t="s">
        <v>217</v>
      </c>
      <c r="B60" s="162"/>
      <c r="C60" s="154"/>
      <c r="D60" s="154"/>
      <c r="E60" s="154"/>
      <c r="F60" s="154"/>
      <c r="G60" s="154"/>
    </row>
    <row r="61" customFormat="false" ht="15" hidden="false" customHeight="true" outlineLevel="0" collapsed="false">
      <c r="A61" s="154" t="s">
        <v>139</v>
      </c>
      <c r="B61" s="162"/>
      <c r="C61" s="154"/>
      <c r="D61" s="154"/>
      <c r="E61" s="154"/>
      <c r="F61" s="154"/>
      <c r="G61" s="154"/>
    </row>
    <row r="62" customFormat="false" ht="15" hidden="false" customHeight="true" outlineLevel="0" collapsed="false">
      <c r="A62" s="154" t="s">
        <v>140</v>
      </c>
      <c r="B62" s="162"/>
      <c r="C62" s="154"/>
      <c r="D62" s="154"/>
      <c r="E62" s="154"/>
      <c r="F62" s="154"/>
      <c r="G62" s="154"/>
    </row>
    <row r="63" customFormat="false" ht="15" hidden="false" customHeight="true" outlineLevel="0" collapsed="false">
      <c r="A63" s="154" t="s">
        <v>141</v>
      </c>
      <c r="B63" s="162"/>
      <c r="C63" s="154"/>
      <c r="D63" s="154"/>
      <c r="E63" s="154"/>
      <c r="F63" s="154"/>
      <c r="G63" s="154"/>
    </row>
    <row r="64" customFormat="false" ht="15" hidden="false" customHeight="true" outlineLevel="0" collapsed="false">
      <c r="A64" s="154" t="s">
        <v>142</v>
      </c>
      <c r="B64" s="162"/>
      <c r="C64" s="154"/>
      <c r="D64" s="154"/>
      <c r="E64" s="154"/>
      <c r="F64" s="154"/>
      <c r="G64" s="154"/>
    </row>
    <row r="65" customFormat="false" ht="15" hidden="false" customHeight="true" outlineLevel="0" collapsed="false">
      <c r="A65" s="154" t="s">
        <v>143</v>
      </c>
      <c r="B65" s="162"/>
      <c r="C65" s="154"/>
      <c r="D65" s="154"/>
      <c r="E65" s="154"/>
      <c r="F65" s="154"/>
      <c r="G65" s="154"/>
    </row>
    <row r="66" customFormat="false" ht="15" hidden="false" customHeight="true" outlineLevel="0" collapsed="false">
      <c r="A66" s="154" t="s">
        <v>144</v>
      </c>
      <c r="B66" s="162"/>
      <c r="C66" s="154"/>
      <c r="D66" s="154"/>
      <c r="E66" s="154"/>
      <c r="F66" s="154"/>
      <c r="G66" s="154"/>
    </row>
    <row r="67" customFormat="false" ht="15" hidden="false" customHeight="true" outlineLevel="0" collapsed="false">
      <c r="A67" s="154" t="s">
        <v>145</v>
      </c>
      <c r="B67" s="162"/>
      <c r="C67" s="154"/>
      <c r="D67" s="154"/>
      <c r="E67" s="154"/>
      <c r="F67" s="154"/>
      <c r="G67" s="154"/>
    </row>
    <row r="68" customFormat="false" ht="15" hidden="false" customHeight="true" outlineLevel="0" collapsed="false">
      <c r="A68" s="154" t="s">
        <v>146</v>
      </c>
      <c r="B68" s="162"/>
      <c r="C68" s="154"/>
      <c r="D68" s="154"/>
      <c r="E68" s="154"/>
      <c r="F68" s="154"/>
      <c r="G68" s="154"/>
    </row>
    <row r="69" customFormat="false" ht="15" hidden="false" customHeight="true" outlineLevel="0" collapsed="false">
      <c r="A69" s="154" t="s">
        <v>147</v>
      </c>
      <c r="B69" s="162"/>
      <c r="C69" s="154"/>
      <c r="D69" s="154"/>
      <c r="E69" s="154"/>
      <c r="F69" s="154"/>
      <c r="G69" s="154"/>
    </row>
    <row r="70" customFormat="false" ht="15" hidden="false" customHeight="true" outlineLevel="0" collapsed="false">
      <c r="A70" s="154" t="s">
        <v>148</v>
      </c>
      <c r="B70" s="162"/>
      <c r="C70" s="154"/>
      <c r="D70" s="154"/>
      <c r="E70" s="154"/>
      <c r="F70" s="154"/>
      <c r="G70" s="154"/>
    </row>
    <row r="71" customFormat="false" ht="15" hidden="false" customHeight="true" outlineLevel="0" collapsed="false">
      <c r="A71" s="154" t="s">
        <v>149</v>
      </c>
      <c r="B71" s="162"/>
      <c r="C71" s="154"/>
      <c r="D71" s="154"/>
      <c r="E71" s="154"/>
      <c r="F71" s="154"/>
      <c r="G71" s="154"/>
    </row>
  </sheetData>
  <mergeCells count="101">
    <mergeCell ref="AK1:AN1"/>
    <mergeCell ref="M2:P2"/>
    <mergeCell ref="Q2:R2"/>
    <mergeCell ref="S2:T2"/>
    <mergeCell ref="U2:V2"/>
    <mergeCell ref="AK2:AN2"/>
    <mergeCell ref="AK3:AN3"/>
    <mergeCell ref="AK4:AN4"/>
    <mergeCell ref="AK5:AN5"/>
    <mergeCell ref="AH6:AJ6"/>
    <mergeCell ref="A8:A11"/>
    <mergeCell ref="B8:B11"/>
    <mergeCell ref="C8:C11"/>
    <mergeCell ref="D8:D11"/>
    <mergeCell ref="E8:E11"/>
    <mergeCell ref="F8:AJ8"/>
    <mergeCell ref="AK8:AK11"/>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1"/>
    <mergeCell ref="A32:E32"/>
    <mergeCell ref="AM32:AN33"/>
    <mergeCell ref="A33:E33"/>
    <mergeCell ref="C37:D37"/>
    <mergeCell ref="E37:H37"/>
    <mergeCell ref="I37:N37"/>
    <mergeCell ref="O37:T37"/>
    <mergeCell ref="U37:Z37"/>
    <mergeCell ref="AA37:AF37"/>
    <mergeCell ref="AG37:AK37"/>
    <mergeCell ref="AL37:AM37"/>
    <mergeCell ref="F38:H38"/>
    <mergeCell ref="I38:K38"/>
    <mergeCell ref="L38:N38"/>
    <mergeCell ref="O38:Q38"/>
    <mergeCell ref="R38:T38"/>
    <mergeCell ref="U38:W38"/>
    <mergeCell ref="X38:Z38"/>
    <mergeCell ref="AA38:AC38"/>
    <mergeCell ref="AD38:AF38"/>
    <mergeCell ref="AG38:AI38"/>
    <mergeCell ref="AJ38:AK38"/>
    <mergeCell ref="F39:H39"/>
    <mergeCell ref="I39:K39"/>
    <mergeCell ref="L39:N39"/>
    <mergeCell ref="O39:Q39"/>
    <mergeCell ref="R39:T39"/>
    <mergeCell ref="U39:W39"/>
    <mergeCell ref="X39:Z39"/>
    <mergeCell ref="AA39:AC39"/>
    <mergeCell ref="AD39:AF39"/>
    <mergeCell ref="AG39:AI39"/>
    <mergeCell ref="AJ39:AK39"/>
    <mergeCell ref="F40:H40"/>
    <mergeCell ref="I40:K40"/>
    <mergeCell ref="L40:N40"/>
    <mergeCell ref="O40:Q40"/>
    <mergeCell ref="R40:T40"/>
    <mergeCell ref="U40:W40"/>
    <mergeCell ref="X40:Z40"/>
    <mergeCell ref="AA40:AC40"/>
    <mergeCell ref="AD40:AF40"/>
    <mergeCell ref="AG40:AI40"/>
    <mergeCell ref="AJ40:AK40"/>
    <mergeCell ref="C41:D41"/>
    <mergeCell ref="E41:H41"/>
    <mergeCell ref="I41:N41"/>
    <mergeCell ref="O41:T41"/>
    <mergeCell ref="U41:Z41"/>
    <mergeCell ref="AA41:AF41"/>
    <mergeCell ref="AG41:AK41"/>
    <mergeCell ref="AL41:AM41"/>
    <mergeCell ref="C51:E51"/>
    <mergeCell ref="C52:E52"/>
    <mergeCell ref="C53:E53"/>
    <mergeCell ref="C54:E54"/>
    <mergeCell ref="C55:E55"/>
  </mergeCells>
  <dataValidations count="4">
    <dataValidation allowBlank="true" errorStyle="stop" operator="between" showDropDown="false" showErrorMessage="true" showInputMessage="true" sqref="AK4:AN4" type="list">
      <formula1>"予定,実績"</formula1>
      <formula2>0</formula2>
    </dataValidation>
    <dataValidation allowBlank="true" errorStyle="stop" operator="between" showDropDown="false" showErrorMessage="true" showInputMessage="true" sqref="AK3:AN3" type="list">
      <formula1>"４週,歴月"</formula1>
      <formula2>0</formula2>
    </dataValidation>
    <dataValidation allowBlank="true" errorStyle="stop" operator="between" showDropDown="false" showErrorMessage="true" showInputMessage="true" sqref="C12:C31" type="list">
      <formula1>"A,B,C,D"</formula1>
      <formula2>0</formula2>
    </dataValidation>
    <dataValidation allowBlank="true" errorStyle="stop" operator="between" showDropDown="false" showErrorMessage="true" showInputMessage="true" sqref="B12:B31" type="list">
      <formula1>INDIRECT($AK$1)</formula1>
      <formula2>0</formula2>
    </dataValidation>
  </dataValidations>
  <printOptions headings="false" gridLines="false" gridLinesSet="true" horizontalCentered="true" verticalCentered="true"/>
  <pageMargins left="0.196527777777778" right="0.196527777777778" top="0.393055555555556" bottom="0.196527777777778" header="0.196527777777778" footer="0.511811023622047"/>
  <pageSetup paperSize="9" scale="88" fitToWidth="1" fitToHeight="1" pageOrder="downThenOver" orientation="landscape" blackAndWhite="false" draft="false" cellComments="none" horizontalDpi="300" verticalDpi="300" copies="1"/>
  <headerFooter differentFirst="false" differentOddEven="false">
    <oddHeader>&amp;L&amp;"ＭＳ ゴシック,標準"&amp;10（参考様式）</oddHeader>
    <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N72"/>
  <sheetViews>
    <sheetView showFormulas="false" showGridLines="false" showRowColHeaders="true" showZeros="true" rightToLeft="false" tabSelected="false" showOutlineSymbols="true" defaultGridColor="true" view="pageBreakPreview" topLeftCell="A1" colorId="64" zoomScale="100" zoomScaleNormal="100" zoomScalePageLayoutView="100" workbookViewId="0">
      <selection pane="topLeft" activeCell="AC21" activeCellId="0" sqref="AC21"/>
    </sheetView>
  </sheetViews>
  <sheetFormatPr defaultColWidth="8.2578125" defaultRowHeight="21" customHeight="true" zeroHeight="false" outlineLevelRow="0" outlineLevelCol="0"/>
  <cols>
    <col collapsed="false" customWidth="true" hidden="false" outlineLevel="0" max="1" min="1" style="105" width="2.62"/>
    <col collapsed="false" customWidth="true" hidden="false" outlineLevel="0" max="2" min="2" style="106" width="14.38"/>
    <col collapsed="false" customWidth="true" hidden="false" outlineLevel="0" max="3" min="3" style="105" width="6.62"/>
    <col collapsed="false" customWidth="true" hidden="false" outlineLevel="0" max="5" min="4" style="105" width="7.62"/>
    <col collapsed="false" customWidth="true" hidden="false" outlineLevel="0" max="36" min="6" style="105" width="2.62"/>
    <col collapsed="false" customWidth="true" hidden="false" outlineLevel="0" max="37" min="37" style="105" width="6.62"/>
    <col collapsed="false" customWidth="true" hidden="false" outlineLevel="0" max="39" min="38" style="105" width="7.62"/>
    <col collapsed="false" customWidth="true" hidden="false" outlineLevel="0" max="40" min="40" style="105" width="5.62"/>
    <col collapsed="false" customWidth="false" hidden="false" outlineLevel="0" max="16384" min="41" style="105" width="8.25"/>
  </cols>
  <sheetData>
    <row r="1" customFormat="false" ht="19.5" hidden="false" customHeight="true" outlineLevel="0" collapsed="false">
      <c r="A1" s="107" t="s">
        <v>90</v>
      </c>
      <c r="C1" s="108"/>
      <c r="D1" s="108"/>
      <c r="E1" s="108"/>
      <c r="F1" s="108"/>
      <c r="G1" s="108"/>
      <c r="H1" s="108"/>
      <c r="I1" s="108"/>
      <c r="J1" s="108"/>
      <c r="K1" s="108"/>
      <c r="L1" s="108"/>
      <c r="M1" s="108"/>
      <c r="N1" s="108"/>
      <c r="O1" s="108"/>
      <c r="P1" s="108"/>
      <c r="Q1" s="108"/>
      <c r="R1" s="108"/>
      <c r="S1" s="108"/>
      <c r="T1" s="108"/>
      <c r="U1" s="108"/>
      <c r="V1" s="108"/>
      <c r="W1" s="108"/>
      <c r="X1" s="109"/>
      <c r="Y1" s="109"/>
      <c r="Z1" s="110"/>
      <c r="AA1" s="110"/>
      <c r="AB1" s="110"/>
      <c r="AC1" s="110"/>
      <c r="AD1" s="111"/>
      <c r="AE1" s="111"/>
      <c r="AF1" s="111"/>
      <c r="AG1" s="111"/>
      <c r="AH1" s="111"/>
      <c r="AI1" s="112" t="s">
        <v>91</v>
      </c>
      <c r="AJ1" s="112"/>
      <c r="AK1" s="113" t="s">
        <v>266</v>
      </c>
      <c r="AL1" s="113"/>
      <c r="AM1" s="113"/>
      <c r="AN1" s="113"/>
    </row>
    <row r="2" customFormat="false" ht="18" hidden="false" customHeight="true" outlineLevel="0" collapsed="false">
      <c r="A2" s="110"/>
      <c r="B2" s="114"/>
      <c r="C2" s="114"/>
      <c r="D2" s="114"/>
      <c r="E2" s="114"/>
      <c r="F2" s="114"/>
      <c r="G2" s="114"/>
      <c r="H2" s="114"/>
      <c r="I2" s="114"/>
      <c r="J2" s="114"/>
      <c r="K2" s="115"/>
      <c r="L2" s="115"/>
      <c r="M2" s="116" t="n">
        <v>2024</v>
      </c>
      <c r="N2" s="116"/>
      <c r="O2" s="116"/>
      <c r="P2" s="116"/>
      <c r="Q2" s="117" t="s">
        <v>93</v>
      </c>
      <c r="R2" s="117"/>
      <c r="S2" s="116" t="n">
        <v>5</v>
      </c>
      <c r="T2" s="116"/>
      <c r="U2" s="117" t="s">
        <v>94</v>
      </c>
      <c r="V2" s="117"/>
      <c r="W2" s="114"/>
      <c r="X2" s="114"/>
      <c r="Y2" s="114"/>
      <c r="Z2" s="110"/>
      <c r="AA2" s="110"/>
      <c r="AC2" s="112"/>
      <c r="AD2" s="114"/>
      <c r="AE2" s="114"/>
      <c r="AF2" s="114"/>
      <c r="AG2" s="114"/>
      <c r="AH2" s="114"/>
      <c r="AI2" s="112" t="s">
        <v>95</v>
      </c>
      <c r="AJ2" s="112"/>
      <c r="AK2" s="118"/>
      <c r="AL2" s="118"/>
      <c r="AM2" s="118"/>
      <c r="AN2" s="118"/>
    </row>
    <row r="3" customFormat="false" ht="18" hidden="false" customHeight="true" outlineLevel="0" collapsed="false">
      <c r="A3" s="119"/>
      <c r="B3" s="119"/>
      <c r="C3" s="119"/>
      <c r="D3" s="119"/>
      <c r="E3" s="119"/>
      <c r="F3" s="119"/>
      <c r="G3" s="119"/>
      <c r="H3" s="119"/>
      <c r="I3" s="119"/>
      <c r="J3" s="119"/>
      <c r="K3" s="119"/>
      <c r="L3" s="119"/>
      <c r="M3" s="119"/>
      <c r="N3" s="119"/>
      <c r="O3" s="119"/>
      <c r="P3" s="119"/>
      <c r="Q3" s="119"/>
      <c r="R3" s="119"/>
      <c r="S3" s="119"/>
      <c r="T3" s="119"/>
      <c r="U3" s="119"/>
      <c r="V3" s="119"/>
      <c r="W3" s="119"/>
      <c r="Y3" s="120"/>
      <c r="Z3" s="120"/>
      <c r="AA3" s="120"/>
      <c r="AB3" s="110"/>
      <c r="AC3" s="120"/>
      <c r="AD3" s="120"/>
      <c r="AE3" s="120"/>
      <c r="AF3" s="120"/>
      <c r="AG3" s="120"/>
      <c r="AH3" s="120"/>
      <c r="AI3" s="121" t="s">
        <v>96</v>
      </c>
      <c r="AJ3" s="112"/>
      <c r="AK3" s="122"/>
      <c r="AL3" s="122"/>
      <c r="AM3" s="122"/>
      <c r="AN3" s="122"/>
    </row>
    <row r="4" customFormat="false" ht="18" hidden="false" customHeight="true" outlineLevel="0" collapsed="false">
      <c r="A4" s="119"/>
      <c r="B4" s="119"/>
      <c r="C4" s="119"/>
      <c r="D4" s="119"/>
      <c r="E4" s="119"/>
      <c r="F4" s="119"/>
      <c r="G4" s="119"/>
      <c r="H4" s="119"/>
      <c r="I4" s="119"/>
      <c r="J4" s="119"/>
      <c r="K4" s="119"/>
      <c r="L4" s="119"/>
      <c r="M4" s="119"/>
      <c r="N4" s="119"/>
      <c r="O4" s="119"/>
      <c r="P4" s="119"/>
      <c r="Q4" s="119"/>
      <c r="R4" s="119"/>
      <c r="S4" s="119"/>
      <c r="T4" s="119"/>
      <c r="U4" s="119"/>
      <c r="V4" s="119"/>
      <c r="W4" s="119"/>
      <c r="Y4" s="120"/>
      <c r="Z4" s="120"/>
      <c r="AA4" s="120"/>
      <c r="AB4" s="110"/>
      <c r="AC4" s="120"/>
      <c r="AD4" s="120"/>
      <c r="AE4" s="120"/>
      <c r="AF4" s="120"/>
      <c r="AG4" s="120"/>
      <c r="AH4" s="120"/>
      <c r="AI4" s="121" t="s">
        <v>97</v>
      </c>
      <c r="AJ4" s="112"/>
      <c r="AK4" s="122"/>
      <c r="AL4" s="122"/>
      <c r="AM4" s="122"/>
      <c r="AN4" s="122"/>
    </row>
    <row r="5" customFormat="false" ht="18" hidden="false" customHeight="true" outlineLevel="0" collapsed="false">
      <c r="A5" s="119"/>
      <c r="B5" s="119"/>
      <c r="C5" s="119"/>
      <c r="D5" s="119"/>
      <c r="E5" s="119"/>
      <c r="F5" s="119"/>
      <c r="G5" s="119"/>
      <c r="H5" s="119"/>
      <c r="I5" s="119"/>
      <c r="J5" s="119"/>
      <c r="K5" s="119"/>
      <c r="L5" s="119"/>
      <c r="M5" s="119"/>
      <c r="N5" s="119"/>
      <c r="O5" s="119"/>
      <c r="P5" s="119"/>
      <c r="Q5" s="119"/>
      <c r="R5" s="119"/>
      <c r="S5" s="119"/>
      <c r="T5" s="119"/>
      <c r="U5" s="119"/>
      <c r="V5" s="119"/>
      <c r="W5" s="119"/>
      <c r="Y5" s="120"/>
      <c r="Z5" s="120"/>
      <c r="AA5" s="120"/>
      <c r="AB5" s="110"/>
      <c r="AC5" s="120"/>
      <c r="AD5" s="120"/>
      <c r="AE5" s="120"/>
      <c r="AF5" s="252"/>
      <c r="AG5" s="252"/>
      <c r="AH5" s="252"/>
      <c r="AI5" s="249" t="s">
        <v>263</v>
      </c>
      <c r="AJ5" s="253"/>
      <c r="AK5" s="122"/>
      <c r="AL5" s="122"/>
      <c r="AM5" s="122"/>
      <c r="AN5" s="122"/>
    </row>
    <row r="6" customFormat="false" ht="18" hidden="false" customHeight="true" outlineLevel="0" collapsed="false">
      <c r="A6" s="119"/>
      <c r="B6" s="119"/>
      <c r="C6" s="119"/>
      <c r="D6" s="119"/>
      <c r="E6" s="119"/>
      <c r="F6" s="119"/>
      <c r="G6" s="119"/>
      <c r="H6" s="119"/>
      <c r="I6" s="119"/>
      <c r="J6" s="119"/>
      <c r="K6" s="119"/>
      <c r="L6" s="119"/>
      <c r="M6" s="119"/>
      <c r="N6" s="119"/>
      <c r="O6" s="119"/>
      <c r="P6" s="119"/>
      <c r="Q6" s="119"/>
      <c r="R6" s="119"/>
      <c r="S6" s="119"/>
      <c r="U6" s="119"/>
      <c r="V6" s="119"/>
      <c r="W6" s="119"/>
      <c r="Y6" s="120"/>
      <c r="Z6" s="120"/>
      <c r="AA6" s="120"/>
      <c r="AB6" s="110"/>
      <c r="AC6" s="120"/>
      <c r="AD6" s="120"/>
      <c r="AE6" s="120"/>
      <c r="AF6" s="120"/>
      <c r="AG6" s="121" t="s">
        <v>98</v>
      </c>
      <c r="AH6" s="165"/>
      <c r="AI6" s="165"/>
      <c r="AJ6" s="165"/>
      <c r="AK6" s="120" t="s">
        <v>99</v>
      </c>
      <c r="AL6" s="165"/>
      <c r="AM6" s="120" t="s">
        <v>100</v>
      </c>
      <c r="AN6" s="110"/>
    </row>
    <row r="7" customFormat="false" ht="9.75" hidden="false" customHeight="true" outlineLevel="0" collapsed="false">
      <c r="A7" s="110"/>
      <c r="B7" s="125"/>
      <c r="C7" s="125"/>
      <c r="D7" s="125"/>
      <c r="E7" s="125"/>
      <c r="F7" s="125"/>
      <c r="G7" s="125"/>
      <c r="H7" s="125"/>
      <c r="I7" s="125"/>
      <c r="J7" s="125"/>
      <c r="K7" s="125"/>
      <c r="L7" s="125"/>
      <c r="M7" s="125"/>
      <c r="N7" s="125"/>
      <c r="O7" s="125"/>
      <c r="P7" s="125"/>
      <c r="Q7" s="125"/>
      <c r="R7" s="125"/>
      <c r="S7" s="125"/>
      <c r="T7" s="125"/>
      <c r="U7" s="125"/>
      <c r="V7" s="125"/>
      <c r="W7" s="125"/>
      <c r="X7" s="126"/>
      <c r="Y7" s="126"/>
      <c r="Z7" s="126"/>
      <c r="AA7" s="126"/>
      <c r="AB7" s="126"/>
      <c r="AC7" s="126"/>
      <c r="AD7" s="126"/>
      <c r="AE7" s="126"/>
      <c r="AF7" s="126"/>
      <c r="AG7" s="126"/>
      <c r="AH7" s="126"/>
      <c r="AI7" s="126"/>
      <c r="AJ7" s="126"/>
      <c r="AK7" s="126"/>
      <c r="AL7" s="126"/>
      <c r="AM7" s="110"/>
      <c r="AN7" s="110"/>
    </row>
    <row r="8" customFormat="false" ht="15" hidden="false" customHeight="true" outlineLevel="0" collapsed="false">
      <c r="A8" s="127" t="s">
        <v>101</v>
      </c>
      <c r="B8" s="128" t="s">
        <v>102</v>
      </c>
      <c r="C8" s="129" t="s">
        <v>103</v>
      </c>
      <c r="D8" s="128" t="s">
        <v>104</v>
      </c>
      <c r="E8" s="130" t="s">
        <v>105</v>
      </c>
      <c r="F8" s="131" t="s">
        <v>106</v>
      </c>
      <c r="G8" s="131"/>
      <c r="H8" s="131"/>
      <c r="I8" s="131"/>
      <c r="J8" s="131"/>
      <c r="K8" s="131"/>
      <c r="L8" s="131"/>
      <c r="M8" s="131"/>
      <c r="N8" s="131"/>
      <c r="O8" s="131"/>
      <c r="P8" s="131"/>
      <c r="Q8" s="131"/>
      <c r="R8" s="131"/>
      <c r="S8" s="131"/>
      <c r="T8" s="131"/>
      <c r="U8" s="131"/>
      <c r="V8" s="131"/>
      <c r="W8" s="131"/>
      <c r="X8" s="131"/>
      <c r="Y8" s="131"/>
      <c r="Z8" s="131"/>
      <c r="AA8" s="131"/>
      <c r="AB8" s="131"/>
      <c r="AC8" s="131"/>
      <c r="AD8" s="131"/>
      <c r="AE8" s="131"/>
      <c r="AF8" s="131"/>
      <c r="AG8" s="131"/>
      <c r="AH8" s="131"/>
      <c r="AI8" s="131"/>
      <c r="AJ8" s="131"/>
      <c r="AK8" s="132" t="s">
        <v>107</v>
      </c>
      <c r="AL8" s="133" t="s">
        <v>108</v>
      </c>
      <c r="AM8" s="134" t="s">
        <v>109</v>
      </c>
      <c r="AN8" s="134"/>
    </row>
    <row r="9" customFormat="false" ht="15" hidden="false" customHeight="true" outlineLevel="0" collapsed="false">
      <c r="A9" s="127"/>
      <c r="B9" s="128"/>
      <c r="C9" s="129"/>
      <c r="D9" s="128"/>
      <c r="E9" s="130"/>
      <c r="F9" s="128" t="s">
        <v>110</v>
      </c>
      <c r="G9" s="128"/>
      <c r="H9" s="128"/>
      <c r="I9" s="128"/>
      <c r="J9" s="128"/>
      <c r="K9" s="128"/>
      <c r="L9" s="128"/>
      <c r="M9" s="128" t="s">
        <v>111</v>
      </c>
      <c r="N9" s="128"/>
      <c r="O9" s="128"/>
      <c r="P9" s="128"/>
      <c r="Q9" s="128"/>
      <c r="R9" s="128"/>
      <c r="S9" s="128"/>
      <c r="T9" s="128" t="s">
        <v>112</v>
      </c>
      <c r="U9" s="128"/>
      <c r="V9" s="128"/>
      <c r="W9" s="128"/>
      <c r="X9" s="128"/>
      <c r="Y9" s="128"/>
      <c r="Z9" s="128"/>
      <c r="AA9" s="128" t="s">
        <v>113</v>
      </c>
      <c r="AB9" s="128"/>
      <c r="AC9" s="128"/>
      <c r="AD9" s="128"/>
      <c r="AE9" s="128"/>
      <c r="AF9" s="128"/>
      <c r="AG9" s="128"/>
      <c r="AH9" s="128" t="s">
        <v>114</v>
      </c>
      <c r="AI9" s="128"/>
      <c r="AJ9" s="128"/>
      <c r="AK9" s="132"/>
      <c r="AL9" s="133"/>
      <c r="AM9" s="134"/>
      <c r="AN9" s="134"/>
    </row>
    <row r="10" customFormat="false" ht="15" hidden="false" customHeight="true" outlineLevel="0" collapsed="false">
      <c r="A10" s="127"/>
      <c r="B10" s="128"/>
      <c r="C10" s="129"/>
      <c r="D10" s="128"/>
      <c r="E10" s="130"/>
      <c r="F10" s="135" t="n">
        <f aca="false">DATE($M$2,$S$2,1)</f>
        <v>45413</v>
      </c>
      <c r="G10" s="135" t="n">
        <f aca="false">DATE($M$2,$S$2,2)</f>
        <v>45414</v>
      </c>
      <c r="H10" s="135" t="n">
        <f aca="false">DATE($M$2,$S$2,3)</f>
        <v>45415</v>
      </c>
      <c r="I10" s="135" t="n">
        <f aca="false">DATE($M$2,$S$2,4)</f>
        <v>45416</v>
      </c>
      <c r="J10" s="135" t="n">
        <f aca="false">DATE($M$2,$S$2,5)</f>
        <v>45417</v>
      </c>
      <c r="K10" s="135" t="n">
        <f aca="false">DATE($M$2,$S$2,6)</f>
        <v>45418</v>
      </c>
      <c r="L10" s="135" t="n">
        <f aca="false">DATE($M$2,$S$2,7)</f>
        <v>45419</v>
      </c>
      <c r="M10" s="135" t="n">
        <f aca="false">DATE($M$2,$S$2,8)</f>
        <v>45420</v>
      </c>
      <c r="N10" s="135" t="n">
        <f aca="false">DATE($M$2,$S$2,9)</f>
        <v>45421</v>
      </c>
      <c r="O10" s="135" t="n">
        <f aca="false">DATE($M$2,$S$2,10)</f>
        <v>45422</v>
      </c>
      <c r="P10" s="135" t="n">
        <f aca="false">DATE($M$2,$S$2,11)</f>
        <v>45423</v>
      </c>
      <c r="Q10" s="135" t="n">
        <f aca="false">DATE($M$2,$S$2,12)</f>
        <v>45424</v>
      </c>
      <c r="R10" s="135" t="n">
        <f aca="false">DATE($M$2,$S$2,13)</f>
        <v>45425</v>
      </c>
      <c r="S10" s="135" t="n">
        <f aca="false">DATE($M$2,$S$2,14)</f>
        <v>45426</v>
      </c>
      <c r="T10" s="135" t="n">
        <f aca="false">DATE($M$2,$S$2,15)</f>
        <v>45427</v>
      </c>
      <c r="U10" s="135" t="n">
        <f aca="false">DATE($M$2,$S$2,16)</f>
        <v>45428</v>
      </c>
      <c r="V10" s="135" t="n">
        <f aca="false">DATE($M$2,$S$2,17)</f>
        <v>45429</v>
      </c>
      <c r="W10" s="135" t="n">
        <f aca="false">DATE($M$2,$S$2,18)</f>
        <v>45430</v>
      </c>
      <c r="X10" s="135" t="n">
        <f aca="false">DATE($M$2,$S$2,19)</f>
        <v>45431</v>
      </c>
      <c r="Y10" s="135" t="n">
        <f aca="false">DATE($M$2,$S$2,20)</f>
        <v>45432</v>
      </c>
      <c r="Z10" s="135" t="n">
        <f aca="false">DATE($M$2,$S$2,21)</f>
        <v>45433</v>
      </c>
      <c r="AA10" s="135" t="n">
        <f aca="false">DATE($M$2,$S$2,22)</f>
        <v>45434</v>
      </c>
      <c r="AB10" s="135" t="n">
        <f aca="false">DATE($M$2,$S$2,23)</f>
        <v>45435</v>
      </c>
      <c r="AC10" s="135" t="n">
        <f aca="false">DATE($M$2,$S$2,24)</f>
        <v>45436</v>
      </c>
      <c r="AD10" s="135" t="n">
        <f aca="false">DATE($M$2,$S$2,25)</f>
        <v>45437</v>
      </c>
      <c r="AE10" s="135" t="n">
        <f aca="false">DATE($M$2,$S$2,26)</f>
        <v>45438</v>
      </c>
      <c r="AF10" s="135" t="n">
        <f aca="false">DATE($M$2,$S$2,27)</f>
        <v>45439</v>
      </c>
      <c r="AG10" s="135" t="n">
        <f aca="false">DATE($M$2,$S$2,28)</f>
        <v>45440</v>
      </c>
      <c r="AH10" s="135" t="n">
        <f aca="false">IF(DAY(EOMONTH(F10,0))&lt;29,"",DATE($M$2,$S$2,29))</f>
        <v>45441</v>
      </c>
      <c r="AI10" s="135" t="n">
        <f aca="false">IF(DAY(EOMONTH(F10,0))&lt;30,"",DATE($M$2,$S$2,30))</f>
        <v>45442</v>
      </c>
      <c r="AJ10" s="135" t="n">
        <f aca="false">IF(DAY(EOMONTH(F10,0))&lt;31,"",DATE($M$2,$S$2,31))</f>
        <v>45443</v>
      </c>
      <c r="AK10" s="132"/>
      <c r="AL10" s="133"/>
      <c r="AM10" s="134"/>
      <c r="AN10" s="134"/>
    </row>
    <row r="11" customFormat="false" ht="15" hidden="false" customHeight="true" outlineLevel="0" collapsed="false">
      <c r="A11" s="127"/>
      <c r="B11" s="128"/>
      <c r="C11" s="129"/>
      <c r="D11" s="128"/>
      <c r="E11" s="130"/>
      <c r="F11" s="136" t="n">
        <f aca="false">DATE($M$2,$S$2,1)</f>
        <v>45413</v>
      </c>
      <c r="G11" s="136" t="n">
        <f aca="false">DATE($M$2,$S$2,2)</f>
        <v>45414</v>
      </c>
      <c r="H11" s="136" t="n">
        <f aca="false">DATE($M$2,$S$2,3)</f>
        <v>45415</v>
      </c>
      <c r="I11" s="136" t="n">
        <f aca="false">DATE($M$2,$S$2,4)</f>
        <v>45416</v>
      </c>
      <c r="J11" s="136" t="n">
        <f aca="false">DATE($M$2,$S$2,5)</f>
        <v>45417</v>
      </c>
      <c r="K11" s="136" t="n">
        <f aca="false">DATE($M$2,$S$2,6)</f>
        <v>45418</v>
      </c>
      <c r="L11" s="136" t="n">
        <f aca="false">DATE($M$2,$S$2,7)</f>
        <v>45419</v>
      </c>
      <c r="M11" s="136" t="n">
        <f aca="false">DATE($M$2,$S$2,8)</f>
        <v>45420</v>
      </c>
      <c r="N11" s="136" t="n">
        <f aca="false">DATE($M$2,$S$2,9)</f>
        <v>45421</v>
      </c>
      <c r="O11" s="136" t="n">
        <f aca="false">DATE($M$2,$S$2,10)</f>
        <v>45422</v>
      </c>
      <c r="P11" s="136" t="n">
        <f aca="false">DATE($M$2,$S$2,11)</f>
        <v>45423</v>
      </c>
      <c r="Q11" s="136" t="n">
        <f aca="false">DATE($M$2,$S$2,12)</f>
        <v>45424</v>
      </c>
      <c r="R11" s="136" t="n">
        <f aca="false">DATE($M$2,$S$2,13)</f>
        <v>45425</v>
      </c>
      <c r="S11" s="136" t="n">
        <f aca="false">DATE($M$2,$S$2,14)</f>
        <v>45426</v>
      </c>
      <c r="T11" s="136" t="n">
        <f aca="false">DATE($M$2,$S$2,15)</f>
        <v>45427</v>
      </c>
      <c r="U11" s="136" t="n">
        <f aca="false">DATE($M$2,$S$2,16)</f>
        <v>45428</v>
      </c>
      <c r="V11" s="136" t="n">
        <f aca="false">DATE($M$2,$S$2,17)</f>
        <v>45429</v>
      </c>
      <c r="W11" s="136" t="n">
        <f aca="false">DATE($M$2,$S$2,18)</f>
        <v>45430</v>
      </c>
      <c r="X11" s="136" t="n">
        <f aca="false">DATE($M$2,$S$2,19)</f>
        <v>45431</v>
      </c>
      <c r="Y11" s="136" t="n">
        <f aca="false">DATE($M$2,$S$2,20)</f>
        <v>45432</v>
      </c>
      <c r="Z11" s="136" t="n">
        <f aca="false">DATE($M$2,$S$2,21)</f>
        <v>45433</v>
      </c>
      <c r="AA11" s="136" t="n">
        <f aca="false">DATE($M$2,$S$2,22)</f>
        <v>45434</v>
      </c>
      <c r="AB11" s="136" t="n">
        <f aca="false">DATE($M$2,$S$2,23)</f>
        <v>45435</v>
      </c>
      <c r="AC11" s="136" t="n">
        <f aca="false">DATE($M$2,$S$2,24)</f>
        <v>45436</v>
      </c>
      <c r="AD11" s="136" t="n">
        <f aca="false">DATE($M$2,$S$2,25)</f>
        <v>45437</v>
      </c>
      <c r="AE11" s="136" t="n">
        <f aca="false">DATE($M$2,$S$2,26)</f>
        <v>45438</v>
      </c>
      <c r="AF11" s="136" t="n">
        <f aca="false">DATE($M$2,$S$2,27)</f>
        <v>45439</v>
      </c>
      <c r="AG11" s="136" t="n">
        <f aca="false">DATE($M$2,$S$2,28)</f>
        <v>45440</v>
      </c>
      <c r="AH11" s="136" t="n">
        <f aca="false">IF(DAY(EOMONTH(F11,0))&lt;29,"",DATE($M$2,$S$2,29))</f>
        <v>45441</v>
      </c>
      <c r="AI11" s="136" t="n">
        <f aca="false">IF(DAY(EOMONTH(F11,0))&lt;30,"",DATE($M$2,$S$2,30))</f>
        <v>45442</v>
      </c>
      <c r="AJ11" s="136" t="n">
        <f aca="false">IF(DAY(EOMONTH(F11,0))&lt;31,"",DATE($M$2,$S$2,31))</f>
        <v>45443</v>
      </c>
      <c r="AK11" s="132"/>
      <c r="AL11" s="133"/>
      <c r="AM11" s="134"/>
      <c r="AN11" s="134"/>
    </row>
    <row r="12" customFormat="false" ht="18" hidden="false" customHeight="true" outlineLevel="0" collapsed="false">
      <c r="A12" s="127" t="n">
        <v>1</v>
      </c>
      <c r="B12" s="170" t="s">
        <v>22</v>
      </c>
      <c r="C12" s="138" t="s">
        <v>126</v>
      </c>
      <c r="D12" s="167"/>
      <c r="E12" s="168" t="s">
        <v>126</v>
      </c>
      <c r="F12" s="141"/>
      <c r="G12" s="141"/>
      <c r="H12" s="141"/>
      <c r="I12" s="141"/>
      <c r="J12" s="141"/>
      <c r="K12" s="141"/>
      <c r="L12" s="141"/>
      <c r="M12" s="141"/>
      <c r="N12" s="141"/>
      <c r="O12" s="141"/>
      <c r="P12" s="141"/>
      <c r="Q12" s="141"/>
      <c r="R12" s="141"/>
      <c r="S12" s="141"/>
      <c r="T12" s="141"/>
      <c r="U12" s="141"/>
      <c r="V12" s="141"/>
      <c r="W12" s="141"/>
      <c r="X12" s="141"/>
      <c r="Y12" s="141"/>
      <c r="Z12" s="141"/>
      <c r="AA12" s="141"/>
      <c r="AB12" s="141"/>
      <c r="AC12" s="141"/>
      <c r="AD12" s="141"/>
      <c r="AE12" s="141"/>
      <c r="AF12" s="141"/>
      <c r="AG12" s="141"/>
      <c r="AH12" s="141"/>
      <c r="AI12" s="141"/>
      <c r="AJ12" s="141"/>
      <c r="AK12" s="142" t="n">
        <f aca="false">+SUM(F12:AJ12)</f>
        <v>0</v>
      </c>
      <c r="AL12" s="143" t="n">
        <f aca="false">IF($AK$3="４週",AK12/4,AK12/(DAY(EOMONTH($F$10,0))/7))</f>
        <v>0</v>
      </c>
      <c r="AM12" s="144"/>
      <c r="AN12" s="144"/>
    </row>
    <row r="13" customFormat="false" ht="18" hidden="false" customHeight="true" outlineLevel="0" collapsed="false">
      <c r="A13" s="127" t="n">
        <v>2</v>
      </c>
      <c r="B13" s="170" t="s">
        <v>22</v>
      </c>
      <c r="C13" s="138" t="s">
        <v>128</v>
      </c>
      <c r="D13" s="167"/>
      <c r="E13" s="168" t="s">
        <v>128</v>
      </c>
      <c r="F13" s="141"/>
      <c r="G13" s="141"/>
      <c r="H13" s="141"/>
      <c r="I13" s="141"/>
      <c r="J13" s="141"/>
      <c r="K13" s="141"/>
      <c r="L13" s="141"/>
      <c r="M13" s="141"/>
      <c r="N13" s="141"/>
      <c r="O13" s="141"/>
      <c r="P13" s="141"/>
      <c r="Q13" s="141"/>
      <c r="R13" s="141"/>
      <c r="S13" s="141"/>
      <c r="T13" s="141"/>
      <c r="U13" s="141"/>
      <c r="V13" s="141"/>
      <c r="W13" s="141"/>
      <c r="X13" s="141"/>
      <c r="Y13" s="141"/>
      <c r="Z13" s="141"/>
      <c r="AA13" s="141"/>
      <c r="AB13" s="141"/>
      <c r="AC13" s="141"/>
      <c r="AD13" s="141"/>
      <c r="AE13" s="141"/>
      <c r="AF13" s="141"/>
      <c r="AG13" s="141"/>
      <c r="AH13" s="141"/>
      <c r="AI13" s="141"/>
      <c r="AJ13" s="141"/>
      <c r="AK13" s="142" t="n">
        <f aca="false">+SUM(F13:AJ13)</f>
        <v>0</v>
      </c>
      <c r="AL13" s="143" t="n">
        <f aca="false">IF($AK$3="４週",AK13/4,AK13/(DAY(EOMONTH($F$10,0))/7))</f>
        <v>0</v>
      </c>
      <c r="AM13" s="144"/>
      <c r="AN13" s="144"/>
    </row>
    <row r="14" customFormat="false" ht="18" hidden="false" customHeight="true" outlineLevel="0" collapsed="false">
      <c r="A14" s="127" t="n">
        <v>3</v>
      </c>
      <c r="B14" s="170" t="s">
        <v>22</v>
      </c>
      <c r="C14" s="138" t="s">
        <v>130</v>
      </c>
      <c r="D14" s="167"/>
      <c r="E14" s="168" t="s">
        <v>130</v>
      </c>
      <c r="F14" s="141"/>
      <c r="G14" s="141"/>
      <c r="H14" s="141"/>
      <c r="I14" s="141"/>
      <c r="J14" s="141"/>
      <c r="K14" s="141"/>
      <c r="L14" s="141"/>
      <c r="M14" s="141"/>
      <c r="N14" s="141"/>
      <c r="O14" s="141"/>
      <c r="P14" s="141"/>
      <c r="Q14" s="141"/>
      <c r="R14" s="141"/>
      <c r="S14" s="141"/>
      <c r="T14" s="141"/>
      <c r="U14" s="141"/>
      <c r="V14" s="141"/>
      <c r="W14" s="141"/>
      <c r="X14" s="141"/>
      <c r="Y14" s="141"/>
      <c r="Z14" s="141"/>
      <c r="AA14" s="141"/>
      <c r="AB14" s="141"/>
      <c r="AC14" s="141"/>
      <c r="AD14" s="141"/>
      <c r="AE14" s="141"/>
      <c r="AF14" s="141"/>
      <c r="AG14" s="141"/>
      <c r="AH14" s="141"/>
      <c r="AI14" s="141"/>
      <c r="AJ14" s="141"/>
      <c r="AK14" s="142" t="n">
        <f aca="false">+SUM(F14:AJ14)</f>
        <v>0</v>
      </c>
      <c r="AL14" s="143" t="n">
        <f aca="false">IF($AK$3="４週",AK14/4,AK14/(DAY(EOMONTH($F$10,0))/7))</f>
        <v>0</v>
      </c>
      <c r="AM14" s="144"/>
      <c r="AN14" s="144"/>
    </row>
    <row r="15" customFormat="false" ht="18" hidden="false" customHeight="true" outlineLevel="0" collapsed="false">
      <c r="A15" s="127" t="n">
        <v>4</v>
      </c>
      <c r="B15" s="170" t="s">
        <v>22</v>
      </c>
      <c r="C15" s="138" t="s">
        <v>132</v>
      </c>
      <c r="D15" s="167"/>
      <c r="E15" s="168" t="s">
        <v>132</v>
      </c>
      <c r="F15" s="141"/>
      <c r="G15" s="141"/>
      <c r="H15" s="141"/>
      <c r="I15" s="141"/>
      <c r="J15" s="141"/>
      <c r="K15" s="141"/>
      <c r="L15" s="141"/>
      <c r="M15" s="141"/>
      <c r="N15" s="141"/>
      <c r="O15" s="141"/>
      <c r="P15" s="141"/>
      <c r="Q15" s="141"/>
      <c r="R15" s="141"/>
      <c r="S15" s="141"/>
      <c r="T15" s="141"/>
      <c r="U15" s="141"/>
      <c r="V15" s="141"/>
      <c r="W15" s="141"/>
      <c r="X15" s="141"/>
      <c r="Y15" s="141"/>
      <c r="Z15" s="141"/>
      <c r="AA15" s="141"/>
      <c r="AB15" s="141"/>
      <c r="AC15" s="141"/>
      <c r="AD15" s="141"/>
      <c r="AE15" s="141"/>
      <c r="AF15" s="141"/>
      <c r="AG15" s="141"/>
      <c r="AH15" s="141"/>
      <c r="AI15" s="141"/>
      <c r="AJ15" s="141"/>
      <c r="AK15" s="142" t="n">
        <f aca="false">+SUM(F15:AJ15)</f>
        <v>0</v>
      </c>
      <c r="AL15" s="143" t="n">
        <f aca="false">IF($AK$3="４週",AK15/4,AK15/(DAY(EOMONTH($F$10,0))/7))</f>
        <v>0</v>
      </c>
      <c r="AM15" s="144"/>
      <c r="AN15" s="144"/>
    </row>
    <row r="16" customFormat="false" ht="18" hidden="false" customHeight="true" outlineLevel="0" collapsed="false">
      <c r="A16" s="127" t="n">
        <v>5</v>
      </c>
      <c r="B16" s="170"/>
      <c r="C16" s="138"/>
      <c r="D16" s="167"/>
      <c r="E16" s="168"/>
      <c r="F16" s="141"/>
      <c r="G16" s="141"/>
      <c r="H16" s="141"/>
      <c r="I16" s="141"/>
      <c r="J16" s="141"/>
      <c r="K16" s="141"/>
      <c r="L16" s="141"/>
      <c r="M16" s="141"/>
      <c r="N16" s="141"/>
      <c r="O16" s="141"/>
      <c r="P16" s="141"/>
      <c r="Q16" s="141"/>
      <c r="R16" s="141"/>
      <c r="S16" s="141"/>
      <c r="T16" s="141"/>
      <c r="U16" s="141"/>
      <c r="V16" s="141"/>
      <c r="W16" s="141"/>
      <c r="X16" s="141"/>
      <c r="Y16" s="141"/>
      <c r="Z16" s="141"/>
      <c r="AA16" s="141"/>
      <c r="AB16" s="141"/>
      <c r="AC16" s="141"/>
      <c r="AD16" s="141"/>
      <c r="AE16" s="141"/>
      <c r="AF16" s="141"/>
      <c r="AG16" s="141"/>
      <c r="AH16" s="141"/>
      <c r="AI16" s="141"/>
      <c r="AJ16" s="141"/>
      <c r="AK16" s="142" t="n">
        <f aca="false">+SUM(F16:AJ16)</f>
        <v>0</v>
      </c>
      <c r="AL16" s="143" t="n">
        <f aca="false">IF($AK$3="４週",AK16/4,AK16/(DAY(EOMONTH($F$10,0))/7))</f>
        <v>0</v>
      </c>
      <c r="AM16" s="144"/>
      <c r="AN16" s="144"/>
    </row>
    <row r="17" customFormat="false" ht="18" hidden="false" customHeight="true" outlineLevel="0" collapsed="false">
      <c r="A17" s="127" t="n">
        <v>6</v>
      </c>
      <c r="B17" s="170"/>
      <c r="C17" s="138"/>
      <c r="D17" s="167"/>
      <c r="E17" s="168"/>
      <c r="F17" s="141"/>
      <c r="G17" s="141"/>
      <c r="H17" s="141"/>
      <c r="I17" s="141"/>
      <c r="J17" s="141"/>
      <c r="K17" s="141"/>
      <c r="L17" s="141"/>
      <c r="M17" s="141"/>
      <c r="N17" s="141"/>
      <c r="O17" s="141"/>
      <c r="P17" s="141"/>
      <c r="Q17" s="141"/>
      <c r="R17" s="141"/>
      <c r="S17" s="141"/>
      <c r="T17" s="141"/>
      <c r="U17" s="141"/>
      <c r="V17" s="141"/>
      <c r="W17" s="141"/>
      <c r="X17" s="141"/>
      <c r="Y17" s="141"/>
      <c r="Z17" s="141"/>
      <c r="AA17" s="141"/>
      <c r="AB17" s="141"/>
      <c r="AC17" s="141"/>
      <c r="AD17" s="141"/>
      <c r="AE17" s="141"/>
      <c r="AF17" s="141"/>
      <c r="AG17" s="141"/>
      <c r="AH17" s="141"/>
      <c r="AI17" s="141"/>
      <c r="AJ17" s="141"/>
      <c r="AK17" s="142" t="n">
        <f aca="false">+SUM(F17:AJ17)</f>
        <v>0</v>
      </c>
      <c r="AL17" s="143" t="n">
        <f aca="false">IF($AK$3="４週",AK17/4,AK17/(DAY(EOMONTH($F$10,0))/7))</f>
        <v>0</v>
      </c>
      <c r="AM17" s="144"/>
      <c r="AN17" s="144"/>
    </row>
    <row r="18" customFormat="false" ht="18" hidden="false" customHeight="true" outlineLevel="0" collapsed="false">
      <c r="A18" s="127" t="n">
        <v>7</v>
      </c>
      <c r="B18" s="170"/>
      <c r="C18" s="138"/>
      <c r="D18" s="167"/>
      <c r="E18" s="168"/>
      <c r="F18" s="141"/>
      <c r="G18" s="141"/>
      <c r="H18" s="141"/>
      <c r="I18" s="141"/>
      <c r="J18" s="141"/>
      <c r="K18" s="141"/>
      <c r="L18" s="141"/>
      <c r="M18" s="141"/>
      <c r="N18" s="141"/>
      <c r="O18" s="141"/>
      <c r="P18" s="141"/>
      <c r="Q18" s="141"/>
      <c r="R18" s="141"/>
      <c r="S18" s="141"/>
      <c r="T18" s="141"/>
      <c r="U18" s="141"/>
      <c r="V18" s="141"/>
      <c r="W18" s="141"/>
      <c r="X18" s="141"/>
      <c r="Y18" s="141"/>
      <c r="Z18" s="141"/>
      <c r="AA18" s="141"/>
      <c r="AB18" s="141"/>
      <c r="AC18" s="141"/>
      <c r="AD18" s="141"/>
      <c r="AE18" s="141"/>
      <c r="AF18" s="141"/>
      <c r="AG18" s="141"/>
      <c r="AH18" s="141"/>
      <c r="AI18" s="141"/>
      <c r="AJ18" s="141"/>
      <c r="AK18" s="142" t="n">
        <f aca="false">+SUM(F18:AJ18)</f>
        <v>0</v>
      </c>
      <c r="AL18" s="143" t="n">
        <f aca="false">IF($AK$3="４週",AK18/4,AK18/(DAY(EOMONTH($F$10,0))/7))</f>
        <v>0</v>
      </c>
      <c r="AM18" s="144"/>
      <c r="AN18" s="144"/>
    </row>
    <row r="19" customFormat="false" ht="18" hidden="false" customHeight="true" outlineLevel="0" collapsed="false">
      <c r="A19" s="127" t="n">
        <v>8</v>
      </c>
      <c r="B19" s="170"/>
      <c r="C19" s="138"/>
      <c r="D19" s="167"/>
      <c r="E19" s="168"/>
      <c r="F19" s="141"/>
      <c r="G19" s="141"/>
      <c r="H19" s="141"/>
      <c r="I19" s="141"/>
      <c r="J19" s="141"/>
      <c r="K19" s="141"/>
      <c r="L19" s="141"/>
      <c r="M19" s="141"/>
      <c r="N19" s="141"/>
      <c r="O19" s="141"/>
      <c r="P19" s="141"/>
      <c r="Q19" s="141"/>
      <c r="R19" s="141"/>
      <c r="S19" s="141"/>
      <c r="T19" s="141"/>
      <c r="U19" s="141"/>
      <c r="V19" s="141"/>
      <c r="W19" s="141"/>
      <c r="X19" s="141"/>
      <c r="Y19" s="141"/>
      <c r="Z19" s="141"/>
      <c r="AA19" s="141"/>
      <c r="AB19" s="141"/>
      <c r="AC19" s="141"/>
      <c r="AD19" s="141"/>
      <c r="AE19" s="141"/>
      <c r="AF19" s="141"/>
      <c r="AG19" s="141"/>
      <c r="AH19" s="141"/>
      <c r="AI19" s="141"/>
      <c r="AJ19" s="141"/>
      <c r="AK19" s="142" t="n">
        <f aca="false">+SUM(F19:AJ19)</f>
        <v>0</v>
      </c>
      <c r="AL19" s="143" t="n">
        <f aca="false">IF($AK$3="４週",AK19/4,AK19/(DAY(EOMONTH($F$10,0))/7))</f>
        <v>0</v>
      </c>
      <c r="AM19" s="144"/>
      <c r="AN19" s="144"/>
    </row>
    <row r="20" customFormat="false" ht="18" hidden="false" customHeight="true" outlineLevel="0" collapsed="false">
      <c r="A20" s="127" t="n">
        <v>9</v>
      </c>
      <c r="B20" s="170"/>
      <c r="C20" s="138"/>
      <c r="D20" s="167"/>
      <c r="E20" s="168"/>
      <c r="F20" s="141"/>
      <c r="G20" s="141"/>
      <c r="H20" s="141"/>
      <c r="I20" s="141"/>
      <c r="J20" s="141"/>
      <c r="K20" s="141"/>
      <c r="L20" s="141"/>
      <c r="M20" s="141"/>
      <c r="N20" s="141"/>
      <c r="O20" s="141"/>
      <c r="P20" s="141"/>
      <c r="Q20" s="141"/>
      <c r="R20" s="141"/>
      <c r="S20" s="141"/>
      <c r="T20" s="141"/>
      <c r="U20" s="141"/>
      <c r="V20" s="141"/>
      <c r="W20" s="141"/>
      <c r="X20" s="141"/>
      <c r="Y20" s="141"/>
      <c r="Z20" s="141"/>
      <c r="AA20" s="141"/>
      <c r="AB20" s="141"/>
      <c r="AC20" s="141"/>
      <c r="AD20" s="141"/>
      <c r="AE20" s="141"/>
      <c r="AF20" s="141"/>
      <c r="AG20" s="141"/>
      <c r="AH20" s="141"/>
      <c r="AI20" s="141"/>
      <c r="AJ20" s="141"/>
      <c r="AK20" s="142" t="n">
        <f aca="false">+SUM(F20:AJ20)</f>
        <v>0</v>
      </c>
      <c r="AL20" s="143" t="n">
        <f aca="false">IF($AK$3="４週",AK20/4,AK20/(DAY(EOMONTH($F$10,0))/7))</f>
        <v>0</v>
      </c>
      <c r="AM20" s="144"/>
      <c r="AN20" s="144"/>
    </row>
    <row r="21" customFormat="false" ht="18" hidden="false" customHeight="true" outlineLevel="0" collapsed="false">
      <c r="A21" s="127" t="n">
        <v>10</v>
      </c>
      <c r="B21" s="170"/>
      <c r="C21" s="138"/>
      <c r="D21" s="167"/>
      <c r="E21" s="168"/>
      <c r="F21" s="141"/>
      <c r="G21" s="141"/>
      <c r="H21" s="141"/>
      <c r="I21" s="141"/>
      <c r="J21" s="141"/>
      <c r="K21" s="141"/>
      <c r="L21" s="141"/>
      <c r="M21" s="141"/>
      <c r="N21" s="141"/>
      <c r="O21" s="141"/>
      <c r="P21" s="141"/>
      <c r="Q21" s="141"/>
      <c r="R21" s="141"/>
      <c r="S21" s="141"/>
      <c r="T21" s="141"/>
      <c r="U21" s="141"/>
      <c r="V21" s="141"/>
      <c r="W21" s="141"/>
      <c r="X21" s="141"/>
      <c r="Y21" s="141"/>
      <c r="Z21" s="141"/>
      <c r="AA21" s="141"/>
      <c r="AB21" s="141"/>
      <c r="AC21" s="141"/>
      <c r="AD21" s="141"/>
      <c r="AE21" s="141"/>
      <c r="AF21" s="141"/>
      <c r="AG21" s="141"/>
      <c r="AH21" s="141"/>
      <c r="AI21" s="141"/>
      <c r="AJ21" s="141"/>
      <c r="AK21" s="142" t="n">
        <f aca="false">+SUM(F21:AJ21)</f>
        <v>0</v>
      </c>
      <c r="AL21" s="143" t="n">
        <f aca="false">IF($AK$3="４週",AK21/4,AK21/(DAY(EOMONTH($F$10,0))/7))</f>
        <v>0</v>
      </c>
      <c r="AM21" s="144"/>
      <c r="AN21" s="144"/>
    </row>
    <row r="22" customFormat="false" ht="18" hidden="false" customHeight="true" outlineLevel="0" collapsed="false">
      <c r="A22" s="127" t="n">
        <v>11</v>
      </c>
      <c r="B22" s="170"/>
      <c r="C22" s="138"/>
      <c r="D22" s="167"/>
      <c r="E22" s="168"/>
      <c r="F22" s="141"/>
      <c r="G22" s="141"/>
      <c r="H22" s="141"/>
      <c r="I22" s="141"/>
      <c r="J22" s="141"/>
      <c r="K22" s="141"/>
      <c r="L22" s="141"/>
      <c r="M22" s="141"/>
      <c r="N22" s="141"/>
      <c r="O22" s="141"/>
      <c r="P22" s="141"/>
      <c r="Q22" s="141"/>
      <c r="R22" s="141"/>
      <c r="S22" s="141"/>
      <c r="T22" s="141"/>
      <c r="U22" s="141"/>
      <c r="V22" s="141"/>
      <c r="W22" s="141"/>
      <c r="X22" s="141"/>
      <c r="Y22" s="141"/>
      <c r="Z22" s="141"/>
      <c r="AA22" s="141"/>
      <c r="AB22" s="141"/>
      <c r="AC22" s="141"/>
      <c r="AD22" s="141"/>
      <c r="AE22" s="141"/>
      <c r="AF22" s="141"/>
      <c r="AG22" s="141"/>
      <c r="AH22" s="141"/>
      <c r="AI22" s="141"/>
      <c r="AJ22" s="141"/>
      <c r="AK22" s="142" t="n">
        <f aca="false">+SUM(F22:AJ22)</f>
        <v>0</v>
      </c>
      <c r="AL22" s="143" t="n">
        <f aca="false">IF($AK$3="４週",AK22/4,AK22/(DAY(EOMONTH($F$10,0))/7))</f>
        <v>0</v>
      </c>
      <c r="AM22" s="144"/>
      <c r="AN22" s="144"/>
    </row>
    <row r="23" customFormat="false" ht="18" hidden="false" customHeight="true" outlineLevel="0" collapsed="false">
      <c r="A23" s="127" t="n">
        <v>12</v>
      </c>
      <c r="B23" s="170"/>
      <c r="C23" s="138"/>
      <c r="D23" s="167"/>
      <c r="E23" s="168"/>
      <c r="F23" s="141"/>
      <c r="G23" s="141"/>
      <c r="H23" s="141"/>
      <c r="I23" s="141"/>
      <c r="J23" s="141"/>
      <c r="K23" s="141"/>
      <c r="L23" s="141"/>
      <c r="M23" s="141"/>
      <c r="N23" s="141"/>
      <c r="O23" s="141"/>
      <c r="P23" s="141"/>
      <c r="Q23" s="141"/>
      <c r="R23" s="141"/>
      <c r="S23" s="141"/>
      <c r="T23" s="141"/>
      <c r="U23" s="141"/>
      <c r="V23" s="141"/>
      <c r="W23" s="141"/>
      <c r="X23" s="141"/>
      <c r="Y23" s="141"/>
      <c r="Z23" s="141"/>
      <c r="AA23" s="141"/>
      <c r="AB23" s="141"/>
      <c r="AC23" s="141"/>
      <c r="AD23" s="141"/>
      <c r="AE23" s="141"/>
      <c r="AF23" s="141"/>
      <c r="AG23" s="141"/>
      <c r="AH23" s="141"/>
      <c r="AI23" s="141"/>
      <c r="AJ23" s="141"/>
      <c r="AK23" s="142" t="n">
        <f aca="false">+SUM(F23:AJ23)</f>
        <v>0</v>
      </c>
      <c r="AL23" s="143" t="n">
        <f aca="false">IF($AK$3="４週",AK23/4,AK23/(DAY(EOMONTH($F$10,0))/7))</f>
        <v>0</v>
      </c>
      <c r="AM23" s="144"/>
      <c r="AN23" s="144"/>
    </row>
    <row r="24" customFormat="false" ht="18" hidden="false" customHeight="true" outlineLevel="0" collapsed="false">
      <c r="A24" s="127" t="n">
        <v>13</v>
      </c>
      <c r="B24" s="170"/>
      <c r="C24" s="138"/>
      <c r="D24" s="167"/>
      <c r="E24" s="168"/>
      <c r="F24" s="141"/>
      <c r="G24" s="141"/>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2" t="n">
        <f aca="false">+SUM(F24:AJ24)</f>
        <v>0</v>
      </c>
      <c r="AL24" s="143" t="n">
        <f aca="false">IF($AK$3="４週",AK24/4,AK24/(DAY(EOMONTH($F$10,0))/7))</f>
        <v>0</v>
      </c>
      <c r="AM24" s="144"/>
      <c r="AN24" s="144"/>
    </row>
    <row r="25" customFormat="false" ht="18" hidden="false" customHeight="true" outlineLevel="0" collapsed="false">
      <c r="A25" s="127" t="n">
        <v>14</v>
      </c>
      <c r="B25" s="170"/>
      <c r="C25" s="138"/>
      <c r="D25" s="167"/>
      <c r="E25" s="168"/>
      <c r="F25" s="141"/>
      <c r="G25" s="141"/>
      <c r="H25" s="141"/>
      <c r="I25" s="141"/>
      <c r="J25" s="141"/>
      <c r="K25" s="141"/>
      <c r="L25" s="141"/>
      <c r="M25" s="141"/>
      <c r="N25" s="141"/>
      <c r="O25" s="141"/>
      <c r="P25" s="141"/>
      <c r="Q25" s="141"/>
      <c r="R25" s="141"/>
      <c r="S25" s="141"/>
      <c r="T25" s="141"/>
      <c r="U25" s="141"/>
      <c r="V25" s="141"/>
      <c r="W25" s="141"/>
      <c r="X25" s="141"/>
      <c r="Y25" s="141"/>
      <c r="Z25" s="141"/>
      <c r="AA25" s="141"/>
      <c r="AB25" s="141"/>
      <c r="AC25" s="141"/>
      <c r="AD25" s="141"/>
      <c r="AE25" s="141"/>
      <c r="AF25" s="141"/>
      <c r="AG25" s="141"/>
      <c r="AH25" s="141"/>
      <c r="AI25" s="141"/>
      <c r="AJ25" s="141"/>
      <c r="AK25" s="142" t="n">
        <f aca="false">+SUM(F25:AJ25)</f>
        <v>0</v>
      </c>
      <c r="AL25" s="143" t="n">
        <f aca="false">IF($AK$3="４週",AK25/4,AK25/(DAY(EOMONTH($F$10,0))/7))</f>
        <v>0</v>
      </c>
      <c r="AM25" s="144"/>
      <c r="AN25" s="144"/>
    </row>
    <row r="26" customFormat="false" ht="18" hidden="false" customHeight="true" outlineLevel="0" collapsed="false">
      <c r="A26" s="127" t="n">
        <v>15</v>
      </c>
      <c r="B26" s="170"/>
      <c r="C26" s="138"/>
      <c r="D26" s="167"/>
      <c r="E26" s="168"/>
      <c r="F26" s="141"/>
      <c r="G26" s="141"/>
      <c r="H26" s="141"/>
      <c r="I26" s="141"/>
      <c r="J26" s="141"/>
      <c r="K26" s="141"/>
      <c r="L26" s="141"/>
      <c r="M26" s="141"/>
      <c r="N26" s="141"/>
      <c r="O26" s="141"/>
      <c r="P26" s="141"/>
      <c r="Q26" s="141"/>
      <c r="R26" s="141"/>
      <c r="S26" s="141"/>
      <c r="T26" s="141"/>
      <c r="U26" s="141"/>
      <c r="V26" s="141"/>
      <c r="W26" s="141"/>
      <c r="X26" s="141"/>
      <c r="Y26" s="141"/>
      <c r="Z26" s="141"/>
      <c r="AA26" s="141"/>
      <c r="AB26" s="141"/>
      <c r="AC26" s="141"/>
      <c r="AD26" s="141"/>
      <c r="AE26" s="141"/>
      <c r="AF26" s="141"/>
      <c r="AG26" s="141"/>
      <c r="AH26" s="141"/>
      <c r="AI26" s="141"/>
      <c r="AJ26" s="141"/>
      <c r="AK26" s="142" t="n">
        <f aca="false">+SUM(F26:AJ26)</f>
        <v>0</v>
      </c>
      <c r="AL26" s="143" t="n">
        <f aca="false">IF($AK$3="４週",AK26/4,AK26/(DAY(EOMONTH($F$10,0))/7))</f>
        <v>0</v>
      </c>
      <c r="AM26" s="144"/>
      <c r="AN26" s="144"/>
    </row>
    <row r="27" customFormat="false" ht="18" hidden="false" customHeight="true" outlineLevel="0" collapsed="false">
      <c r="A27" s="127" t="n">
        <v>16</v>
      </c>
      <c r="B27" s="170"/>
      <c r="C27" s="138"/>
      <c r="D27" s="167"/>
      <c r="E27" s="168"/>
      <c r="F27" s="141"/>
      <c r="G27" s="141"/>
      <c r="H27" s="141"/>
      <c r="I27" s="141"/>
      <c r="J27" s="141"/>
      <c r="K27" s="141"/>
      <c r="L27" s="141"/>
      <c r="M27" s="141"/>
      <c r="N27" s="141"/>
      <c r="O27" s="141"/>
      <c r="P27" s="141"/>
      <c r="Q27" s="141"/>
      <c r="R27" s="141"/>
      <c r="S27" s="141"/>
      <c r="T27" s="141"/>
      <c r="U27" s="141"/>
      <c r="V27" s="141"/>
      <c r="W27" s="141"/>
      <c r="X27" s="141"/>
      <c r="Y27" s="141"/>
      <c r="Z27" s="141"/>
      <c r="AA27" s="141"/>
      <c r="AB27" s="141"/>
      <c r="AC27" s="141"/>
      <c r="AD27" s="141"/>
      <c r="AE27" s="141"/>
      <c r="AF27" s="141"/>
      <c r="AG27" s="141"/>
      <c r="AH27" s="141"/>
      <c r="AI27" s="141"/>
      <c r="AJ27" s="141"/>
      <c r="AK27" s="142" t="n">
        <f aca="false">+SUM(F27:AJ27)</f>
        <v>0</v>
      </c>
      <c r="AL27" s="143" t="n">
        <f aca="false">IF($AK$3="４週",AK27/4,AK27/(DAY(EOMONTH($F$10,0))/7))</f>
        <v>0</v>
      </c>
      <c r="AM27" s="144"/>
      <c r="AN27" s="144"/>
    </row>
    <row r="28" customFormat="false" ht="18" hidden="false" customHeight="true" outlineLevel="0" collapsed="false">
      <c r="A28" s="127" t="n">
        <v>17</v>
      </c>
      <c r="B28" s="170"/>
      <c r="C28" s="138"/>
      <c r="D28" s="167"/>
      <c r="E28" s="168"/>
      <c r="F28" s="141"/>
      <c r="G28" s="141"/>
      <c r="H28" s="141"/>
      <c r="I28" s="141"/>
      <c r="J28" s="141"/>
      <c r="K28" s="141"/>
      <c r="L28" s="141"/>
      <c r="M28" s="141"/>
      <c r="N28" s="141"/>
      <c r="O28" s="141"/>
      <c r="P28" s="141"/>
      <c r="Q28" s="141"/>
      <c r="R28" s="141"/>
      <c r="S28" s="141"/>
      <c r="T28" s="141"/>
      <c r="U28" s="141"/>
      <c r="V28" s="141"/>
      <c r="W28" s="141"/>
      <c r="X28" s="141"/>
      <c r="Y28" s="141"/>
      <c r="Z28" s="141"/>
      <c r="AA28" s="141"/>
      <c r="AB28" s="141"/>
      <c r="AC28" s="141"/>
      <c r="AD28" s="141"/>
      <c r="AE28" s="141"/>
      <c r="AF28" s="141"/>
      <c r="AG28" s="141"/>
      <c r="AH28" s="141"/>
      <c r="AI28" s="141"/>
      <c r="AJ28" s="141"/>
      <c r="AK28" s="142" t="n">
        <f aca="false">+SUM(F28:AJ28)</f>
        <v>0</v>
      </c>
      <c r="AL28" s="143" t="n">
        <f aca="false">IF($AK$3="４週",AK28/4,AK28/(DAY(EOMONTH($F$10,0))/7))</f>
        <v>0</v>
      </c>
      <c r="AM28" s="144"/>
      <c r="AN28" s="144"/>
    </row>
    <row r="29" customFormat="false" ht="18" hidden="false" customHeight="true" outlineLevel="0" collapsed="false">
      <c r="A29" s="127" t="n">
        <v>18</v>
      </c>
      <c r="B29" s="170"/>
      <c r="C29" s="138"/>
      <c r="D29" s="167"/>
      <c r="E29" s="168"/>
      <c r="F29" s="141"/>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41"/>
      <c r="AG29" s="141"/>
      <c r="AH29" s="141"/>
      <c r="AI29" s="141"/>
      <c r="AJ29" s="141"/>
      <c r="AK29" s="142" t="n">
        <f aca="false">+SUM(F29:AJ29)</f>
        <v>0</v>
      </c>
      <c r="AL29" s="143" t="n">
        <f aca="false">IF($AK$3="４週",AK29/4,AK29/(DAY(EOMONTH($F$10,0))/7))</f>
        <v>0</v>
      </c>
      <c r="AM29" s="144"/>
      <c r="AN29" s="144"/>
    </row>
    <row r="30" customFormat="false" ht="18" hidden="false" customHeight="true" outlineLevel="0" collapsed="false">
      <c r="A30" s="127" t="n">
        <v>19</v>
      </c>
      <c r="B30" s="170"/>
      <c r="C30" s="138"/>
      <c r="D30" s="167"/>
      <c r="E30" s="168"/>
      <c r="F30" s="141"/>
      <c r="G30" s="141"/>
      <c r="H30" s="141"/>
      <c r="I30" s="141"/>
      <c r="J30" s="141"/>
      <c r="K30" s="141"/>
      <c r="L30" s="141"/>
      <c r="M30" s="141"/>
      <c r="N30" s="141"/>
      <c r="O30" s="141"/>
      <c r="P30" s="141"/>
      <c r="Q30" s="141"/>
      <c r="R30" s="141"/>
      <c r="S30" s="141"/>
      <c r="T30" s="141"/>
      <c r="U30" s="141"/>
      <c r="V30" s="141"/>
      <c r="W30" s="141"/>
      <c r="X30" s="141"/>
      <c r="Y30" s="141"/>
      <c r="Z30" s="141"/>
      <c r="AA30" s="141"/>
      <c r="AB30" s="141"/>
      <c r="AC30" s="141"/>
      <c r="AD30" s="141"/>
      <c r="AE30" s="141"/>
      <c r="AF30" s="141"/>
      <c r="AG30" s="141"/>
      <c r="AH30" s="141"/>
      <c r="AI30" s="141"/>
      <c r="AJ30" s="141"/>
      <c r="AK30" s="142" t="n">
        <f aca="false">+SUM(F30:AJ30)</f>
        <v>0</v>
      </c>
      <c r="AL30" s="143" t="n">
        <f aca="false">IF($AK$3="４週",AK30/4,AK30/(DAY(EOMONTH($F$10,0))/7))</f>
        <v>0</v>
      </c>
      <c r="AM30" s="144"/>
      <c r="AN30" s="144"/>
    </row>
    <row r="31" customFormat="false" ht="18" hidden="false" customHeight="true" outlineLevel="0" collapsed="false">
      <c r="A31" s="127" t="n">
        <v>20</v>
      </c>
      <c r="B31" s="170"/>
      <c r="C31" s="138"/>
      <c r="D31" s="167"/>
      <c r="E31" s="168"/>
      <c r="F31" s="141"/>
      <c r="G31" s="141"/>
      <c r="H31" s="141"/>
      <c r="I31" s="141"/>
      <c r="J31" s="141"/>
      <c r="K31" s="141"/>
      <c r="L31" s="141"/>
      <c r="M31" s="141"/>
      <c r="N31" s="141"/>
      <c r="O31" s="141"/>
      <c r="P31" s="141"/>
      <c r="Q31" s="141"/>
      <c r="R31" s="141"/>
      <c r="S31" s="141"/>
      <c r="T31" s="141"/>
      <c r="U31" s="141"/>
      <c r="V31" s="141"/>
      <c r="W31" s="141"/>
      <c r="X31" s="141"/>
      <c r="Y31" s="141"/>
      <c r="Z31" s="141"/>
      <c r="AA31" s="141"/>
      <c r="AB31" s="141"/>
      <c r="AC31" s="141"/>
      <c r="AD31" s="141"/>
      <c r="AE31" s="141"/>
      <c r="AF31" s="141"/>
      <c r="AG31" s="141"/>
      <c r="AH31" s="141"/>
      <c r="AI31" s="141"/>
      <c r="AJ31" s="141"/>
      <c r="AK31" s="142" t="n">
        <f aca="false">+SUM(F31:AJ31)</f>
        <v>0</v>
      </c>
      <c r="AL31" s="143" t="n">
        <f aca="false">IF($AK$3="４週",AK31/4,AK31/(DAY(EOMONTH($F$10,0))/7))</f>
        <v>0</v>
      </c>
      <c r="AM31" s="144"/>
      <c r="AN31" s="144"/>
    </row>
    <row r="32" customFormat="false" ht="18" hidden="false" customHeight="true" outlineLevel="0" collapsed="false">
      <c r="A32" s="130" t="s">
        <v>115</v>
      </c>
      <c r="B32" s="130"/>
      <c r="C32" s="130"/>
      <c r="D32" s="130"/>
      <c r="E32" s="130"/>
      <c r="F32" s="145" t="n">
        <f aca="false">+SUM(F12:F31)</f>
        <v>0</v>
      </c>
      <c r="G32" s="145" t="n">
        <f aca="false">+SUM(G12:G31)</f>
        <v>0</v>
      </c>
      <c r="H32" s="145" t="n">
        <f aca="false">+SUM(H12:H31)</f>
        <v>0</v>
      </c>
      <c r="I32" s="145" t="n">
        <f aca="false">+SUM(I12:I31)</f>
        <v>0</v>
      </c>
      <c r="J32" s="145" t="n">
        <f aca="false">+SUM(J12:J31)</f>
        <v>0</v>
      </c>
      <c r="K32" s="145" t="n">
        <f aca="false">+SUM(K12:K31)</f>
        <v>0</v>
      </c>
      <c r="L32" s="145" t="n">
        <f aca="false">+SUM(L12:L31)</f>
        <v>0</v>
      </c>
      <c r="M32" s="145" t="n">
        <f aca="false">+SUM(M12:M31)</f>
        <v>0</v>
      </c>
      <c r="N32" s="145" t="n">
        <f aca="false">+SUM(N12:N31)</f>
        <v>0</v>
      </c>
      <c r="O32" s="145" t="n">
        <f aca="false">+SUM(O12:O31)</f>
        <v>0</v>
      </c>
      <c r="P32" s="145" t="n">
        <f aca="false">+SUM(P12:P31)</f>
        <v>0</v>
      </c>
      <c r="Q32" s="145" t="n">
        <f aca="false">+SUM(Q12:Q31)</f>
        <v>0</v>
      </c>
      <c r="R32" s="145" t="n">
        <f aca="false">+SUM(R12:R31)</f>
        <v>0</v>
      </c>
      <c r="S32" s="145" t="n">
        <f aca="false">+SUM(S12:S31)</f>
        <v>0</v>
      </c>
      <c r="T32" s="145" t="n">
        <f aca="false">+SUM(T12:T31)</f>
        <v>0</v>
      </c>
      <c r="U32" s="145" t="n">
        <f aca="false">+SUM(U12:U31)</f>
        <v>0</v>
      </c>
      <c r="V32" s="145" t="n">
        <f aca="false">+SUM(V12:V31)</f>
        <v>0</v>
      </c>
      <c r="W32" s="145" t="n">
        <f aca="false">+SUM(W12:W31)</f>
        <v>0</v>
      </c>
      <c r="X32" s="145" t="n">
        <f aca="false">+SUM(X12:X31)</f>
        <v>0</v>
      </c>
      <c r="Y32" s="145" t="n">
        <f aca="false">+SUM(Y12:Y31)</f>
        <v>0</v>
      </c>
      <c r="Z32" s="145" t="n">
        <f aca="false">+SUM(Z12:Z31)</f>
        <v>0</v>
      </c>
      <c r="AA32" s="145" t="n">
        <f aca="false">+SUM(AA12:AA31)</f>
        <v>0</v>
      </c>
      <c r="AB32" s="145" t="n">
        <f aca="false">+SUM(AB12:AB31)</f>
        <v>0</v>
      </c>
      <c r="AC32" s="145" t="n">
        <f aca="false">+SUM(AC12:AC31)</f>
        <v>0</v>
      </c>
      <c r="AD32" s="145" t="n">
        <f aca="false">+SUM(AD12:AD31)</f>
        <v>0</v>
      </c>
      <c r="AE32" s="145" t="n">
        <f aca="false">+SUM(AE12:AE31)</f>
        <v>0</v>
      </c>
      <c r="AF32" s="145" t="n">
        <f aca="false">+SUM(AF12:AF31)</f>
        <v>0</v>
      </c>
      <c r="AG32" s="145" t="n">
        <f aca="false">+SUM(AG12:AG31)</f>
        <v>0</v>
      </c>
      <c r="AH32" s="145" t="n">
        <f aca="false">+SUM(AH12:AH31)</f>
        <v>0</v>
      </c>
      <c r="AI32" s="145" t="n">
        <f aca="false">+SUM(AI12:AI31)</f>
        <v>0</v>
      </c>
      <c r="AJ32" s="145" t="n">
        <f aca="false">+SUM(AJ12:AJ31)</f>
        <v>0</v>
      </c>
      <c r="AK32" s="142" t="n">
        <f aca="false">+SUM(F32:AJ32)</f>
        <v>0</v>
      </c>
      <c r="AL32" s="143" t="n">
        <f aca="false">IF($AK$3="４週",AK32/4,AK32/(DAY(EOMONTH($F$10,0))/7))</f>
        <v>0</v>
      </c>
      <c r="AM32" s="146"/>
      <c r="AN32" s="146"/>
    </row>
    <row r="33" customFormat="false" ht="18" hidden="false" customHeight="true" outlineLevel="0" collapsed="false">
      <c r="A33" s="147" t="s">
        <v>116</v>
      </c>
      <c r="B33" s="147"/>
      <c r="C33" s="147"/>
      <c r="D33" s="147"/>
      <c r="E33" s="147"/>
      <c r="F33" s="148"/>
      <c r="G33" s="148"/>
      <c r="H33" s="148"/>
      <c r="I33" s="148"/>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45"/>
      <c r="AL33" s="149"/>
      <c r="AM33" s="146"/>
      <c r="AN33" s="146"/>
    </row>
    <row r="34" s="153" customFormat="true" ht="15" hidden="false" customHeight="true" outlineLevel="0" collapsed="false">
      <c r="A34" s="150"/>
      <c r="B34" s="150"/>
      <c r="C34" s="150"/>
      <c r="D34" s="150"/>
      <c r="E34" s="150"/>
      <c r="F34" s="151"/>
      <c r="G34" s="151"/>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0"/>
      <c r="AL34" s="150"/>
      <c r="AM34" s="152"/>
    </row>
    <row r="35" s="153" customFormat="true" ht="15" hidden="false" customHeight="true" outlineLevel="0" collapsed="false">
      <c r="A35" s="150"/>
      <c r="B35" s="150"/>
      <c r="C35" s="150"/>
      <c r="D35" s="150"/>
      <c r="E35" s="150"/>
      <c r="F35" s="151"/>
      <c r="G35" s="151"/>
      <c r="H35" s="151"/>
      <c r="I35" s="151"/>
      <c r="J35" s="151"/>
      <c r="K35" s="151"/>
      <c r="L35" s="151"/>
      <c r="M35" s="151"/>
      <c r="N35" s="151"/>
      <c r="O35" s="151"/>
      <c r="P35" s="151"/>
      <c r="Q35" s="151"/>
      <c r="R35" s="151"/>
      <c r="S35" s="151"/>
      <c r="T35" s="151"/>
      <c r="U35" s="151"/>
      <c r="V35" s="151"/>
      <c r="W35" s="151"/>
      <c r="X35" s="151"/>
      <c r="Y35" s="151"/>
      <c r="Z35" s="151"/>
      <c r="AA35" s="151"/>
      <c r="AB35" s="151"/>
      <c r="AC35" s="151"/>
      <c r="AD35" s="151"/>
      <c r="AE35" s="151"/>
      <c r="AF35" s="151"/>
      <c r="AG35" s="151"/>
      <c r="AH35" s="151"/>
      <c r="AI35" s="151"/>
      <c r="AJ35" s="151"/>
      <c r="AK35" s="150"/>
      <c r="AL35" s="150"/>
      <c r="AM35" s="152"/>
    </row>
    <row r="36" s="153" customFormat="true" ht="15" hidden="false" customHeight="true" outlineLevel="0" collapsed="false">
      <c r="A36" s="150"/>
      <c r="B36" s="150"/>
      <c r="C36" s="150"/>
      <c r="D36" s="150"/>
      <c r="E36" s="150"/>
      <c r="F36" s="151"/>
      <c r="G36" s="151"/>
      <c r="H36" s="15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51"/>
      <c r="AK36" s="150"/>
      <c r="AL36" s="150"/>
      <c r="AM36" s="152"/>
    </row>
    <row r="37" s="105" customFormat="true" ht="21" hidden="false" customHeight="true" outlineLevel="0" collapsed="false">
      <c r="A37" s="197" t="s">
        <v>182</v>
      </c>
      <c r="C37" s="126"/>
      <c r="D37" s="126"/>
      <c r="E37" s="126"/>
      <c r="F37" s="126"/>
      <c r="G37" s="198"/>
      <c r="H37" s="198"/>
      <c r="I37" s="198"/>
      <c r="J37" s="198"/>
      <c r="K37" s="198"/>
      <c r="L37" s="198"/>
      <c r="M37" s="198"/>
      <c r="N37" s="198"/>
      <c r="O37" s="198"/>
      <c r="P37" s="198"/>
      <c r="Q37" s="198"/>
      <c r="R37" s="198"/>
      <c r="S37" s="198"/>
      <c r="T37" s="198"/>
      <c r="U37" s="198"/>
      <c r="V37" s="198"/>
      <c r="W37" s="198"/>
      <c r="X37" s="198"/>
      <c r="Y37" s="198"/>
      <c r="Z37" s="198"/>
      <c r="AA37" s="198"/>
      <c r="AB37" s="198"/>
      <c r="AC37" s="198"/>
      <c r="AD37" s="198"/>
      <c r="AE37" s="198"/>
      <c r="AF37" s="198"/>
      <c r="AG37" s="198"/>
      <c r="AH37" s="198"/>
      <c r="AI37" s="198"/>
      <c r="AJ37" s="198"/>
      <c r="AK37" s="198"/>
      <c r="AL37" s="126"/>
      <c r="AM37" s="126"/>
      <c r="AN37" s="110"/>
    </row>
    <row r="38" customFormat="false" ht="24.75" hidden="false" customHeight="true" outlineLevel="0" collapsed="false">
      <c r="A38" s="110"/>
      <c r="B38" s="125"/>
      <c r="C38" s="199" t="str">
        <f aca="false">IF(VLOOKUP($AK$1,選択肢!$A$1:$J$31,C43,FALSE())=0,"-",VLOOKUP($AK$1,選択肢!$A$1:$J$31,C43,FALSE()))</f>
        <v>管理者</v>
      </c>
      <c r="D38" s="199"/>
      <c r="E38" s="200" t="str">
        <f aca="false">IF(VLOOKUP($AK$1,選択肢!$A$1:$J$31,E43,FALSE())=0,"-",VLOOKUP($AK$1,選択肢!$A$1:$J$31,E43,FALSE()))</f>
        <v>児童発達支援管理責任者</v>
      </c>
      <c r="F38" s="200"/>
      <c r="G38" s="200"/>
      <c r="H38" s="200"/>
      <c r="I38" s="200" t="str">
        <f aca="false">IF(VLOOKUP($AK$1,選択肢!$A$1:$J$31,I43,FALSE())=0,"-",VLOOKUP($AK$1,選択肢!$A$1:$J$31,I43,FALSE()))</f>
        <v>嘱託医</v>
      </c>
      <c r="J38" s="200"/>
      <c r="K38" s="200"/>
      <c r="L38" s="200"/>
      <c r="M38" s="200"/>
      <c r="N38" s="200"/>
      <c r="O38" s="200" t="str">
        <f aca="false">IF(VLOOKUP($AK$1,選択肢!$A$1:$J$31,O43,FALSE())=0,"-",VLOOKUP($AK$1,選択肢!$A$1:$J$31,O43,FALSE()))</f>
        <v>児童指導員</v>
      </c>
      <c r="P38" s="200"/>
      <c r="Q38" s="200"/>
      <c r="R38" s="200"/>
      <c r="S38" s="200"/>
      <c r="T38" s="200"/>
      <c r="U38" s="200" t="str">
        <f aca="false">IF(VLOOKUP($AK$1,選択肢!$A$1:$J$31,U43,FALSE())=0,"-",VLOOKUP($AK$1,選択肢!$A$1:$J$31,U43,FALSE()))</f>
        <v>保育士</v>
      </c>
      <c r="V38" s="200"/>
      <c r="W38" s="200"/>
      <c r="X38" s="200"/>
      <c r="Y38" s="200"/>
      <c r="Z38" s="200"/>
      <c r="AA38" s="200" t="str">
        <f aca="false">IF(VLOOKUP($AK$1,選択肢!$A$1:$J$31,AA43,FALSE())=0,"-",VLOOKUP($AK$1,選択肢!$A$1:$J$31,AA43,FALSE()))</f>
        <v>栄養士</v>
      </c>
      <c r="AB38" s="200"/>
      <c r="AC38" s="200"/>
      <c r="AD38" s="200"/>
      <c r="AE38" s="200"/>
      <c r="AF38" s="200"/>
      <c r="AG38" s="200" t="str">
        <f aca="false">IF(VLOOKUP($AK$1,選択肢!$A$1:$J$31,AG43,FALSE())=0,"-",VLOOKUP($AK$1,選択肢!$A$1:$J$31,AG43,FALSE()))</f>
        <v>調理員</v>
      </c>
      <c r="AH38" s="200"/>
      <c r="AI38" s="200"/>
      <c r="AJ38" s="200"/>
      <c r="AK38" s="200"/>
      <c r="AL38" s="200" t="str">
        <f aca="false">IF(VLOOKUP($AK$1,選択肢!$A$1:$J$31,AL43,FALSE())=0,"-",VLOOKUP($AK$1,選択肢!$A$1:$J$31,AL43,FALSE()))</f>
        <v>機能訓練担当職員</v>
      </c>
      <c r="AM38" s="200"/>
      <c r="AN38" s="110"/>
    </row>
    <row r="39" customFormat="false" ht="18" hidden="false" customHeight="true" outlineLevel="0" collapsed="false">
      <c r="A39" s="110"/>
      <c r="B39" s="125"/>
      <c r="C39" s="202" t="s">
        <v>26</v>
      </c>
      <c r="D39" s="202" t="s">
        <v>183</v>
      </c>
      <c r="E39" s="203" t="s">
        <v>26</v>
      </c>
      <c r="F39" s="203" t="s">
        <v>183</v>
      </c>
      <c r="G39" s="203"/>
      <c r="H39" s="203"/>
      <c r="I39" s="203" t="s">
        <v>26</v>
      </c>
      <c r="J39" s="203"/>
      <c r="K39" s="203"/>
      <c r="L39" s="203" t="s">
        <v>183</v>
      </c>
      <c r="M39" s="203"/>
      <c r="N39" s="203"/>
      <c r="O39" s="203" t="s">
        <v>26</v>
      </c>
      <c r="P39" s="203"/>
      <c r="Q39" s="203"/>
      <c r="R39" s="203" t="s">
        <v>183</v>
      </c>
      <c r="S39" s="203"/>
      <c r="T39" s="203"/>
      <c r="U39" s="203" t="s">
        <v>26</v>
      </c>
      <c r="V39" s="203"/>
      <c r="W39" s="203"/>
      <c r="X39" s="203" t="s">
        <v>183</v>
      </c>
      <c r="Y39" s="203"/>
      <c r="Z39" s="203"/>
      <c r="AA39" s="203" t="s">
        <v>26</v>
      </c>
      <c r="AB39" s="203"/>
      <c r="AC39" s="203"/>
      <c r="AD39" s="203" t="s">
        <v>183</v>
      </c>
      <c r="AE39" s="203"/>
      <c r="AF39" s="203"/>
      <c r="AG39" s="203" t="s">
        <v>26</v>
      </c>
      <c r="AH39" s="203"/>
      <c r="AI39" s="203"/>
      <c r="AJ39" s="203" t="s">
        <v>183</v>
      </c>
      <c r="AK39" s="203"/>
      <c r="AL39" s="203" t="s">
        <v>26</v>
      </c>
      <c r="AM39" s="203" t="s">
        <v>183</v>
      </c>
      <c r="AN39" s="110"/>
    </row>
    <row r="40" customFormat="false" ht="18" hidden="false" customHeight="true" outlineLevel="0" collapsed="false">
      <c r="A40" s="110"/>
      <c r="B40" s="128" t="s">
        <v>184</v>
      </c>
      <c r="C40" s="203" t="n">
        <f aca="false">COUNTIFS($B$12:$B$31,C$38,$C$12:$C$31,"A",$E$12:$E$31,"*")</f>
        <v>0</v>
      </c>
      <c r="D40" s="203" t="n">
        <f aca="false">COUNTIFS($B$12:$B$31,C$38,$C$12:$C$31,"B",$E$12:$E$31,"*")</f>
        <v>0</v>
      </c>
      <c r="E40" s="203" t="n">
        <f aca="false">COUNTIFS($B$12:$B$31,E$38,$C$12:$C$31,"A",$E$12:$E$31,"*")</f>
        <v>0</v>
      </c>
      <c r="F40" s="203" t="n">
        <f aca="false">COUNTIFS($B$12:$B$31,E$38,$C$12:$C$31,"B",$E$12:$E$31,"*")</f>
        <v>0</v>
      </c>
      <c r="G40" s="203"/>
      <c r="H40" s="203"/>
      <c r="I40" s="203" t="n">
        <f aca="false">COUNTIFS($B$12:$B$31,I$38,$C$12:$C$31,"A",$E$12:$E$31,"*")</f>
        <v>0</v>
      </c>
      <c r="J40" s="203"/>
      <c r="K40" s="203"/>
      <c r="L40" s="203" t="n">
        <f aca="false">COUNTIFS($B$12:$B$31,I$38,$C$12:$C$31,"B",$E$12:$E$31,"*")</f>
        <v>0</v>
      </c>
      <c r="M40" s="203"/>
      <c r="N40" s="203"/>
      <c r="O40" s="203" t="n">
        <f aca="false">COUNTIFS($B$12:$B$31,O$38,$C$12:$C$31,"A",$E$12:$E$31,"*")</f>
        <v>0</v>
      </c>
      <c r="P40" s="203"/>
      <c r="Q40" s="203"/>
      <c r="R40" s="203" t="n">
        <f aca="false">COUNTIFS($B$12:$B$31,O$38,$C$12:$C$31,"B",$E$12:$E$31,"*")</f>
        <v>0</v>
      </c>
      <c r="S40" s="203"/>
      <c r="T40" s="203"/>
      <c r="U40" s="203" t="n">
        <f aca="false">COUNTIFS($B$12:$B$31,U$38,$C$12:$C$31,"A",$E$12:$E$31,"*")</f>
        <v>0</v>
      </c>
      <c r="V40" s="203"/>
      <c r="W40" s="203"/>
      <c r="X40" s="203" t="n">
        <f aca="false">COUNTIFS($B$12:$B$31,U$38,$C$12:$C$31,"B",$E$12:$E$31,"*")</f>
        <v>0</v>
      </c>
      <c r="Y40" s="203"/>
      <c r="Z40" s="203"/>
      <c r="AA40" s="203" t="n">
        <f aca="false">COUNTIFS($B$12:$B$31,AA$38,$C$12:$C$31,"A",$E$12:$E$31,"*")</f>
        <v>0</v>
      </c>
      <c r="AB40" s="203"/>
      <c r="AC40" s="203"/>
      <c r="AD40" s="203" t="n">
        <f aca="false">COUNTIFS($B$12:$B$31,AA$38,$C$12:$C$31,"B",$E$12:$E$31,"*")</f>
        <v>0</v>
      </c>
      <c r="AE40" s="203"/>
      <c r="AF40" s="203"/>
      <c r="AG40" s="203" t="n">
        <f aca="false">COUNTIFS($B$12:$B$31,AG$38,$C$12:$C$31,"A",$E$12:$E$31,"*")</f>
        <v>0</v>
      </c>
      <c r="AH40" s="203"/>
      <c r="AI40" s="203"/>
      <c r="AJ40" s="203" t="n">
        <f aca="false">COUNTIFS($B$12:$B$31,AG$38,$C$12:$C$31,"B",$E$12:$E$31,"*")</f>
        <v>0</v>
      </c>
      <c r="AK40" s="203"/>
      <c r="AL40" s="203" t="n">
        <f aca="false">COUNTIFS($B$12:$B$31,AL$38,$C$12:$C$31,"A",$E$12:$E$31,"*")</f>
        <v>0</v>
      </c>
      <c r="AM40" s="203" t="n">
        <f aca="false">COUNTIFS($B$12:$B$31,AL$38,$C$12:$C$31,"B",$E$12:$E$31,"*")</f>
        <v>0</v>
      </c>
      <c r="AN40" s="110"/>
    </row>
    <row r="41" customFormat="false" ht="18" hidden="false" customHeight="true" outlineLevel="0" collapsed="false">
      <c r="A41" s="110"/>
      <c r="B41" s="133" t="s">
        <v>185</v>
      </c>
      <c r="C41" s="203" t="n">
        <f aca="false">COUNTIFS($B$12:$B$31,C$38,$C$12:$C$31,"C",$E$12:$E$31,"*")</f>
        <v>0</v>
      </c>
      <c r="D41" s="203" t="n">
        <f aca="false">COUNTIFS($B$12:$B$31,C$38,$C$12:$C$31,"D",$E$12:$E$31,"*")</f>
        <v>0</v>
      </c>
      <c r="E41" s="203" t="n">
        <f aca="false">COUNTIFS($B$12:$B$31,E$38,$C$12:$C$31,"C",$E$12:$E$31,"*")</f>
        <v>0</v>
      </c>
      <c r="F41" s="203" t="n">
        <f aca="false">COUNTIFS($B$12:$B$31,E$38,$C$12:$C$31,"D",$E$12:$E$31,"*")</f>
        <v>0</v>
      </c>
      <c r="G41" s="203"/>
      <c r="H41" s="203"/>
      <c r="I41" s="203" t="n">
        <f aca="false">COUNTIFS($B$12:$B$31,I$38,$C$12:$C$31,"C",$E$12:$E$31,"*")</f>
        <v>0</v>
      </c>
      <c r="J41" s="203"/>
      <c r="K41" s="203"/>
      <c r="L41" s="203" t="n">
        <f aca="false">COUNTIFS($B$12:$B$31,I$38,$C$12:$C$31,"D",$E$12:$E$31,"*")</f>
        <v>0</v>
      </c>
      <c r="M41" s="203"/>
      <c r="N41" s="203"/>
      <c r="O41" s="203" t="n">
        <f aca="false">COUNTIFS($B$12:$B$31,O$38,$C$12:$C$31,"C",$E$12:$E$31,"*")</f>
        <v>0</v>
      </c>
      <c r="P41" s="203"/>
      <c r="Q41" s="203"/>
      <c r="R41" s="203" t="n">
        <f aca="false">COUNTIFS($B$12:$B$31,O$38,$C$12:$C$31,"D",$E$12:$E$31,"*")</f>
        <v>0</v>
      </c>
      <c r="S41" s="203"/>
      <c r="T41" s="203"/>
      <c r="U41" s="203" t="n">
        <f aca="false">COUNTIFS($B$12:$B$31,U$38,$C$12:$C$31,"C",$E$12:$E$31,"*")</f>
        <v>0</v>
      </c>
      <c r="V41" s="203"/>
      <c r="W41" s="203"/>
      <c r="X41" s="203" t="n">
        <f aca="false">COUNTIFS($B$12:$B$31,U$38,$C$12:$C$31,"D",$E$12:$E$31,"*")</f>
        <v>0</v>
      </c>
      <c r="Y41" s="203"/>
      <c r="Z41" s="203"/>
      <c r="AA41" s="203" t="n">
        <f aca="false">COUNTIFS($B$12:$B$31,AA$38,$C$12:$C$31,"C",$E$12:$E$31,"*")</f>
        <v>0</v>
      </c>
      <c r="AB41" s="203"/>
      <c r="AC41" s="203"/>
      <c r="AD41" s="203" t="n">
        <f aca="false">COUNTIFS($B$12:$B$31,AA$38,$C$12:$C$31,"D",$E$12:$E$31,"*")</f>
        <v>0</v>
      </c>
      <c r="AE41" s="203"/>
      <c r="AF41" s="203"/>
      <c r="AG41" s="203" t="n">
        <f aca="false">COUNTIFS($B$12:$B$31,AG$38,$C$12:$C$31,"C",$E$12:$E$31,"*")</f>
        <v>0</v>
      </c>
      <c r="AH41" s="203"/>
      <c r="AI41" s="203"/>
      <c r="AJ41" s="203" t="n">
        <f aca="false">COUNTIFS($B$12:$B$31,AG$38,$C$12:$C$31,"D",$E$12:$E$31,"*")</f>
        <v>0</v>
      </c>
      <c r="AK41" s="203"/>
      <c r="AL41" s="203" t="n">
        <f aca="false">COUNTIFS($B$12:$B$31,AL$38,$C$12:$C$31,"C",$E$12:$E$31,"*")</f>
        <v>0</v>
      </c>
      <c r="AM41" s="203" t="n">
        <f aca="false">COUNTIFS($B$12:$B$31,AL$38,$C$12:$C$31,"D",$E$12:$E$31,"*")</f>
        <v>0</v>
      </c>
      <c r="AN41" s="110"/>
    </row>
    <row r="42" customFormat="false" ht="24.75" hidden="false" customHeight="true" outlineLevel="0" collapsed="false">
      <c r="A42" s="110"/>
      <c r="B42" s="133" t="s">
        <v>186</v>
      </c>
      <c r="C42" s="200" t="str">
        <f aca="false">IF($AK$3="４週",SUMIFS($AK$12:$AK$31,$B$12:$B$31,C38)/4/$AH$6,IF($AK$3="歴月",SUMIFS($AK$12:$AK$31,$B$12:$B$31,C38)/$AL$6,"記載する期間を選択してください"))</f>
        <v>記載する期間を選択してください</v>
      </c>
      <c r="D42" s="200"/>
      <c r="E42" s="200" t="str">
        <f aca="false">IF($AK$3="４週",SUMIFS($AK$12:$AK$31,$B$12:$B$31,E38)/4/$AH$6,IF($AK$3="歴月",SUMIFS($AK$12:$AK$31,$B$12:$B$31,E38)/$AL$6,"記載する期間を選択してください"))</f>
        <v>記載する期間を選択してください</v>
      </c>
      <c r="F42" s="200"/>
      <c r="G42" s="200"/>
      <c r="H42" s="200"/>
      <c r="I42" s="200" t="str">
        <f aca="false">IF($AK$3="４週",SUMIFS($AK$12:$AK$31,$B$12:$B$31,I38)/4/$AH$6,IF($AK$3="歴月",SUMIFS($AK$12:$AK$31,$B$12:$B$31,I38)/$AL$6,"記載する期間を選択してください"))</f>
        <v>記載する期間を選択してください</v>
      </c>
      <c r="J42" s="200"/>
      <c r="K42" s="200"/>
      <c r="L42" s="200"/>
      <c r="M42" s="200"/>
      <c r="N42" s="200"/>
      <c r="O42" s="200" t="str">
        <f aca="false">IF($AK$3="４週",SUMIFS($AK$12:$AK$31,$B$12:$B$31,O38)/4/$AH$6,IF($AK$3="歴月",SUMIFS($AK$12:$AK$31,$B$12:$B$31,O38)/$AL$6,"記載する期間を選択してください"))</f>
        <v>記載する期間を選択してください</v>
      </c>
      <c r="P42" s="200"/>
      <c r="Q42" s="200"/>
      <c r="R42" s="200"/>
      <c r="S42" s="200"/>
      <c r="T42" s="200"/>
      <c r="U42" s="200" t="str">
        <f aca="false">IF($AK$3="４週",SUMIFS($AK$12:$AK$31,$B$12:$B$31,U38)/4/$AH$6,IF($AK$3="歴月",SUMIFS($AK$12:$AK$31,$B$12:$B$31,U38)/$AL$6,"記載する期間を選択してください"))</f>
        <v>記載する期間を選択してください</v>
      </c>
      <c r="V42" s="200"/>
      <c r="W42" s="200"/>
      <c r="X42" s="200"/>
      <c r="Y42" s="200"/>
      <c r="Z42" s="200"/>
      <c r="AA42" s="200" t="str">
        <f aca="false">IF($AK$3="４週",SUMIFS($AK$12:$AK$31,$B$12:$B$31,AA38)/4/$AH$6,IF($AK$3="歴月",SUMIFS($AK$12:$AK$31,$B$12:$B$31,AA38)/$AL$6,"記載する期間を選択してください"))</f>
        <v>記載する期間を選択してください</v>
      </c>
      <c r="AB42" s="200"/>
      <c r="AC42" s="200"/>
      <c r="AD42" s="200"/>
      <c r="AE42" s="200"/>
      <c r="AF42" s="200"/>
      <c r="AG42" s="200" t="str">
        <f aca="false">IF($AK$3="４週",SUMIFS($AK$12:$AK$31,$B$12:$B$31,AG38)/4/$AH$6,IF($AK$3="歴月",SUMIFS($AK$12:$AK$31,$B$12:$B$31,AG38)/$AL$6,"記載する期間を選択してください"))</f>
        <v>記載する期間を選択してください</v>
      </c>
      <c r="AH42" s="200"/>
      <c r="AI42" s="200"/>
      <c r="AJ42" s="200"/>
      <c r="AK42" s="200"/>
      <c r="AL42" s="200" t="str">
        <f aca="false">IF($AK$3="４週",SUMIFS($AK$12:$AK$31,$B$12:$B$31,AL38)/4/$AH$6,IF($AK$3="歴月",SUMIFS($AK$12:$AK$31,$B$12:$B$31,AL38)/$AL$6,"記載する期間を選択してください"))</f>
        <v>記載する期間を選択してください</v>
      </c>
      <c r="AM42" s="200"/>
      <c r="AN42" s="110"/>
    </row>
    <row r="43" s="105" customFormat="true" ht="4.5" hidden="false" customHeight="true" outlineLevel="0" collapsed="false">
      <c r="A43" s="110"/>
      <c r="C43" s="158" t="n">
        <v>2</v>
      </c>
      <c r="D43" s="158"/>
      <c r="E43" s="158" t="n">
        <v>3</v>
      </c>
      <c r="F43" s="158"/>
      <c r="G43" s="158"/>
      <c r="H43" s="158"/>
      <c r="I43" s="158" t="n">
        <v>4</v>
      </c>
      <c r="J43" s="158"/>
      <c r="K43" s="158"/>
      <c r="L43" s="158"/>
      <c r="M43" s="158"/>
      <c r="N43" s="158"/>
      <c r="O43" s="158" t="n">
        <v>5</v>
      </c>
      <c r="P43" s="158"/>
      <c r="Q43" s="158"/>
      <c r="R43" s="158"/>
      <c r="S43" s="158"/>
      <c r="T43" s="158"/>
      <c r="U43" s="158" t="n">
        <v>6</v>
      </c>
      <c r="V43" s="158"/>
      <c r="W43" s="158"/>
      <c r="X43" s="158"/>
      <c r="Y43" s="158"/>
      <c r="Z43" s="158"/>
      <c r="AA43" s="158" t="n">
        <v>7</v>
      </c>
      <c r="AB43" s="158"/>
      <c r="AC43" s="158"/>
      <c r="AD43" s="158"/>
      <c r="AE43" s="158"/>
      <c r="AF43" s="158"/>
      <c r="AG43" s="158" t="n">
        <v>8</v>
      </c>
      <c r="AH43" s="158"/>
      <c r="AI43" s="158"/>
      <c r="AJ43" s="158"/>
      <c r="AK43" s="158"/>
      <c r="AL43" s="158" t="n">
        <v>9</v>
      </c>
      <c r="AM43" s="206"/>
      <c r="AN43" s="110"/>
    </row>
    <row r="44" customFormat="false" ht="15" hidden="false" customHeight="true" outlineLevel="0" collapsed="false">
      <c r="A44" s="154" t="s">
        <v>117</v>
      </c>
      <c r="B44" s="155"/>
      <c r="C44" s="156"/>
      <c r="D44" s="156"/>
      <c r="E44" s="156"/>
      <c r="F44" s="157"/>
      <c r="G44" s="156"/>
      <c r="H44" s="158"/>
      <c r="I44" s="158"/>
      <c r="J44" s="158"/>
      <c r="K44" s="158"/>
      <c r="L44" s="158"/>
      <c r="M44" s="158"/>
      <c r="N44" s="158"/>
      <c r="O44" s="158"/>
      <c r="P44" s="158"/>
      <c r="Q44" s="158"/>
      <c r="R44" s="158" t="n">
        <v>6</v>
      </c>
      <c r="S44" s="158"/>
      <c r="T44" s="158"/>
      <c r="U44" s="158"/>
      <c r="V44" s="158"/>
      <c r="W44" s="158"/>
      <c r="X44" s="158" t="n">
        <v>7</v>
      </c>
      <c r="Y44" s="158"/>
      <c r="Z44" s="158"/>
      <c r="AA44" s="158"/>
      <c r="AB44" s="158"/>
      <c r="AC44" s="158"/>
      <c r="AD44" s="158" t="n">
        <v>8</v>
      </c>
      <c r="AE44" s="158"/>
      <c r="AF44" s="158"/>
      <c r="AG44" s="159"/>
      <c r="AH44" s="159"/>
      <c r="AI44" s="159"/>
      <c r="AJ44" s="159" t="n">
        <v>9</v>
      </c>
      <c r="AK44" s="160"/>
      <c r="AL44" s="160"/>
      <c r="AM44" s="110"/>
    </row>
    <row r="45" s="154" customFormat="true" ht="15" hidden="false" customHeight="true" outlineLevel="0" collapsed="false">
      <c r="A45" s="154" t="s">
        <v>118</v>
      </c>
      <c r="B45" s="161"/>
      <c r="C45" s="161"/>
      <c r="D45" s="161"/>
      <c r="E45" s="161"/>
      <c r="F45" s="161"/>
      <c r="G45" s="161"/>
      <c r="H45" s="109"/>
      <c r="I45" s="109"/>
      <c r="J45" s="109"/>
      <c r="K45" s="109"/>
      <c r="L45" s="109"/>
      <c r="M45" s="109"/>
      <c r="N45" s="109"/>
      <c r="O45" s="109"/>
      <c r="P45" s="109"/>
      <c r="Q45" s="109"/>
      <c r="R45" s="109"/>
      <c r="S45" s="109"/>
      <c r="T45" s="109"/>
      <c r="U45" s="109"/>
      <c r="V45" s="109"/>
      <c r="W45" s="109"/>
      <c r="X45" s="109"/>
      <c r="Y45" s="109"/>
      <c r="Z45" s="109"/>
      <c r="AA45" s="109"/>
      <c r="AB45" s="109"/>
      <c r="AC45" s="109"/>
      <c r="AD45" s="109"/>
      <c r="AE45" s="109"/>
      <c r="AF45" s="109"/>
      <c r="AG45" s="109"/>
      <c r="AH45" s="109"/>
      <c r="AI45" s="109"/>
      <c r="AJ45" s="109"/>
      <c r="AK45" s="109"/>
      <c r="AL45" s="109"/>
      <c r="AM45" s="109"/>
    </row>
    <row r="46" s="154" customFormat="true" ht="15" hidden="false" customHeight="true" outlineLevel="0" collapsed="false">
      <c r="A46" s="154" t="s">
        <v>119</v>
      </c>
      <c r="B46" s="161"/>
      <c r="C46" s="161"/>
      <c r="D46" s="161"/>
      <c r="E46" s="161"/>
      <c r="F46" s="161"/>
      <c r="G46" s="161"/>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row>
    <row r="47" s="154" customFormat="true" ht="15" hidden="false" customHeight="true" outlineLevel="0" collapsed="false">
      <c r="A47" s="251" t="s">
        <v>264</v>
      </c>
      <c r="C47" s="161"/>
      <c r="D47" s="161"/>
      <c r="E47" s="161"/>
      <c r="F47" s="161"/>
      <c r="G47" s="161"/>
      <c r="H47" s="109"/>
      <c r="I47" s="109"/>
      <c r="J47" s="109"/>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09"/>
      <c r="AL47" s="109"/>
      <c r="AM47" s="109"/>
    </row>
    <row r="48" s="154" customFormat="true" ht="15" hidden="false" customHeight="true" outlineLevel="0" collapsed="false">
      <c r="A48" s="154" t="s">
        <v>120</v>
      </c>
      <c r="B48" s="161"/>
      <c r="C48" s="161"/>
      <c r="D48" s="161"/>
      <c r="E48" s="161"/>
      <c r="F48" s="161"/>
      <c r="G48" s="161"/>
      <c r="H48" s="109"/>
      <c r="I48" s="109"/>
      <c r="J48" s="109"/>
      <c r="K48" s="109"/>
      <c r="L48" s="109"/>
      <c r="M48" s="109"/>
      <c r="N48" s="109"/>
      <c r="O48" s="109"/>
      <c r="P48" s="109"/>
      <c r="Q48" s="109"/>
      <c r="R48" s="109"/>
      <c r="S48" s="109"/>
      <c r="T48" s="109"/>
      <c r="U48" s="109"/>
      <c r="V48" s="109"/>
      <c r="W48" s="109"/>
      <c r="X48" s="109"/>
      <c r="Y48" s="109"/>
      <c r="Z48" s="109"/>
      <c r="AA48" s="109"/>
      <c r="AB48" s="109"/>
      <c r="AC48" s="109"/>
      <c r="AD48" s="109"/>
      <c r="AE48" s="109"/>
      <c r="AF48" s="109"/>
      <c r="AG48" s="109"/>
      <c r="AH48" s="109"/>
      <c r="AI48" s="109"/>
      <c r="AJ48" s="109"/>
      <c r="AK48" s="109"/>
      <c r="AL48" s="109"/>
      <c r="AM48" s="109"/>
    </row>
    <row r="49" s="154" customFormat="true" ht="15" hidden="false" customHeight="true" outlineLevel="0" collapsed="false">
      <c r="A49" s="154" t="s">
        <v>121</v>
      </c>
      <c r="B49" s="161"/>
      <c r="C49" s="161"/>
      <c r="D49" s="161"/>
      <c r="E49" s="161"/>
      <c r="F49" s="161"/>
      <c r="G49" s="161"/>
      <c r="H49" s="109"/>
      <c r="I49" s="109"/>
      <c r="J49" s="109"/>
      <c r="K49" s="109"/>
      <c r="L49" s="109"/>
      <c r="M49" s="109"/>
      <c r="N49" s="109"/>
      <c r="O49" s="109"/>
      <c r="P49" s="109"/>
      <c r="Q49" s="109"/>
      <c r="R49" s="109"/>
      <c r="S49" s="109"/>
      <c r="T49" s="109"/>
      <c r="U49" s="109"/>
      <c r="V49" s="109"/>
      <c r="W49" s="109"/>
      <c r="X49" s="109"/>
      <c r="Y49" s="109"/>
      <c r="Z49" s="109"/>
      <c r="AA49" s="109"/>
      <c r="AB49" s="109"/>
      <c r="AC49" s="109"/>
      <c r="AD49" s="109"/>
      <c r="AE49" s="109"/>
      <c r="AF49" s="109"/>
      <c r="AG49" s="109"/>
      <c r="AH49" s="109"/>
      <c r="AI49" s="109"/>
      <c r="AJ49" s="109"/>
      <c r="AK49" s="109"/>
      <c r="AL49" s="109"/>
      <c r="AM49" s="109"/>
    </row>
    <row r="50" customFormat="false" ht="15" hidden="false" customHeight="true" outlineLevel="0" collapsed="false">
      <c r="A50" s="154" t="s">
        <v>122</v>
      </c>
      <c r="B50" s="162"/>
      <c r="C50" s="154"/>
      <c r="D50" s="154"/>
      <c r="E50" s="154"/>
      <c r="F50" s="154"/>
      <c r="G50" s="154"/>
    </row>
    <row r="51" customFormat="false" ht="15" hidden="false" customHeight="true" outlineLevel="0" collapsed="false">
      <c r="A51" s="154" t="s">
        <v>123</v>
      </c>
      <c r="B51" s="162"/>
      <c r="C51" s="154"/>
      <c r="D51" s="154"/>
      <c r="E51" s="154"/>
      <c r="F51" s="154"/>
      <c r="G51" s="154"/>
    </row>
    <row r="52" customFormat="false" ht="15" hidden="false" customHeight="true" outlineLevel="0" collapsed="false">
      <c r="A52" s="154"/>
      <c r="B52" s="128" t="s">
        <v>124</v>
      </c>
      <c r="C52" s="128" t="s">
        <v>125</v>
      </c>
      <c r="D52" s="128"/>
      <c r="E52" s="128"/>
      <c r="F52" s="154"/>
      <c r="G52" s="154"/>
    </row>
    <row r="53" customFormat="false" ht="15" hidden="false" customHeight="true" outlineLevel="0" collapsed="false">
      <c r="A53" s="154"/>
      <c r="B53" s="163" t="s">
        <v>126</v>
      </c>
      <c r="C53" s="164" t="s">
        <v>127</v>
      </c>
      <c r="D53" s="164"/>
      <c r="E53" s="164"/>
      <c r="F53" s="154"/>
      <c r="G53" s="154"/>
    </row>
    <row r="54" customFormat="false" ht="15" hidden="false" customHeight="true" outlineLevel="0" collapsed="false">
      <c r="A54" s="154"/>
      <c r="B54" s="163" t="s">
        <v>128</v>
      </c>
      <c r="C54" s="164" t="s">
        <v>129</v>
      </c>
      <c r="D54" s="164"/>
      <c r="E54" s="164"/>
      <c r="F54" s="154"/>
      <c r="G54" s="154"/>
    </row>
    <row r="55" customFormat="false" ht="15" hidden="false" customHeight="true" outlineLevel="0" collapsed="false">
      <c r="A55" s="154"/>
      <c r="B55" s="163" t="s">
        <v>130</v>
      </c>
      <c r="C55" s="164" t="s">
        <v>131</v>
      </c>
      <c r="D55" s="164"/>
      <c r="E55" s="164"/>
      <c r="F55" s="154"/>
      <c r="G55" s="154"/>
    </row>
    <row r="56" customFormat="false" ht="15" hidden="false" customHeight="true" outlineLevel="0" collapsed="false">
      <c r="A56" s="154"/>
      <c r="B56" s="163" t="s">
        <v>132</v>
      </c>
      <c r="C56" s="164" t="s">
        <v>133</v>
      </c>
      <c r="D56" s="164"/>
      <c r="E56" s="164"/>
      <c r="F56" s="154"/>
      <c r="G56" s="154"/>
    </row>
    <row r="57" customFormat="false" ht="15" hidden="false" customHeight="true" outlineLevel="0" collapsed="false">
      <c r="A57" s="154"/>
      <c r="B57" s="154" t="s">
        <v>134</v>
      </c>
      <c r="C57" s="154"/>
      <c r="D57" s="154"/>
      <c r="E57" s="154"/>
      <c r="F57" s="154"/>
      <c r="G57" s="154"/>
    </row>
    <row r="58" customFormat="false" ht="15" hidden="false" customHeight="true" outlineLevel="0" collapsed="false">
      <c r="A58" s="154"/>
      <c r="B58" s="154" t="s">
        <v>135</v>
      </c>
      <c r="C58" s="154"/>
      <c r="D58" s="154"/>
      <c r="E58" s="154"/>
      <c r="F58" s="154"/>
      <c r="G58" s="154"/>
    </row>
    <row r="59" customFormat="false" ht="15" hidden="false" customHeight="true" outlineLevel="0" collapsed="false">
      <c r="A59" s="154"/>
      <c r="B59" s="154" t="s">
        <v>136</v>
      </c>
      <c r="C59" s="154"/>
      <c r="D59" s="154"/>
      <c r="E59" s="154"/>
      <c r="F59" s="154"/>
      <c r="G59" s="154"/>
    </row>
    <row r="60" customFormat="false" ht="15" hidden="false" customHeight="true" outlineLevel="0" collapsed="false">
      <c r="A60" s="154" t="s">
        <v>137</v>
      </c>
      <c r="B60" s="162"/>
      <c r="C60" s="154"/>
      <c r="D60" s="154"/>
      <c r="E60" s="154"/>
      <c r="F60" s="154"/>
      <c r="G60" s="154"/>
    </row>
    <row r="61" customFormat="false" ht="15" hidden="false" customHeight="true" outlineLevel="0" collapsed="false">
      <c r="A61" s="154" t="s">
        <v>217</v>
      </c>
      <c r="B61" s="162"/>
      <c r="C61" s="154"/>
      <c r="D61" s="154"/>
      <c r="E61" s="154"/>
      <c r="F61" s="154"/>
      <c r="G61" s="154"/>
    </row>
    <row r="62" customFormat="false" ht="15" hidden="false" customHeight="true" outlineLevel="0" collapsed="false">
      <c r="A62" s="154" t="s">
        <v>139</v>
      </c>
      <c r="B62" s="162"/>
      <c r="C62" s="154"/>
      <c r="D62" s="154"/>
      <c r="E62" s="154"/>
      <c r="F62" s="154"/>
      <c r="G62" s="154"/>
    </row>
    <row r="63" customFormat="false" ht="15" hidden="false" customHeight="true" outlineLevel="0" collapsed="false">
      <c r="A63" s="154" t="s">
        <v>140</v>
      </c>
      <c r="B63" s="162"/>
      <c r="C63" s="154"/>
      <c r="D63" s="154"/>
      <c r="E63" s="154"/>
      <c r="F63" s="154"/>
      <c r="G63" s="154"/>
    </row>
    <row r="64" customFormat="false" ht="15" hidden="false" customHeight="true" outlineLevel="0" collapsed="false">
      <c r="A64" s="154" t="s">
        <v>141</v>
      </c>
      <c r="B64" s="162"/>
      <c r="C64" s="154"/>
      <c r="D64" s="154"/>
      <c r="E64" s="154"/>
      <c r="F64" s="154"/>
      <c r="G64" s="154"/>
    </row>
    <row r="65" customFormat="false" ht="15" hidden="false" customHeight="true" outlineLevel="0" collapsed="false">
      <c r="A65" s="154" t="s">
        <v>142</v>
      </c>
      <c r="B65" s="162"/>
      <c r="C65" s="154"/>
      <c r="D65" s="154"/>
      <c r="E65" s="154"/>
      <c r="F65" s="154"/>
      <c r="G65" s="154"/>
    </row>
    <row r="66" customFormat="false" ht="15" hidden="false" customHeight="true" outlineLevel="0" collapsed="false">
      <c r="A66" s="154" t="s">
        <v>143</v>
      </c>
      <c r="B66" s="162"/>
      <c r="C66" s="154"/>
      <c r="D66" s="154"/>
      <c r="E66" s="154"/>
      <c r="F66" s="154"/>
      <c r="G66" s="154"/>
    </row>
    <row r="67" customFormat="false" ht="15" hidden="false" customHeight="true" outlineLevel="0" collapsed="false">
      <c r="A67" s="154" t="s">
        <v>144</v>
      </c>
      <c r="B67" s="162"/>
      <c r="C67" s="154"/>
      <c r="D67" s="154"/>
      <c r="E67" s="154"/>
      <c r="F67" s="154"/>
      <c r="G67" s="154"/>
    </row>
    <row r="68" customFormat="false" ht="15" hidden="false" customHeight="true" outlineLevel="0" collapsed="false">
      <c r="A68" s="154" t="s">
        <v>145</v>
      </c>
      <c r="B68" s="162"/>
      <c r="C68" s="154"/>
      <c r="D68" s="154"/>
      <c r="E68" s="154"/>
      <c r="F68" s="154"/>
      <c r="G68" s="154"/>
    </row>
    <row r="69" customFormat="false" ht="15" hidden="false" customHeight="true" outlineLevel="0" collapsed="false">
      <c r="A69" s="154" t="s">
        <v>146</v>
      </c>
      <c r="B69" s="162"/>
      <c r="C69" s="154"/>
      <c r="D69" s="154"/>
      <c r="E69" s="154"/>
      <c r="F69" s="154"/>
      <c r="G69" s="154"/>
    </row>
    <row r="70" customFormat="false" ht="15" hidden="false" customHeight="true" outlineLevel="0" collapsed="false">
      <c r="A70" s="154" t="s">
        <v>147</v>
      </c>
      <c r="B70" s="162"/>
      <c r="C70" s="154"/>
      <c r="D70" s="154"/>
      <c r="E70" s="154"/>
      <c r="F70" s="154"/>
      <c r="G70" s="154"/>
    </row>
    <row r="71" customFormat="false" ht="15" hidden="false" customHeight="true" outlineLevel="0" collapsed="false">
      <c r="A71" s="154" t="s">
        <v>148</v>
      </c>
      <c r="B71" s="162"/>
      <c r="C71" s="154"/>
      <c r="D71" s="154"/>
      <c r="E71" s="154"/>
      <c r="F71" s="154"/>
      <c r="G71" s="154"/>
    </row>
    <row r="72" customFormat="false" ht="15" hidden="false" customHeight="true" outlineLevel="0" collapsed="false">
      <c r="A72" s="154" t="s">
        <v>149</v>
      </c>
      <c r="B72" s="162"/>
      <c r="C72" s="154"/>
      <c r="D72" s="154"/>
      <c r="E72" s="154"/>
      <c r="F72" s="154"/>
      <c r="G72" s="154"/>
    </row>
  </sheetData>
  <mergeCells count="101">
    <mergeCell ref="AK1:AN1"/>
    <mergeCell ref="M2:P2"/>
    <mergeCell ref="Q2:R2"/>
    <mergeCell ref="S2:T2"/>
    <mergeCell ref="U2:V2"/>
    <mergeCell ref="AK2:AN2"/>
    <mergeCell ref="AK3:AN3"/>
    <mergeCell ref="AK4:AN4"/>
    <mergeCell ref="AK5:AN5"/>
    <mergeCell ref="AH6:AJ6"/>
    <mergeCell ref="A8:A11"/>
    <mergeCell ref="B8:B11"/>
    <mergeCell ref="C8:C11"/>
    <mergeCell ref="D8:D11"/>
    <mergeCell ref="E8:E11"/>
    <mergeCell ref="F8:AJ8"/>
    <mergeCell ref="AK8:AK11"/>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1"/>
    <mergeCell ref="A32:E32"/>
    <mergeCell ref="AM32:AN33"/>
    <mergeCell ref="A33:E33"/>
    <mergeCell ref="C38:D38"/>
    <mergeCell ref="E38:H38"/>
    <mergeCell ref="I38:N38"/>
    <mergeCell ref="O38:T38"/>
    <mergeCell ref="U38:Z38"/>
    <mergeCell ref="AA38:AF38"/>
    <mergeCell ref="AG38:AK38"/>
    <mergeCell ref="AL38:AM38"/>
    <mergeCell ref="F39:H39"/>
    <mergeCell ref="I39:K39"/>
    <mergeCell ref="L39:N39"/>
    <mergeCell ref="O39:Q39"/>
    <mergeCell ref="R39:T39"/>
    <mergeCell ref="U39:W39"/>
    <mergeCell ref="X39:Z39"/>
    <mergeCell ref="AA39:AC39"/>
    <mergeCell ref="AD39:AF39"/>
    <mergeCell ref="AG39:AI39"/>
    <mergeCell ref="AJ39:AK39"/>
    <mergeCell ref="F40:H40"/>
    <mergeCell ref="I40:K40"/>
    <mergeCell ref="L40:N40"/>
    <mergeCell ref="O40:Q40"/>
    <mergeCell ref="R40:T40"/>
    <mergeCell ref="U40:W40"/>
    <mergeCell ref="X40:Z40"/>
    <mergeCell ref="AA40:AC40"/>
    <mergeCell ref="AD40:AF40"/>
    <mergeCell ref="AG40:AI40"/>
    <mergeCell ref="AJ40:AK40"/>
    <mergeCell ref="F41:H41"/>
    <mergeCell ref="I41:K41"/>
    <mergeCell ref="L41:N41"/>
    <mergeCell ref="O41:Q41"/>
    <mergeCell ref="R41:T41"/>
    <mergeCell ref="U41:W41"/>
    <mergeCell ref="X41:Z41"/>
    <mergeCell ref="AA41:AC41"/>
    <mergeCell ref="AD41:AF41"/>
    <mergeCell ref="AG41:AI41"/>
    <mergeCell ref="AJ41:AK41"/>
    <mergeCell ref="C42:D42"/>
    <mergeCell ref="E42:H42"/>
    <mergeCell ref="I42:N42"/>
    <mergeCell ref="O42:T42"/>
    <mergeCell ref="U42:Z42"/>
    <mergeCell ref="AA42:AF42"/>
    <mergeCell ref="AG42:AK42"/>
    <mergeCell ref="AL42:AM42"/>
    <mergeCell ref="C52:E52"/>
    <mergeCell ref="C53:E53"/>
    <mergeCell ref="C54:E54"/>
    <mergeCell ref="C55:E55"/>
    <mergeCell ref="C56:E56"/>
  </mergeCells>
  <dataValidations count="4">
    <dataValidation allowBlank="true" errorStyle="stop" operator="between" showDropDown="false" showErrorMessage="true" showInputMessage="true" sqref="AK4:AN4" type="list">
      <formula1>"予定,実績"</formula1>
      <formula2>0</formula2>
    </dataValidation>
    <dataValidation allowBlank="true" errorStyle="stop" operator="between" showDropDown="false" showErrorMessage="true" showInputMessage="true" sqref="AK3:AN3" type="list">
      <formula1>"４週,歴月"</formula1>
      <formula2>0</formula2>
    </dataValidation>
    <dataValidation allowBlank="true" errorStyle="stop" operator="between" showDropDown="false" showErrorMessage="true" showInputMessage="true" sqref="C12:C31" type="list">
      <formula1>"A,B,C,D"</formula1>
      <formula2>0</formula2>
    </dataValidation>
    <dataValidation allowBlank="true" errorStyle="stop" operator="between" showDropDown="false" showErrorMessage="true" showInputMessage="true" sqref="B12:B31" type="list">
      <formula1>INDIRECT($AK$1)</formula1>
      <formula2>0</formula2>
    </dataValidation>
  </dataValidations>
  <printOptions headings="false" gridLines="false" gridLinesSet="true" horizontalCentered="true" verticalCentered="true"/>
  <pageMargins left="0.196527777777778" right="0.196527777777778" top="0.393055555555556" bottom="0.196527777777778" header="0.196527777777778" footer="0.511811023622047"/>
  <pageSetup paperSize="9" scale="88" fitToWidth="1" fitToHeight="1" pageOrder="downThenOver" orientation="landscape" blackAndWhite="false" draft="false" cellComments="none" horizontalDpi="300" verticalDpi="300" copies="1"/>
  <headerFooter differentFirst="false" differentOddEven="false">
    <oddHeader>&amp;L&amp;"ＭＳ ゴシック,標準"&amp;10（参考様式）</oddHeader>
    <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N70"/>
  <sheetViews>
    <sheetView showFormulas="false" showGridLines="false" showRowColHeaders="true" showZeros="true" rightToLeft="false" tabSelected="false" showOutlineSymbols="true" defaultGridColor="true" view="pageBreakPreview" topLeftCell="A1" colorId="64" zoomScale="100" zoomScaleNormal="100" zoomScalePageLayoutView="100" workbookViewId="0">
      <selection pane="topLeft" activeCell="AI68" activeCellId="0" sqref="AI68"/>
    </sheetView>
  </sheetViews>
  <sheetFormatPr defaultColWidth="8.2578125" defaultRowHeight="21" customHeight="true" zeroHeight="false" outlineLevelRow="0" outlineLevelCol="0"/>
  <cols>
    <col collapsed="false" customWidth="true" hidden="false" outlineLevel="0" max="1" min="1" style="105" width="2.62"/>
    <col collapsed="false" customWidth="true" hidden="false" outlineLevel="0" max="2" min="2" style="106" width="14.25"/>
    <col collapsed="false" customWidth="true" hidden="false" outlineLevel="0" max="3" min="3" style="105" width="6.62"/>
    <col collapsed="false" customWidth="true" hidden="false" outlineLevel="0" max="5" min="4" style="105" width="7.62"/>
    <col collapsed="false" customWidth="true" hidden="false" outlineLevel="0" max="36" min="6" style="105" width="2.62"/>
    <col collapsed="false" customWidth="true" hidden="false" outlineLevel="0" max="37" min="37" style="105" width="6.62"/>
    <col collapsed="false" customWidth="true" hidden="false" outlineLevel="0" max="39" min="38" style="105" width="7.62"/>
    <col collapsed="false" customWidth="true" hidden="false" outlineLevel="0" max="40" min="40" style="105" width="5.62"/>
    <col collapsed="false" customWidth="false" hidden="false" outlineLevel="0" max="16384" min="41" style="105" width="8.25"/>
  </cols>
  <sheetData>
    <row r="1" customFormat="false" ht="19.5" hidden="false" customHeight="true" outlineLevel="0" collapsed="false">
      <c r="A1" s="107" t="s">
        <v>90</v>
      </c>
      <c r="C1" s="108"/>
      <c r="D1" s="108"/>
      <c r="E1" s="108"/>
      <c r="F1" s="108"/>
      <c r="G1" s="108"/>
      <c r="H1" s="108"/>
      <c r="I1" s="108"/>
      <c r="J1" s="108"/>
      <c r="K1" s="108"/>
      <c r="L1" s="108"/>
      <c r="M1" s="108"/>
      <c r="N1" s="108"/>
      <c r="O1" s="108"/>
      <c r="P1" s="108"/>
      <c r="Q1" s="108"/>
      <c r="R1" s="108"/>
      <c r="S1" s="108"/>
      <c r="T1" s="108"/>
      <c r="U1" s="108"/>
      <c r="V1" s="108"/>
      <c r="W1" s="108"/>
      <c r="X1" s="109"/>
      <c r="Y1" s="109"/>
      <c r="Z1" s="110"/>
      <c r="AA1" s="110"/>
      <c r="AB1" s="110"/>
      <c r="AC1" s="110"/>
      <c r="AD1" s="111"/>
      <c r="AE1" s="111"/>
      <c r="AF1" s="111"/>
      <c r="AG1" s="111"/>
      <c r="AH1" s="111"/>
      <c r="AI1" s="112" t="s">
        <v>91</v>
      </c>
      <c r="AJ1" s="112"/>
      <c r="AK1" s="113" t="s">
        <v>267</v>
      </c>
      <c r="AL1" s="113"/>
      <c r="AM1" s="113"/>
      <c r="AN1" s="113"/>
    </row>
    <row r="2" customFormat="false" ht="18" hidden="false" customHeight="true" outlineLevel="0" collapsed="false">
      <c r="A2" s="110"/>
      <c r="B2" s="114"/>
      <c r="C2" s="114"/>
      <c r="D2" s="114"/>
      <c r="E2" s="114"/>
      <c r="F2" s="114"/>
      <c r="G2" s="114"/>
      <c r="H2" s="114"/>
      <c r="I2" s="114"/>
      <c r="J2" s="114"/>
      <c r="K2" s="115"/>
      <c r="L2" s="115"/>
      <c r="M2" s="116" t="n">
        <v>2024</v>
      </c>
      <c r="N2" s="116"/>
      <c r="O2" s="116"/>
      <c r="P2" s="116"/>
      <c r="Q2" s="117" t="s">
        <v>93</v>
      </c>
      <c r="R2" s="117"/>
      <c r="S2" s="116" t="n">
        <v>5</v>
      </c>
      <c r="T2" s="116"/>
      <c r="U2" s="117" t="s">
        <v>94</v>
      </c>
      <c r="V2" s="117"/>
      <c r="W2" s="114"/>
      <c r="X2" s="114"/>
      <c r="Y2" s="114"/>
      <c r="Z2" s="110"/>
      <c r="AA2" s="110"/>
      <c r="AC2" s="112"/>
      <c r="AD2" s="114"/>
      <c r="AE2" s="114"/>
      <c r="AF2" s="114"/>
      <c r="AG2" s="114"/>
      <c r="AH2" s="114"/>
      <c r="AI2" s="112" t="s">
        <v>95</v>
      </c>
      <c r="AJ2" s="112"/>
      <c r="AK2" s="118"/>
      <c r="AL2" s="118"/>
      <c r="AM2" s="118"/>
      <c r="AN2" s="118"/>
    </row>
    <row r="3" customFormat="false" ht="18" hidden="false" customHeight="true" outlineLevel="0" collapsed="false">
      <c r="A3" s="119"/>
      <c r="B3" s="119"/>
      <c r="C3" s="119"/>
      <c r="D3" s="119"/>
      <c r="E3" s="119"/>
      <c r="F3" s="119"/>
      <c r="G3" s="119"/>
      <c r="H3" s="119"/>
      <c r="I3" s="119"/>
      <c r="J3" s="119"/>
      <c r="K3" s="119"/>
      <c r="L3" s="119"/>
      <c r="M3" s="119"/>
      <c r="N3" s="119"/>
      <c r="O3" s="119"/>
      <c r="P3" s="119"/>
      <c r="Q3" s="119"/>
      <c r="R3" s="119"/>
      <c r="S3" s="119"/>
      <c r="T3" s="119"/>
      <c r="U3" s="119"/>
      <c r="V3" s="119"/>
      <c r="W3" s="119"/>
      <c r="Y3" s="120"/>
      <c r="Z3" s="120"/>
      <c r="AA3" s="120"/>
      <c r="AB3" s="110"/>
      <c r="AC3" s="120"/>
      <c r="AD3" s="120"/>
      <c r="AE3" s="120"/>
      <c r="AF3" s="120"/>
      <c r="AG3" s="120"/>
      <c r="AH3" s="120"/>
      <c r="AI3" s="121" t="s">
        <v>96</v>
      </c>
      <c r="AJ3" s="112"/>
      <c r="AK3" s="122"/>
      <c r="AL3" s="122"/>
      <c r="AM3" s="122"/>
      <c r="AN3" s="122"/>
    </row>
    <row r="4" customFormat="false" ht="18" hidden="false" customHeight="true" outlineLevel="0" collapsed="false">
      <c r="A4" s="119"/>
      <c r="B4" s="119"/>
      <c r="C4" s="119"/>
      <c r="D4" s="119"/>
      <c r="E4" s="119"/>
      <c r="F4" s="119"/>
      <c r="G4" s="119"/>
      <c r="H4" s="119"/>
      <c r="I4" s="119"/>
      <c r="J4" s="119"/>
      <c r="K4" s="119"/>
      <c r="L4" s="119"/>
      <c r="M4" s="119"/>
      <c r="N4" s="119"/>
      <c r="O4" s="119"/>
      <c r="P4" s="119"/>
      <c r="Q4" s="119"/>
      <c r="R4" s="119"/>
      <c r="S4" s="119"/>
      <c r="T4" s="119"/>
      <c r="U4" s="119"/>
      <c r="V4" s="119"/>
      <c r="W4" s="119"/>
      <c r="Y4" s="120"/>
      <c r="Z4" s="120"/>
      <c r="AA4" s="120"/>
      <c r="AB4" s="110"/>
      <c r="AC4" s="120"/>
      <c r="AD4" s="120"/>
      <c r="AE4" s="120"/>
      <c r="AF4" s="120"/>
      <c r="AG4" s="120"/>
      <c r="AH4" s="120"/>
      <c r="AI4" s="121" t="s">
        <v>97</v>
      </c>
      <c r="AJ4" s="112"/>
      <c r="AK4" s="122"/>
      <c r="AL4" s="122"/>
      <c r="AM4" s="122"/>
      <c r="AN4" s="122"/>
    </row>
    <row r="5" customFormat="false" ht="18" hidden="false" customHeight="true" outlineLevel="0" collapsed="false">
      <c r="A5" s="119"/>
      <c r="B5" s="119"/>
      <c r="C5" s="119"/>
      <c r="D5" s="119"/>
      <c r="E5" s="119"/>
      <c r="F5" s="119"/>
      <c r="G5" s="119"/>
      <c r="H5" s="119"/>
      <c r="I5" s="119"/>
      <c r="J5" s="119"/>
      <c r="K5" s="119"/>
      <c r="L5" s="119"/>
      <c r="M5" s="119"/>
      <c r="N5" s="119"/>
      <c r="O5" s="119"/>
      <c r="P5" s="119"/>
      <c r="Q5" s="119"/>
      <c r="R5" s="119"/>
      <c r="S5" s="119"/>
      <c r="U5" s="119"/>
      <c r="V5" s="119"/>
      <c r="W5" s="119"/>
      <c r="Y5" s="120"/>
      <c r="Z5" s="120"/>
      <c r="AA5" s="120"/>
      <c r="AB5" s="110"/>
      <c r="AC5" s="120"/>
      <c r="AD5" s="120"/>
      <c r="AE5" s="120"/>
      <c r="AF5" s="120"/>
      <c r="AG5" s="121" t="s">
        <v>98</v>
      </c>
      <c r="AH5" s="165"/>
      <c r="AI5" s="165"/>
      <c r="AJ5" s="165"/>
      <c r="AK5" s="120" t="s">
        <v>99</v>
      </c>
      <c r="AL5" s="165"/>
      <c r="AM5" s="120" t="s">
        <v>100</v>
      </c>
      <c r="AN5" s="110"/>
    </row>
    <row r="6" customFormat="false" ht="9.75" hidden="false" customHeight="true" outlineLevel="0" collapsed="false">
      <c r="A6" s="110"/>
      <c r="B6" s="125"/>
      <c r="C6" s="125"/>
      <c r="D6" s="125"/>
      <c r="E6" s="125"/>
      <c r="F6" s="125"/>
      <c r="G6" s="125"/>
      <c r="H6" s="125"/>
      <c r="I6" s="125"/>
      <c r="J6" s="125"/>
      <c r="K6" s="125"/>
      <c r="L6" s="125"/>
      <c r="M6" s="125"/>
      <c r="N6" s="125"/>
      <c r="O6" s="125"/>
      <c r="P6" s="125"/>
      <c r="Q6" s="125"/>
      <c r="R6" s="125"/>
      <c r="S6" s="125"/>
      <c r="T6" s="125"/>
      <c r="U6" s="125"/>
      <c r="V6" s="125"/>
      <c r="W6" s="125"/>
      <c r="X6" s="126"/>
      <c r="Y6" s="126"/>
      <c r="Z6" s="126"/>
      <c r="AA6" s="126"/>
      <c r="AB6" s="126"/>
      <c r="AC6" s="126"/>
      <c r="AD6" s="126"/>
      <c r="AE6" s="126"/>
      <c r="AF6" s="126"/>
      <c r="AG6" s="126"/>
      <c r="AH6" s="126"/>
      <c r="AI6" s="126"/>
      <c r="AJ6" s="126"/>
      <c r="AK6" s="126"/>
      <c r="AL6" s="126"/>
      <c r="AM6" s="110"/>
      <c r="AN6" s="110"/>
    </row>
    <row r="7" customFormat="false" ht="15" hidden="false" customHeight="true" outlineLevel="0" collapsed="false">
      <c r="A7" s="127" t="s">
        <v>101</v>
      </c>
      <c r="B7" s="128" t="s">
        <v>102</v>
      </c>
      <c r="C7" s="129" t="s">
        <v>103</v>
      </c>
      <c r="D7" s="128" t="s">
        <v>104</v>
      </c>
      <c r="E7" s="130" t="s">
        <v>105</v>
      </c>
      <c r="F7" s="131" t="s">
        <v>106</v>
      </c>
      <c r="G7" s="131"/>
      <c r="H7" s="131"/>
      <c r="I7" s="131"/>
      <c r="J7" s="131"/>
      <c r="K7" s="131"/>
      <c r="L7" s="131"/>
      <c r="M7" s="131"/>
      <c r="N7" s="131"/>
      <c r="O7" s="131"/>
      <c r="P7" s="131"/>
      <c r="Q7" s="131"/>
      <c r="R7" s="131"/>
      <c r="S7" s="131"/>
      <c r="T7" s="131"/>
      <c r="U7" s="131"/>
      <c r="V7" s="131"/>
      <c r="W7" s="131"/>
      <c r="X7" s="131"/>
      <c r="Y7" s="131"/>
      <c r="Z7" s="131"/>
      <c r="AA7" s="131"/>
      <c r="AB7" s="131"/>
      <c r="AC7" s="131"/>
      <c r="AD7" s="131"/>
      <c r="AE7" s="131"/>
      <c r="AF7" s="131"/>
      <c r="AG7" s="131"/>
      <c r="AH7" s="131"/>
      <c r="AI7" s="131"/>
      <c r="AJ7" s="131"/>
      <c r="AK7" s="132" t="s">
        <v>107</v>
      </c>
      <c r="AL7" s="133" t="s">
        <v>108</v>
      </c>
      <c r="AM7" s="134" t="s">
        <v>109</v>
      </c>
      <c r="AN7" s="134"/>
    </row>
    <row r="8" customFormat="false" ht="15" hidden="false" customHeight="true" outlineLevel="0" collapsed="false">
      <c r="A8" s="127"/>
      <c r="B8" s="128"/>
      <c r="C8" s="129"/>
      <c r="D8" s="128"/>
      <c r="E8" s="130"/>
      <c r="F8" s="128" t="s">
        <v>110</v>
      </c>
      <c r="G8" s="128"/>
      <c r="H8" s="128"/>
      <c r="I8" s="128"/>
      <c r="J8" s="128"/>
      <c r="K8" s="128"/>
      <c r="L8" s="128"/>
      <c r="M8" s="128" t="s">
        <v>111</v>
      </c>
      <c r="N8" s="128"/>
      <c r="O8" s="128"/>
      <c r="P8" s="128"/>
      <c r="Q8" s="128"/>
      <c r="R8" s="128"/>
      <c r="S8" s="128"/>
      <c r="T8" s="128" t="s">
        <v>112</v>
      </c>
      <c r="U8" s="128"/>
      <c r="V8" s="128"/>
      <c r="W8" s="128"/>
      <c r="X8" s="128"/>
      <c r="Y8" s="128"/>
      <c r="Z8" s="128"/>
      <c r="AA8" s="128" t="s">
        <v>113</v>
      </c>
      <c r="AB8" s="128"/>
      <c r="AC8" s="128"/>
      <c r="AD8" s="128"/>
      <c r="AE8" s="128"/>
      <c r="AF8" s="128"/>
      <c r="AG8" s="128"/>
      <c r="AH8" s="128" t="s">
        <v>114</v>
      </c>
      <c r="AI8" s="128"/>
      <c r="AJ8" s="128"/>
      <c r="AK8" s="132"/>
      <c r="AL8" s="133"/>
      <c r="AM8" s="134"/>
      <c r="AN8" s="134"/>
    </row>
    <row r="9" customFormat="false" ht="15" hidden="false" customHeight="true" outlineLevel="0" collapsed="false">
      <c r="A9" s="127"/>
      <c r="B9" s="128"/>
      <c r="C9" s="129"/>
      <c r="D9" s="128"/>
      <c r="E9" s="130"/>
      <c r="F9" s="135" t="n">
        <f aca="false">DATE($M$2,$S$2,1)</f>
        <v>45413</v>
      </c>
      <c r="G9" s="135" t="n">
        <f aca="false">DATE($M$2,$S$2,2)</f>
        <v>45414</v>
      </c>
      <c r="H9" s="135" t="n">
        <f aca="false">DATE($M$2,$S$2,3)</f>
        <v>45415</v>
      </c>
      <c r="I9" s="135" t="n">
        <f aca="false">DATE($M$2,$S$2,4)</f>
        <v>45416</v>
      </c>
      <c r="J9" s="135" t="n">
        <f aca="false">DATE($M$2,$S$2,5)</f>
        <v>45417</v>
      </c>
      <c r="K9" s="135" t="n">
        <f aca="false">DATE($M$2,$S$2,6)</f>
        <v>45418</v>
      </c>
      <c r="L9" s="135" t="n">
        <f aca="false">DATE($M$2,$S$2,7)</f>
        <v>45419</v>
      </c>
      <c r="M9" s="135" t="n">
        <f aca="false">DATE($M$2,$S$2,8)</f>
        <v>45420</v>
      </c>
      <c r="N9" s="135" t="n">
        <f aca="false">DATE($M$2,$S$2,9)</f>
        <v>45421</v>
      </c>
      <c r="O9" s="135" t="n">
        <f aca="false">DATE($M$2,$S$2,10)</f>
        <v>45422</v>
      </c>
      <c r="P9" s="135" t="n">
        <f aca="false">DATE($M$2,$S$2,11)</f>
        <v>45423</v>
      </c>
      <c r="Q9" s="135" t="n">
        <f aca="false">DATE($M$2,$S$2,12)</f>
        <v>45424</v>
      </c>
      <c r="R9" s="135" t="n">
        <f aca="false">DATE($M$2,$S$2,13)</f>
        <v>45425</v>
      </c>
      <c r="S9" s="135" t="n">
        <f aca="false">DATE($M$2,$S$2,14)</f>
        <v>45426</v>
      </c>
      <c r="T9" s="135" t="n">
        <f aca="false">DATE($M$2,$S$2,15)</f>
        <v>45427</v>
      </c>
      <c r="U9" s="135" t="n">
        <f aca="false">DATE($M$2,$S$2,16)</f>
        <v>45428</v>
      </c>
      <c r="V9" s="135" t="n">
        <f aca="false">DATE($M$2,$S$2,17)</f>
        <v>45429</v>
      </c>
      <c r="W9" s="135" t="n">
        <f aca="false">DATE($M$2,$S$2,18)</f>
        <v>45430</v>
      </c>
      <c r="X9" s="135" t="n">
        <f aca="false">DATE($M$2,$S$2,19)</f>
        <v>45431</v>
      </c>
      <c r="Y9" s="135" t="n">
        <f aca="false">DATE($M$2,$S$2,20)</f>
        <v>45432</v>
      </c>
      <c r="Z9" s="135" t="n">
        <f aca="false">DATE($M$2,$S$2,21)</f>
        <v>45433</v>
      </c>
      <c r="AA9" s="135" t="n">
        <f aca="false">DATE($M$2,$S$2,22)</f>
        <v>45434</v>
      </c>
      <c r="AB9" s="135" t="n">
        <f aca="false">DATE($M$2,$S$2,23)</f>
        <v>45435</v>
      </c>
      <c r="AC9" s="135" t="n">
        <f aca="false">DATE($M$2,$S$2,24)</f>
        <v>45436</v>
      </c>
      <c r="AD9" s="135" t="n">
        <f aca="false">DATE($M$2,$S$2,25)</f>
        <v>45437</v>
      </c>
      <c r="AE9" s="135" t="n">
        <f aca="false">DATE($M$2,$S$2,26)</f>
        <v>45438</v>
      </c>
      <c r="AF9" s="135" t="n">
        <f aca="false">DATE($M$2,$S$2,27)</f>
        <v>45439</v>
      </c>
      <c r="AG9" s="135" t="n">
        <f aca="false">DATE($M$2,$S$2,28)</f>
        <v>45440</v>
      </c>
      <c r="AH9" s="135" t="n">
        <f aca="false">IF(DAY(EOMONTH(F9,0))&lt;29,"",DATE($M$2,$S$2,29))</f>
        <v>45441</v>
      </c>
      <c r="AI9" s="135" t="n">
        <f aca="false">IF(DAY(EOMONTH(F9,0))&lt;30,"",DATE($M$2,$S$2,30))</f>
        <v>45442</v>
      </c>
      <c r="AJ9" s="135" t="n">
        <f aca="false">IF(DAY(EOMONTH(F9,0))&lt;31,"",DATE($M$2,$S$2,31))</f>
        <v>45443</v>
      </c>
      <c r="AK9" s="132"/>
      <c r="AL9" s="133"/>
      <c r="AM9" s="134"/>
      <c r="AN9" s="134"/>
    </row>
    <row r="10" customFormat="false" ht="15" hidden="false" customHeight="true" outlineLevel="0" collapsed="false">
      <c r="A10" s="127"/>
      <c r="B10" s="128"/>
      <c r="C10" s="129"/>
      <c r="D10" s="128"/>
      <c r="E10" s="130"/>
      <c r="F10" s="136" t="n">
        <f aca="false">DATE($M$2,$S$2,1)</f>
        <v>45413</v>
      </c>
      <c r="G10" s="136" t="n">
        <f aca="false">DATE($M$2,$S$2,2)</f>
        <v>45414</v>
      </c>
      <c r="H10" s="136" t="n">
        <f aca="false">DATE($M$2,$S$2,3)</f>
        <v>45415</v>
      </c>
      <c r="I10" s="136" t="n">
        <f aca="false">DATE($M$2,$S$2,4)</f>
        <v>45416</v>
      </c>
      <c r="J10" s="136" t="n">
        <f aca="false">DATE($M$2,$S$2,5)</f>
        <v>45417</v>
      </c>
      <c r="K10" s="136" t="n">
        <f aca="false">DATE($M$2,$S$2,6)</f>
        <v>45418</v>
      </c>
      <c r="L10" s="136" t="n">
        <f aca="false">DATE($M$2,$S$2,7)</f>
        <v>45419</v>
      </c>
      <c r="M10" s="136" t="n">
        <f aca="false">DATE($M$2,$S$2,8)</f>
        <v>45420</v>
      </c>
      <c r="N10" s="136" t="n">
        <f aca="false">DATE($M$2,$S$2,9)</f>
        <v>45421</v>
      </c>
      <c r="O10" s="136" t="n">
        <f aca="false">DATE($M$2,$S$2,10)</f>
        <v>45422</v>
      </c>
      <c r="P10" s="136" t="n">
        <f aca="false">DATE($M$2,$S$2,11)</f>
        <v>45423</v>
      </c>
      <c r="Q10" s="136" t="n">
        <f aca="false">DATE($M$2,$S$2,12)</f>
        <v>45424</v>
      </c>
      <c r="R10" s="136" t="n">
        <f aca="false">DATE($M$2,$S$2,13)</f>
        <v>45425</v>
      </c>
      <c r="S10" s="136" t="n">
        <f aca="false">DATE($M$2,$S$2,14)</f>
        <v>45426</v>
      </c>
      <c r="T10" s="136" t="n">
        <f aca="false">DATE($M$2,$S$2,15)</f>
        <v>45427</v>
      </c>
      <c r="U10" s="136" t="n">
        <f aca="false">DATE($M$2,$S$2,16)</f>
        <v>45428</v>
      </c>
      <c r="V10" s="136" t="n">
        <f aca="false">DATE($M$2,$S$2,17)</f>
        <v>45429</v>
      </c>
      <c r="W10" s="136" t="n">
        <f aca="false">DATE($M$2,$S$2,18)</f>
        <v>45430</v>
      </c>
      <c r="X10" s="136" t="n">
        <f aca="false">DATE($M$2,$S$2,19)</f>
        <v>45431</v>
      </c>
      <c r="Y10" s="136" t="n">
        <f aca="false">DATE($M$2,$S$2,20)</f>
        <v>45432</v>
      </c>
      <c r="Z10" s="136" t="n">
        <f aca="false">DATE($M$2,$S$2,21)</f>
        <v>45433</v>
      </c>
      <c r="AA10" s="136" t="n">
        <f aca="false">DATE($M$2,$S$2,22)</f>
        <v>45434</v>
      </c>
      <c r="AB10" s="136" t="n">
        <f aca="false">DATE($M$2,$S$2,23)</f>
        <v>45435</v>
      </c>
      <c r="AC10" s="136" t="n">
        <f aca="false">DATE($M$2,$S$2,24)</f>
        <v>45436</v>
      </c>
      <c r="AD10" s="136" t="n">
        <f aca="false">DATE($M$2,$S$2,25)</f>
        <v>45437</v>
      </c>
      <c r="AE10" s="136" t="n">
        <f aca="false">DATE($M$2,$S$2,26)</f>
        <v>45438</v>
      </c>
      <c r="AF10" s="136" t="n">
        <f aca="false">DATE($M$2,$S$2,27)</f>
        <v>45439</v>
      </c>
      <c r="AG10" s="136" t="n">
        <f aca="false">DATE($M$2,$S$2,28)</f>
        <v>45440</v>
      </c>
      <c r="AH10" s="136" t="n">
        <f aca="false">IF(DAY(EOMONTH(F10,0))&lt;29,"",DATE($M$2,$S$2,29))</f>
        <v>45441</v>
      </c>
      <c r="AI10" s="136" t="n">
        <f aca="false">IF(DAY(EOMONTH(F10,0))&lt;30,"",DATE($M$2,$S$2,30))</f>
        <v>45442</v>
      </c>
      <c r="AJ10" s="136" t="n">
        <f aca="false">IF(DAY(EOMONTH(F10,0))&lt;31,"",DATE($M$2,$S$2,31))</f>
        <v>45443</v>
      </c>
      <c r="AK10" s="132"/>
      <c r="AL10" s="133"/>
      <c r="AM10" s="134"/>
      <c r="AN10" s="134"/>
    </row>
    <row r="11" customFormat="false" ht="18" hidden="false" customHeight="true" outlineLevel="0" collapsed="false">
      <c r="A11" s="127" t="n">
        <v>1</v>
      </c>
      <c r="B11" s="170" t="s">
        <v>22</v>
      </c>
      <c r="C11" s="138" t="s">
        <v>126</v>
      </c>
      <c r="D11" s="167"/>
      <c r="E11" s="168" t="s">
        <v>126</v>
      </c>
      <c r="F11" s="141"/>
      <c r="G11" s="141"/>
      <c r="H11" s="141"/>
      <c r="I11" s="141"/>
      <c r="J11" s="141"/>
      <c r="K11" s="141"/>
      <c r="L11" s="141"/>
      <c r="M11" s="141"/>
      <c r="N11" s="141"/>
      <c r="O11" s="141"/>
      <c r="P11" s="141"/>
      <c r="Q11" s="141"/>
      <c r="R11" s="141"/>
      <c r="S11" s="141"/>
      <c r="T11" s="141"/>
      <c r="U11" s="141"/>
      <c r="V11" s="141"/>
      <c r="W11" s="141"/>
      <c r="X11" s="141"/>
      <c r="Y11" s="141"/>
      <c r="Z11" s="141"/>
      <c r="AA11" s="141"/>
      <c r="AB11" s="141"/>
      <c r="AC11" s="141"/>
      <c r="AD11" s="141"/>
      <c r="AE11" s="141"/>
      <c r="AF11" s="141"/>
      <c r="AG11" s="141"/>
      <c r="AH11" s="141"/>
      <c r="AI11" s="141"/>
      <c r="AJ11" s="141"/>
      <c r="AK11" s="142" t="n">
        <f aca="false">+SUM(F11:AJ11)</f>
        <v>0</v>
      </c>
      <c r="AL11" s="143" t="n">
        <f aca="false">IF($AK$3="４週",AK11/4,AK11/(DAY(EOMONTH($F$9,0))/7))</f>
        <v>0</v>
      </c>
      <c r="AM11" s="144"/>
      <c r="AN11" s="144"/>
    </row>
    <row r="12" customFormat="false" ht="18" hidden="false" customHeight="true" outlineLevel="0" collapsed="false">
      <c r="A12" s="127" t="n">
        <v>2</v>
      </c>
      <c r="B12" s="170" t="s">
        <v>22</v>
      </c>
      <c r="C12" s="138" t="s">
        <v>128</v>
      </c>
      <c r="D12" s="167"/>
      <c r="E12" s="168" t="s">
        <v>128</v>
      </c>
      <c r="F12" s="141"/>
      <c r="G12" s="141"/>
      <c r="H12" s="141"/>
      <c r="I12" s="141"/>
      <c r="J12" s="141"/>
      <c r="K12" s="141"/>
      <c r="L12" s="141"/>
      <c r="M12" s="141"/>
      <c r="N12" s="141"/>
      <c r="O12" s="141"/>
      <c r="P12" s="141"/>
      <c r="Q12" s="141"/>
      <c r="R12" s="141"/>
      <c r="S12" s="141"/>
      <c r="T12" s="141"/>
      <c r="U12" s="141"/>
      <c r="V12" s="141"/>
      <c r="W12" s="141"/>
      <c r="X12" s="141"/>
      <c r="Y12" s="141"/>
      <c r="Z12" s="141"/>
      <c r="AA12" s="141"/>
      <c r="AB12" s="141"/>
      <c r="AC12" s="141"/>
      <c r="AD12" s="141"/>
      <c r="AE12" s="141"/>
      <c r="AF12" s="141"/>
      <c r="AG12" s="141"/>
      <c r="AH12" s="141"/>
      <c r="AI12" s="141"/>
      <c r="AJ12" s="141"/>
      <c r="AK12" s="142" t="n">
        <f aca="false">+SUM(F12:AJ12)</f>
        <v>0</v>
      </c>
      <c r="AL12" s="143" t="n">
        <f aca="false">IF($AK$3="４週",AK12/4,AK12/(DAY(EOMONTH($F$9,0))/7))</f>
        <v>0</v>
      </c>
      <c r="AM12" s="144"/>
      <c r="AN12" s="144"/>
    </row>
    <row r="13" customFormat="false" ht="18" hidden="false" customHeight="true" outlineLevel="0" collapsed="false">
      <c r="A13" s="127" t="n">
        <v>3</v>
      </c>
      <c r="B13" s="170" t="s">
        <v>22</v>
      </c>
      <c r="C13" s="138" t="s">
        <v>130</v>
      </c>
      <c r="D13" s="167"/>
      <c r="E13" s="168" t="s">
        <v>130</v>
      </c>
      <c r="F13" s="141"/>
      <c r="G13" s="141"/>
      <c r="H13" s="141"/>
      <c r="I13" s="141"/>
      <c r="J13" s="141"/>
      <c r="K13" s="141"/>
      <c r="L13" s="141"/>
      <c r="M13" s="141"/>
      <c r="N13" s="141"/>
      <c r="O13" s="141"/>
      <c r="P13" s="141"/>
      <c r="Q13" s="141"/>
      <c r="R13" s="141"/>
      <c r="S13" s="141"/>
      <c r="T13" s="141"/>
      <c r="U13" s="141"/>
      <c r="V13" s="141"/>
      <c r="W13" s="141"/>
      <c r="X13" s="141"/>
      <c r="Y13" s="141"/>
      <c r="Z13" s="141"/>
      <c r="AA13" s="141"/>
      <c r="AB13" s="141"/>
      <c r="AC13" s="141"/>
      <c r="AD13" s="141"/>
      <c r="AE13" s="141"/>
      <c r="AF13" s="141"/>
      <c r="AG13" s="141"/>
      <c r="AH13" s="141"/>
      <c r="AI13" s="141"/>
      <c r="AJ13" s="141"/>
      <c r="AK13" s="142" t="n">
        <f aca="false">+SUM(F13:AJ13)</f>
        <v>0</v>
      </c>
      <c r="AL13" s="143" t="n">
        <f aca="false">IF($AK$3="４週",AK13/4,AK13/(DAY(EOMONTH($F$9,0))/7))</f>
        <v>0</v>
      </c>
      <c r="AM13" s="144"/>
      <c r="AN13" s="144"/>
    </row>
    <row r="14" customFormat="false" ht="18" hidden="false" customHeight="true" outlineLevel="0" collapsed="false">
      <c r="A14" s="127" t="n">
        <v>4</v>
      </c>
      <c r="B14" s="170" t="s">
        <v>22</v>
      </c>
      <c r="C14" s="138" t="s">
        <v>132</v>
      </c>
      <c r="D14" s="167"/>
      <c r="E14" s="168" t="s">
        <v>132</v>
      </c>
      <c r="F14" s="141"/>
      <c r="G14" s="141"/>
      <c r="H14" s="141"/>
      <c r="I14" s="141"/>
      <c r="J14" s="141"/>
      <c r="K14" s="141"/>
      <c r="L14" s="141"/>
      <c r="M14" s="141"/>
      <c r="N14" s="141"/>
      <c r="O14" s="141"/>
      <c r="P14" s="141"/>
      <c r="Q14" s="141"/>
      <c r="R14" s="141"/>
      <c r="S14" s="141"/>
      <c r="T14" s="141"/>
      <c r="U14" s="141"/>
      <c r="V14" s="141"/>
      <c r="W14" s="141"/>
      <c r="X14" s="141"/>
      <c r="Y14" s="141"/>
      <c r="Z14" s="141"/>
      <c r="AA14" s="141"/>
      <c r="AB14" s="141"/>
      <c r="AC14" s="141"/>
      <c r="AD14" s="141"/>
      <c r="AE14" s="141"/>
      <c r="AF14" s="141"/>
      <c r="AG14" s="141"/>
      <c r="AH14" s="141"/>
      <c r="AI14" s="141"/>
      <c r="AJ14" s="141"/>
      <c r="AK14" s="142" t="n">
        <f aca="false">+SUM(F14:AJ14)</f>
        <v>0</v>
      </c>
      <c r="AL14" s="143" t="n">
        <f aca="false">IF($AK$3="４週",AK14/4,AK14/(DAY(EOMONTH($F$9,0))/7))</f>
        <v>0</v>
      </c>
      <c r="AM14" s="144"/>
      <c r="AN14" s="144"/>
    </row>
    <row r="15" customFormat="false" ht="18" hidden="false" customHeight="true" outlineLevel="0" collapsed="false">
      <c r="A15" s="127" t="n">
        <v>5</v>
      </c>
      <c r="B15" s="170"/>
      <c r="C15" s="138"/>
      <c r="D15" s="167"/>
      <c r="E15" s="168"/>
      <c r="F15" s="141"/>
      <c r="G15" s="141"/>
      <c r="H15" s="141"/>
      <c r="I15" s="141"/>
      <c r="J15" s="141"/>
      <c r="K15" s="141"/>
      <c r="L15" s="141"/>
      <c r="M15" s="141"/>
      <c r="N15" s="141"/>
      <c r="O15" s="141"/>
      <c r="P15" s="141"/>
      <c r="Q15" s="141"/>
      <c r="R15" s="141"/>
      <c r="S15" s="141"/>
      <c r="T15" s="141"/>
      <c r="U15" s="141"/>
      <c r="V15" s="141"/>
      <c r="W15" s="141"/>
      <c r="X15" s="141"/>
      <c r="Y15" s="141"/>
      <c r="Z15" s="141"/>
      <c r="AA15" s="141"/>
      <c r="AB15" s="141"/>
      <c r="AC15" s="141"/>
      <c r="AD15" s="141"/>
      <c r="AE15" s="141"/>
      <c r="AF15" s="141"/>
      <c r="AG15" s="141"/>
      <c r="AH15" s="141"/>
      <c r="AI15" s="141"/>
      <c r="AJ15" s="141"/>
      <c r="AK15" s="142" t="n">
        <f aca="false">+SUM(F15:AJ15)</f>
        <v>0</v>
      </c>
      <c r="AL15" s="143" t="n">
        <f aca="false">IF($AK$3="４週",AK15/4,AK15/(DAY(EOMONTH($F$9,0))/7))</f>
        <v>0</v>
      </c>
      <c r="AM15" s="144"/>
      <c r="AN15" s="144"/>
    </row>
    <row r="16" customFormat="false" ht="18" hidden="false" customHeight="true" outlineLevel="0" collapsed="false">
      <c r="A16" s="127" t="n">
        <v>6</v>
      </c>
      <c r="B16" s="170"/>
      <c r="C16" s="138"/>
      <c r="D16" s="167"/>
      <c r="E16" s="168"/>
      <c r="F16" s="141"/>
      <c r="G16" s="141"/>
      <c r="H16" s="141"/>
      <c r="I16" s="141"/>
      <c r="J16" s="141"/>
      <c r="K16" s="141"/>
      <c r="L16" s="141"/>
      <c r="M16" s="141"/>
      <c r="N16" s="141"/>
      <c r="O16" s="141"/>
      <c r="P16" s="141"/>
      <c r="Q16" s="141"/>
      <c r="R16" s="141"/>
      <c r="S16" s="141"/>
      <c r="T16" s="141"/>
      <c r="U16" s="141"/>
      <c r="V16" s="141"/>
      <c r="W16" s="141"/>
      <c r="X16" s="141"/>
      <c r="Y16" s="141"/>
      <c r="Z16" s="141"/>
      <c r="AA16" s="141"/>
      <c r="AB16" s="141"/>
      <c r="AC16" s="141"/>
      <c r="AD16" s="141"/>
      <c r="AE16" s="141"/>
      <c r="AF16" s="141"/>
      <c r="AG16" s="141"/>
      <c r="AH16" s="141"/>
      <c r="AI16" s="141"/>
      <c r="AJ16" s="141"/>
      <c r="AK16" s="142" t="n">
        <f aca="false">+SUM(F16:AJ16)</f>
        <v>0</v>
      </c>
      <c r="AL16" s="143" t="n">
        <f aca="false">IF($AK$3="４週",AK16/4,AK16/(DAY(EOMONTH($F$9,0))/7))</f>
        <v>0</v>
      </c>
      <c r="AM16" s="144"/>
      <c r="AN16" s="144"/>
    </row>
    <row r="17" customFormat="false" ht="18" hidden="false" customHeight="true" outlineLevel="0" collapsed="false">
      <c r="A17" s="127" t="n">
        <v>7</v>
      </c>
      <c r="B17" s="170"/>
      <c r="C17" s="138"/>
      <c r="D17" s="167"/>
      <c r="E17" s="168"/>
      <c r="F17" s="141"/>
      <c r="G17" s="141"/>
      <c r="H17" s="141"/>
      <c r="I17" s="141"/>
      <c r="J17" s="141"/>
      <c r="K17" s="141"/>
      <c r="L17" s="141"/>
      <c r="M17" s="141"/>
      <c r="N17" s="141"/>
      <c r="O17" s="141"/>
      <c r="P17" s="141"/>
      <c r="Q17" s="141"/>
      <c r="R17" s="141"/>
      <c r="S17" s="141"/>
      <c r="T17" s="141"/>
      <c r="U17" s="141"/>
      <c r="V17" s="141"/>
      <c r="W17" s="141"/>
      <c r="X17" s="141"/>
      <c r="Y17" s="141"/>
      <c r="Z17" s="141"/>
      <c r="AA17" s="141"/>
      <c r="AB17" s="141"/>
      <c r="AC17" s="141"/>
      <c r="AD17" s="141"/>
      <c r="AE17" s="141"/>
      <c r="AF17" s="141"/>
      <c r="AG17" s="141"/>
      <c r="AH17" s="141"/>
      <c r="AI17" s="141"/>
      <c r="AJ17" s="141"/>
      <c r="AK17" s="142" t="n">
        <f aca="false">+SUM(F17:AJ17)</f>
        <v>0</v>
      </c>
      <c r="AL17" s="143" t="n">
        <f aca="false">IF($AK$3="４週",AK17/4,AK17/(DAY(EOMONTH($F$9,0))/7))</f>
        <v>0</v>
      </c>
      <c r="AM17" s="144"/>
      <c r="AN17" s="144"/>
    </row>
    <row r="18" customFormat="false" ht="18" hidden="false" customHeight="true" outlineLevel="0" collapsed="false">
      <c r="A18" s="127" t="n">
        <v>8</v>
      </c>
      <c r="B18" s="170"/>
      <c r="C18" s="138"/>
      <c r="D18" s="167"/>
      <c r="E18" s="168"/>
      <c r="F18" s="141"/>
      <c r="G18" s="141"/>
      <c r="H18" s="141"/>
      <c r="I18" s="141"/>
      <c r="J18" s="141"/>
      <c r="K18" s="141"/>
      <c r="L18" s="141"/>
      <c r="M18" s="141"/>
      <c r="N18" s="141"/>
      <c r="O18" s="141"/>
      <c r="P18" s="141"/>
      <c r="Q18" s="141"/>
      <c r="R18" s="141"/>
      <c r="S18" s="141"/>
      <c r="T18" s="141"/>
      <c r="U18" s="141"/>
      <c r="V18" s="141"/>
      <c r="W18" s="141"/>
      <c r="X18" s="141"/>
      <c r="Y18" s="141"/>
      <c r="Z18" s="141"/>
      <c r="AA18" s="141"/>
      <c r="AB18" s="141"/>
      <c r="AC18" s="141"/>
      <c r="AD18" s="141"/>
      <c r="AE18" s="141"/>
      <c r="AF18" s="141"/>
      <c r="AG18" s="141"/>
      <c r="AH18" s="141"/>
      <c r="AI18" s="141"/>
      <c r="AJ18" s="141"/>
      <c r="AK18" s="142" t="n">
        <f aca="false">+SUM(F18:AJ18)</f>
        <v>0</v>
      </c>
      <c r="AL18" s="143" t="n">
        <f aca="false">IF($AK$3="４週",AK18/4,AK18/(DAY(EOMONTH($F$9,0))/7))</f>
        <v>0</v>
      </c>
      <c r="AM18" s="144"/>
      <c r="AN18" s="144"/>
    </row>
    <row r="19" customFormat="false" ht="18" hidden="false" customHeight="true" outlineLevel="0" collapsed="false">
      <c r="A19" s="127" t="n">
        <v>9</v>
      </c>
      <c r="B19" s="170"/>
      <c r="C19" s="138"/>
      <c r="D19" s="167"/>
      <c r="E19" s="168"/>
      <c r="F19" s="141"/>
      <c r="G19" s="141"/>
      <c r="H19" s="141"/>
      <c r="I19" s="141"/>
      <c r="J19" s="141"/>
      <c r="K19" s="141"/>
      <c r="L19" s="141"/>
      <c r="M19" s="141"/>
      <c r="N19" s="141"/>
      <c r="O19" s="141"/>
      <c r="P19" s="141"/>
      <c r="Q19" s="141"/>
      <c r="R19" s="141"/>
      <c r="S19" s="141"/>
      <c r="T19" s="141"/>
      <c r="U19" s="141"/>
      <c r="V19" s="141"/>
      <c r="W19" s="141"/>
      <c r="X19" s="141"/>
      <c r="Y19" s="141"/>
      <c r="Z19" s="141"/>
      <c r="AA19" s="141"/>
      <c r="AB19" s="141"/>
      <c r="AC19" s="141"/>
      <c r="AD19" s="141"/>
      <c r="AE19" s="141"/>
      <c r="AF19" s="141"/>
      <c r="AG19" s="141"/>
      <c r="AH19" s="141"/>
      <c r="AI19" s="141"/>
      <c r="AJ19" s="141"/>
      <c r="AK19" s="142" t="n">
        <f aca="false">+SUM(F19:AJ19)</f>
        <v>0</v>
      </c>
      <c r="AL19" s="143" t="n">
        <f aca="false">IF($AK$3="４週",AK19/4,AK19/(DAY(EOMONTH($F$9,0))/7))</f>
        <v>0</v>
      </c>
      <c r="AM19" s="144"/>
      <c r="AN19" s="144"/>
    </row>
    <row r="20" customFormat="false" ht="18" hidden="false" customHeight="true" outlineLevel="0" collapsed="false">
      <c r="A20" s="127" t="n">
        <v>10</v>
      </c>
      <c r="B20" s="170"/>
      <c r="C20" s="138"/>
      <c r="D20" s="167"/>
      <c r="E20" s="168"/>
      <c r="F20" s="141"/>
      <c r="G20" s="141"/>
      <c r="H20" s="141"/>
      <c r="I20" s="141"/>
      <c r="J20" s="141"/>
      <c r="K20" s="141"/>
      <c r="L20" s="141"/>
      <c r="M20" s="141"/>
      <c r="N20" s="141"/>
      <c r="O20" s="141"/>
      <c r="P20" s="141"/>
      <c r="Q20" s="141"/>
      <c r="R20" s="141"/>
      <c r="S20" s="141"/>
      <c r="T20" s="141"/>
      <c r="U20" s="141"/>
      <c r="V20" s="141"/>
      <c r="W20" s="141"/>
      <c r="X20" s="141"/>
      <c r="Y20" s="141"/>
      <c r="Z20" s="141"/>
      <c r="AA20" s="141"/>
      <c r="AB20" s="141"/>
      <c r="AC20" s="141"/>
      <c r="AD20" s="141"/>
      <c r="AE20" s="141"/>
      <c r="AF20" s="141"/>
      <c r="AG20" s="141"/>
      <c r="AH20" s="141"/>
      <c r="AI20" s="141"/>
      <c r="AJ20" s="141"/>
      <c r="AK20" s="142" t="n">
        <f aca="false">+SUM(F20:AJ20)</f>
        <v>0</v>
      </c>
      <c r="AL20" s="143" t="n">
        <f aca="false">IF($AK$3="４週",AK20/4,AK20/(DAY(EOMONTH($F$9,0))/7))</f>
        <v>0</v>
      </c>
      <c r="AM20" s="144"/>
      <c r="AN20" s="144"/>
    </row>
    <row r="21" customFormat="false" ht="18" hidden="false" customHeight="true" outlineLevel="0" collapsed="false">
      <c r="A21" s="127" t="n">
        <v>11</v>
      </c>
      <c r="B21" s="170"/>
      <c r="C21" s="138"/>
      <c r="D21" s="167"/>
      <c r="E21" s="168"/>
      <c r="F21" s="141"/>
      <c r="G21" s="141"/>
      <c r="H21" s="141"/>
      <c r="I21" s="141"/>
      <c r="J21" s="141"/>
      <c r="K21" s="141"/>
      <c r="L21" s="141"/>
      <c r="M21" s="141"/>
      <c r="N21" s="141"/>
      <c r="O21" s="141"/>
      <c r="P21" s="141"/>
      <c r="Q21" s="141"/>
      <c r="R21" s="141"/>
      <c r="S21" s="141"/>
      <c r="T21" s="141"/>
      <c r="U21" s="141"/>
      <c r="V21" s="141"/>
      <c r="W21" s="141"/>
      <c r="X21" s="141"/>
      <c r="Y21" s="141"/>
      <c r="Z21" s="141"/>
      <c r="AA21" s="141"/>
      <c r="AB21" s="141"/>
      <c r="AC21" s="141"/>
      <c r="AD21" s="141"/>
      <c r="AE21" s="141"/>
      <c r="AF21" s="141"/>
      <c r="AG21" s="141"/>
      <c r="AH21" s="141"/>
      <c r="AI21" s="141"/>
      <c r="AJ21" s="141"/>
      <c r="AK21" s="142" t="n">
        <f aca="false">+SUM(F21:AJ21)</f>
        <v>0</v>
      </c>
      <c r="AL21" s="143" t="n">
        <f aca="false">IF($AK$3="４週",AK21/4,AK21/(DAY(EOMONTH($F$9,0))/7))</f>
        <v>0</v>
      </c>
      <c r="AM21" s="144"/>
      <c r="AN21" s="144"/>
    </row>
    <row r="22" customFormat="false" ht="18" hidden="false" customHeight="true" outlineLevel="0" collapsed="false">
      <c r="A22" s="127" t="n">
        <v>12</v>
      </c>
      <c r="B22" s="170"/>
      <c r="C22" s="138"/>
      <c r="D22" s="167"/>
      <c r="E22" s="168"/>
      <c r="F22" s="141"/>
      <c r="G22" s="141"/>
      <c r="H22" s="141"/>
      <c r="I22" s="141"/>
      <c r="J22" s="141"/>
      <c r="K22" s="141"/>
      <c r="L22" s="141"/>
      <c r="M22" s="141"/>
      <c r="N22" s="141"/>
      <c r="O22" s="141"/>
      <c r="P22" s="141"/>
      <c r="Q22" s="141"/>
      <c r="R22" s="141"/>
      <c r="S22" s="141"/>
      <c r="T22" s="141"/>
      <c r="U22" s="141"/>
      <c r="V22" s="141"/>
      <c r="W22" s="141"/>
      <c r="X22" s="141"/>
      <c r="Y22" s="141"/>
      <c r="Z22" s="141"/>
      <c r="AA22" s="141"/>
      <c r="AB22" s="141"/>
      <c r="AC22" s="141"/>
      <c r="AD22" s="141"/>
      <c r="AE22" s="141"/>
      <c r="AF22" s="141"/>
      <c r="AG22" s="141"/>
      <c r="AH22" s="141"/>
      <c r="AI22" s="141"/>
      <c r="AJ22" s="141"/>
      <c r="AK22" s="142" t="n">
        <f aca="false">+SUM(F22:AJ22)</f>
        <v>0</v>
      </c>
      <c r="AL22" s="143" t="n">
        <f aca="false">IF($AK$3="４週",AK22/4,AK22/(DAY(EOMONTH($F$9,0))/7))</f>
        <v>0</v>
      </c>
      <c r="AM22" s="144"/>
      <c r="AN22" s="144"/>
    </row>
    <row r="23" customFormat="false" ht="18" hidden="false" customHeight="true" outlineLevel="0" collapsed="false">
      <c r="A23" s="127" t="n">
        <v>13</v>
      </c>
      <c r="B23" s="170"/>
      <c r="C23" s="138"/>
      <c r="D23" s="167"/>
      <c r="E23" s="168"/>
      <c r="F23" s="141"/>
      <c r="G23" s="141"/>
      <c r="H23" s="141"/>
      <c r="I23" s="141"/>
      <c r="J23" s="141"/>
      <c r="K23" s="141"/>
      <c r="L23" s="141"/>
      <c r="M23" s="141"/>
      <c r="N23" s="141"/>
      <c r="O23" s="141"/>
      <c r="P23" s="141"/>
      <c r="Q23" s="141"/>
      <c r="R23" s="141"/>
      <c r="S23" s="141"/>
      <c r="T23" s="141"/>
      <c r="U23" s="141"/>
      <c r="V23" s="141"/>
      <c r="W23" s="141"/>
      <c r="X23" s="141"/>
      <c r="Y23" s="141"/>
      <c r="Z23" s="141"/>
      <c r="AA23" s="141"/>
      <c r="AB23" s="141"/>
      <c r="AC23" s="141"/>
      <c r="AD23" s="141"/>
      <c r="AE23" s="141"/>
      <c r="AF23" s="141"/>
      <c r="AG23" s="141"/>
      <c r="AH23" s="141"/>
      <c r="AI23" s="141"/>
      <c r="AJ23" s="141"/>
      <c r="AK23" s="142" t="n">
        <f aca="false">+SUM(F23:AJ23)</f>
        <v>0</v>
      </c>
      <c r="AL23" s="143" t="n">
        <f aca="false">IF($AK$3="４週",AK23/4,AK23/(DAY(EOMONTH($F$9,0))/7))</f>
        <v>0</v>
      </c>
      <c r="AM23" s="144"/>
      <c r="AN23" s="144"/>
    </row>
    <row r="24" customFormat="false" ht="18" hidden="false" customHeight="true" outlineLevel="0" collapsed="false">
      <c r="A24" s="127" t="n">
        <v>14</v>
      </c>
      <c r="B24" s="170"/>
      <c r="C24" s="138"/>
      <c r="D24" s="167"/>
      <c r="E24" s="168"/>
      <c r="F24" s="141"/>
      <c r="G24" s="141"/>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2" t="n">
        <f aca="false">+SUM(F24:AJ24)</f>
        <v>0</v>
      </c>
      <c r="AL24" s="143" t="n">
        <f aca="false">IF($AK$3="４週",AK24/4,AK24/(DAY(EOMONTH($F$9,0))/7))</f>
        <v>0</v>
      </c>
      <c r="AM24" s="144"/>
      <c r="AN24" s="144"/>
    </row>
    <row r="25" customFormat="false" ht="18" hidden="false" customHeight="true" outlineLevel="0" collapsed="false">
      <c r="A25" s="127" t="n">
        <v>15</v>
      </c>
      <c r="B25" s="170"/>
      <c r="C25" s="138"/>
      <c r="D25" s="167"/>
      <c r="E25" s="168"/>
      <c r="F25" s="141"/>
      <c r="G25" s="141"/>
      <c r="H25" s="141"/>
      <c r="I25" s="141"/>
      <c r="J25" s="141"/>
      <c r="K25" s="141"/>
      <c r="L25" s="141"/>
      <c r="M25" s="141"/>
      <c r="N25" s="141"/>
      <c r="O25" s="141"/>
      <c r="P25" s="141"/>
      <c r="Q25" s="141"/>
      <c r="R25" s="141"/>
      <c r="S25" s="141"/>
      <c r="T25" s="141"/>
      <c r="U25" s="141"/>
      <c r="V25" s="141"/>
      <c r="W25" s="141"/>
      <c r="X25" s="141"/>
      <c r="Y25" s="141"/>
      <c r="Z25" s="141"/>
      <c r="AA25" s="141"/>
      <c r="AB25" s="141"/>
      <c r="AC25" s="141"/>
      <c r="AD25" s="141"/>
      <c r="AE25" s="141"/>
      <c r="AF25" s="141"/>
      <c r="AG25" s="141"/>
      <c r="AH25" s="141"/>
      <c r="AI25" s="141"/>
      <c r="AJ25" s="141"/>
      <c r="AK25" s="142" t="n">
        <f aca="false">+SUM(F25:AJ25)</f>
        <v>0</v>
      </c>
      <c r="AL25" s="143" t="n">
        <f aca="false">IF($AK$3="４週",AK25/4,AK25/(DAY(EOMONTH($F$9,0))/7))</f>
        <v>0</v>
      </c>
      <c r="AM25" s="144"/>
      <c r="AN25" s="144"/>
    </row>
    <row r="26" customFormat="false" ht="18" hidden="false" customHeight="true" outlineLevel="0" collapsed="false">
      <c r="A26" s="127" t="n">
        <v>16</v>
      </c>
      <c r="B26" s="170"/>
      <c r="C26" s="138"/>
      <c r="D26" s="167"/>
      <c r="E26" s="168"/>
      <c r="F26" s="141"/>
      <c r="G26" s="141"/>
      <c r="H26" s="141"/>
      <c r="I26" s="141"/>
      <c r="J26" s="141"/>
      <c r="K26" s="141"/>
      <c r="L26" s="141"/>
      <c r="M26" s="141"/>
      <c r="N26" s="141"/>
      <c r="O26" s="141"/>
      <c r="P26" s="141"/>
      <c r="Q26" s="141"/>
      <c r="R26" s="141"/>
      <c r="S26" s="141"/>
      <c r="T26" s="141"/>
      <c r="U26" s="141"/>
      <c r="V26" s="141"/>
      <c r="W26" s="141"/>
      <c r="X26" s="141"/>
      <c r="Y26" s="141"/>
      <c r="Z26" s="141"/>
      <c r="AA26" s="141"/>
      <c r="AB26" s="141"/>
      <c r="AC26" s="141"/>
      <c r="AD26" s="141"/>
      <c r="AE26" s="141"/>
      <c r="AF26" s="141"/>
      <c r="AG26" s="141"/>
      <c r="AH26" s="141"/>
      <c r="AI26" s="141"/>
      <c r="AJ26" s="141"/>
      <c r="AK26" s="142" t="n">
        <f aca="false">+SUM(F26:AJ26)</f>
        <v>0</v>
      </c>
      <c r="AL26" s="143" t="n">
        <f aca="false">IF($AK$3="４週",AK26/4,AK26/(DAY(EOMONTH($F$9,0))/7))</f>
        <v>0</v>
      </c>
      <c r="AM26" s="144"/>
      <c r="AN26" s="144"/>
    </row>
    <row r="27" customFormat="false" ht="18" hidden="false" customHeight="true" outlineLevel="0" collapsed="false">
      <c r="A27" s="127" t="n">
        <v>17</v>
      </c>
      <c r="B27" s="170"/>
      <c r="C27" s="138"/>
      <c r="D27" s="167"/>
      <c r="E27" s="168"/>
      <c r="F27" s="141"/>
      <c r="G27" s="141"/>
      <c r="H27" s="141"/>
      <c r="I27" s="141"/>
      <c r="J27" s="141"/>
      <c r="K27" s="141"/>
      <c r="L27" s="141"/>
      <c r="M27" s="141"/>
      <c r="N27" s="141"/>
      <c r="O27" s="141"/>
      <c r="P27" s="141"/>
      <c r="Q27" s="141"/>
      <c r="R27" s="141"/>
      <c r="S27" s="141"/>
      <c r="T27" s="141"/>
      <c r="U27" s="141"/>
      <c r="V27" s="141"/>
      <c r="W27" s="141"/>
      <c r="X27" s="141"/>
      <c r="Y27" s="141"/>
      <c r="Z27" s="141"/>
      <c r="AA27" s="141"/>
      <c r="AB27" s="141"/>
      <c r="AC27" s="141"/>
      <c r="AD27" s="141"/>
      <c r="AE27" s="141"/>
      <c r="AF27" s="141"/>
      <c r="AG27" s="141"/>
      <c r="AH27" s="141"/>
      <c r="AI27" s="141"/>
      <c r="AJ27" s="141"/>
      <c r="AK27" s="142" t="n">
        <f aca="false">+SUM(F27:AJ27)</f>
        <v>0</v>
      </c>
      <c r="AL27" s="143" t="n">
        <f aca="false">IF($AK$3="４週",AK27/4,AK27/(DAY(EOMONTH($F$9,0))/7))</f>
        <v>0</v>
      </c>
      <c r="AM27" s="144"/>
      <c r="AN27" s="144"/>
    </row>
    <row r="28" customFormat="false" ht="18" hidden="false" customHeight="true" outlineLevel="0" collapsed="false">
      <c r="A28" s="127" t="n">
        <v>18</v>
      </c>
      <c r="B28" s="170"/>
      <c r="C28" s="138"/>
      <c r="D28" s="167"/>
      <c r="E28" s="168"/>
      <c r="F28" s="141"/>
      <c r="G28" s="141"/>
      <c r="H28" s="141"/>
      <c r="I28" s="141"/>
      <c r="J28" s="141"/>
      <c r="K28" s="141"/>
      <c r="L28" s="141"/>
      <c r="M28" s="141"/>
      <c r="N28" s="141"/>
      <c r="O28" s="141"/>
      <c r="P28" s="141"/>
      <c r="Q28" s="141"/>
      <c r="R28" s="141"/>
      <c r="S28" s="141"/>
      <c r="T28" s="141"/>
      <c r="U28" s="141"/>
      <c r="V28" s="141"/>
      <c r="W28" s="141"/>
      <c r="X28" s="141"/>
      <c r="Y28" s="141"/>
      <c r="Z28" s="141"/>
      <c r="AA28" s="141"/>
      <c r="AB28" s="141"/>
      <c r="AC28" s="141"/>
      <c r="AD28" s="141"/>
      <c r="AE28" s="141"/>
      <c r="AF28" s="141"/>
      <c r="AG28" s="141"/>
      <c r="AH28" s="141"/>
      <c r="AI28" s="141"/>
      <c r="AJ28" s="141"/>
      <c r="AK28" s="142" t="n">
        <f aca="false">+SUM(F28:AJ28)</f>
        <v>0</v>
      </c>
      <c r="AL28" s="143" t="n">
        <f aca="false">IF($AK$3="４週",AK28/4,AK28/(DAY(EOMONTH($F$9,0))/7))</f>
        <v>0</v>
      </c>
      <c r="AM28" s="144"/>
      <c r="AN28" s="144"/>
    </row>
    <row r="29" customFormat="false" ht="18" hidden="false" customHeight="true" outlineLevel="0" collapsed="false">
      <c r="A29" s="127" t="n">
        <v>19</v>
      </c>
      <c r="B29" s="170"/>
      <c r="C29" s="138"/>
      <c r="D29" s="167"/>
      <c r="E29" s="168"/>
      <c r="F29" s="141"/>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41"/>
      <c r="AG29" s="141"/>
      <c r="AH29" s="141"/>
      <c r="AI29" s="141"/>
      <c r="AJ29" s="141"/>
      <c r="AK29" s="142" t="n">
        <f aca="false">+SUM(F29:AJ29)</f>
        <v>0</v>
      </c>
      <c r="AL29" s="143" t="n">
        <f aca="false">IF($AK$3="４週",AK29/4,AK29/(DAY(EOMONTH($F$9,0))/7))</f>
        <v>0</v>
      </c>
      <c r="AM29" s="144"/>
      <c r="AN29" s="144"/>
    </row>
    <row r="30" customFormat="false" ht="18" hidden="false" customHeight="true" outlineLevel="0" collapsed="false">
      <c r="A30" s="127" t="n">
        <v>20</v>
      </c>
      <c r="B30" s="170"/>
      <c r="C30" s="138"/>
      <c r="D30" s="167"/>
      <c r="E30" s="168"/>
      <c r="F30" s="141"/>
      <c r="G30" s="141"/>
      <c r="H30" s="141"/>
      <c r="I30" s="141"/>
      <c r="J30" s="141"/>
      <c r="K30" s="141"/>
      <c r="L30" s="141"/>
      <c r="M30" s="141"/>
      <c r="N30" s="141"/>
      <c r="O30" s="141"/>
      <c r="P30" s="141"/>
      <c r="Q30" s="141"/>
      <c r="R30" s="141"/>
      <c r="S30" s="141"/>
      <c r="T30" s="141"/>
      <c r="U30" s="141"/>
      <c r="V30" s="141"/>
      <c r="W30" s="141"/>
      <c r="X30" s="141"/>
      <c r="Y30" s="141"/>
      <c r="Z30" s="141"/>
      <c r="AA30" s="141"/>
      <c r="AB30" s="141"/>
      <c r="AC30" s="141"/>
      <c r="AD30" s="141"/>
      <c r="AE30" s="141"/>
      <c r="AF30" s="141"/>
      <c r="AG30" s="141"/>
      <c r="AH30" s="141"/>
      <c r="AI30" s="141"/>
      <c r="AJ30" s="141"/>
      <c r="AK30" s="142" t="n">
        <f aca="false">+SUM(F30:AJ30)</f>
        <v>0</v>
      </c>
      <c r="AL30" s="143" t="n">
        <f aca="false">IF($AK$3="４週",AK30/4,AK30/(DAY(EOMONTH($F$9,0))/7))</f>
        <v>0</v>
      </c>
      <c r="AM30" s="144"/>
      <c r="AN30" s="144"/>
    </row>
    <row r="31" customFormat="false" ht="18" hidden="false" customHeight="true" outlineLevel="0" collapsed="false">
      <c r="A31" s="130" t="s">
        <v>115</v>
      </c>
      <c r="B31" s="130"/>
      <c r="C31" s="130"/>
      <c r="D31" s="130"/>
      <c r="E31" s="130"/>
      <c r="F31" s="145" t="n">
        <f aca="false">+SUM(F11:F30)</f>
        <v>0</v>
      </c>
      <c r="G31" s="145" t="n">
        <f aca="false">+SUM(G11:G30)</f>
        <v>0</v>
      </c>
      <c r="H31" s="145" t="n">
        <f aca="false">+SUM(H11:H30)</f>
        <v>0</v>
      </c>
      <c r="I31" s="145" t="n">
        <f aca="false">+SUM(I11:I30)</f>
        <v>0</v>
      </c>
      <c r="J31" s="145" t="n">
        <f aca="false">+SUM(J11:J30)</f>
        <v>0</v>
      </c>
      <c r="K31" s="145" t="n">
        <f aca="false">+SUM(K11:K30)</f>
        <v>0</v>
      </c>
      <c r="L31" s="145" t="n">
        <f aca="false">+SUM(L11:L30)</f>
        <v>0</v>
      </c>
      <c r="M31" s="145" t="n">
        <f aca="false">+SUM(M11:M30)</f>
        <v>0</v>
      </c>
      <c r="N31" s="145" t="n">
        <f aca="false">+SUM(N11:N30)</f>
        <v>0</v>
      </c>
      <c r="O31" s="145" t="n">
        <f aca="false">+SUM(O11:O30)</f>
        <v>0</v>
      </c>
      <c r="P31" s="145" t="n">
        <f aca="false">+SUM(P11:P30)</f>
        <v>0</v>
      </c>
      <c r="Q31" s="145" t="n">
        <f aca="false">+SUM(Q11:Q30)</f>
        <v>0</v>
      </c>
      <c r="R31" s="145" t="n">
        <f aca="false">+SUM(R11:R30)</f>
        <v>0</v>
      </c>
      <c r="S31" s="145" t="n">
        <f aca="false">+SUM(S11:S30)</f>
        <v>0</v>
      </c>
      <c r="T31" s="145" t="n">
        <f aca="false">+SUM(T11:T30)</f>
        <v>0</v>
      </c>
      <c r="U31" s="145" t="n">
        <f aca="false">+SUM(U11:U30)</f>
        <v>0</v>
      </c>
      <c r="V31" s="145" t="n">
        <f aca="false">+SUM(V11:V30)</f>
        <v>0</v>
      </c>
      <c r="W31" s="145" t="n">
        <f aca="false">+SUM(W11:W30)</f>
        <v>0</v>
      </c>
      <c r="X31" s="145" t="n">
        <f aca="false">+SUM(X11:X30)</f>
        <v>0</v>
      </c>
      <c r="Y31" s="145" t="n">
        <f aca="false">+SUM(Y11:Y30)</f>
        <v>0</v>
      </c>
      <c r="Z31" s="145" t="n">
        <f aca="false">+SUM(Z11:Z30)</f>
        <v>0</v>
      </c>
      <c r="AA31" s="145" t="n">
        <f aca="false">+SUM(AA11:AA30)</f>
        <v>0</v>
      </c>
      <c r="AB31" s="145" t="n">
        <f aca="false">+SUM(AB11:AB30)</f>
        <v>0</v>
      </c>
      <c r="AC31" s="145" t="n">
        <f aca="false">+SUM(AC11:AC30)</f>
        <v>0</v>
      </c>
      <c r="AD31" s="145" t="n">
        <f aca="false">+SUM(AD11:AD30)</f>
        <v>0</v>
      </c>
      <c r="AE31" s="145" t="n">
        <f aca="false">+SUM(AE11:AE30)</f>
        <v>0</v>
      </c>
      <c r="AF31" s="145" t="n">
        <f aca="false">+SUM(AF11:AF30)</f>
        <v>0</v>
      </c>
      <c r="AG31" s="145" t="n">
        <f aca="false">+SUM(AG11:AG30)</f>
        <v>0</v>
      </c>
      <c r="AH31" s="145" t="n">
        <f aca="false">+SUM(AH11:AH30)</f>
        <v>0</v>
      </c>
      <c r="AI31" s="145" t="n">
        <f aca="false">+SUM(AI11:AI30)</f>
        <v>0</v>
      </c>
      <c r="AJ31" s="145" t="n">
        <f aca="false">+SUM(AJ11:AJ30)</f>
        <v>0</v>
      </c>
      <c r="AK31" s="142" t="n">
        <f aca="false">+SUM(F31:AJ31)</f>
        <v>0</v>
      </c>
      <c r="AL31" s="143" t="n">
        <f aca="false">IF($AK$3="４週",AK31/4,AK31/(DAY(EOMONTH($F$9,0))/7))</f>
        <v>0</v>
      </c>
      <c r="AM31" s="146"/>
      <c r="AN31" s="146"/>
    </row>
    <row r="32" customFormat="false" ht="18" hidden="false" customHeight="true" outlineLevel="0" collapsed="false">
      <c r="A32" s="147" t="s">
        <v>116</v>
      </c>
      <c r="B32" s="147"/>
      <c r="C32" s="147"/>
      <c r="D32" s="147"/>
      <c r="E32" s="147"/>
      <c r="F32" s="148"/>
      <c r="G32" s="148"/>
      <c r="H32" s="148"/>
      <c r="I32" s="148"/>
      <c r="J32" s="148"/>
      <c r="K32" s="148"/>
      <c r="L32" s="148"/>
      <c r="M32" s="148"/>
      <c r="N32" s="148"/>
      <c r="O32" s="148"/>
      <c r="P32" s="148"/>
      <c r="Q32" s="148"/>
      <c r="R32" s="148"/>
      <c r="S32" s="148"/>
      <c r="T32" s="148"/>
      <c r="U32" s="148"/>
      <c r="V32" s="148"/>
      <c r="W32" s="148"/>
      <c r="X32" s="148"/>
      <c r="Y32" s="148"/>
      <c r="Z32" s="148"/>
      <c r="AA32" s="148"/>
      <c r="AB32" s="148"/>
      <c r="AC32" s="148"/>
      <c r="AD32" s="148"/>
      <c r="AE32" s="148"/>
      <c r="AF32" s="148"/>
      <c r="AG32" s="148"/>
      <c r="AH32" s="148"/>
      <c r="AI32" s="148"/>
      <c r="AJ32" s="148"/>
      <c r="AK32" s="145"/>
      <c r="AL32" s="149"/>
      <c r="AM32" s="146"/>
      <c r="AN32" s="146"/>
    </row>
    <row r="33" s="153" customFormat="true" ht="15" hidden="false" customHeight="true" outlineLevel="0" collapsed="false">
      <c r="A33" s="150"/>
      <c r="B33" s="150"/>
      <c r="C33" s="150"/>
      <c r="D33" s="150"/>
      <c r="E33" s="150"/>
      <c r="F33" s="151"/>
      <c r="G33" s="151"/>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0"/>
      <c r="AL33" s="150"/>
      <c r="AM33" s="152"/>
    </row>
    <row r="34" s="153" customFormat="true" ht="15" hidden="false" customHeight="true" outlineLevel="0" collapsed="false">
      <c r="A34" s="150"/>
      <c r="B34" s="150"/>
      <c r="C34" s="150"/>
      <c r="D34" s="150"/>
      <c r="E34" s="150"/>
      <c r="F34" s="151"/>
      <c r="G34" s="151"/>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0"/>
      <c r="AL34" s="150"/>
      <c r="AM34" s="152"/>
    </row>
    <row r="35" s="153" customFormat="true" ht="15" hidden="false" customHeight="true" outlineLevel="0" collapsed="false">
      <c r="A35" s="150"/>
      <c r="B35" s="150"/>
      <c r="C35" s="150"/>
      <c r="D35" s="150"/>
      <c r="E35" s="150"/>
      <c r="F35" s="151"/>
      <c r="G35" s="151"/>
      <c r="H35" s="151"/>
      <c r="I35" s="151"/>
      <c r="J35" s="151"/>
      <c r="K35" s="151"/>
      <c r="L35" s="151"/>
      <c r="M35" s="151"/>
      <c r="N35" s="151"/>
      <c r="O35" s="151"/>
      <c r="P35" s="151"/>
      <c r="Q35" s="151"/>
      <c r="R35" s="151"/>
      <c r="S35" s="151"/>
      <c r="T35" s="151"/>
      <c r="U35" s="151"/>
      <c r="V35" s="151"/>
      <c r="W35" s="151"/>
      <c r="X35" s="151"/>
      <c r="Y35" s="151"/>
      <c r="Z35" s="151"/>
      <c r="AA35" s="151"/>
      <c r="AB35" s="151"/>
      <c r="AC35" s="151"/>
      <c r="AD35" s="151"/>
      <c r="AE35" s="151"/>
      <c r="AF35" s="151"/>
      <c r="AG35" s="151"/>
      <c r="AH35" s="151"/>
      <c r="AI35" s="151"/>
      <c r="AJ35" s="151"/>
      <c r="AK35" s="150"/>
      <c r="AL35" s="150"/>
      <c r="AM35" s="152"/>
    </row>
    <row r="36" s="105" customFormat="true" ht="21" hidden="false" customHeight="true" outlineLevel="0" collapsed="false">
      <c r="A36" s="197" t="s">
        <v>182</v>
      </c>
      <c r="C36" s="126"/>
      <c r="D36" s="126"/>
      <c r="E36" s="126"/>
      <c r="F36" s="126"/>
      <c r="G36" s="198"/>
      <c r="H36" s="198"/>
      <c r="I36" s="198"/>
      <c r="J36" s="198"/>
      <c r="K36" s="198"/>
      <c r="L36" s="198"/>
      <c r="M36" s="198"/>
      <c r="N36" s="198"/>
      <c r="O36" s="198"/>
      <c r="P36" s="198"/>
      <c r="Q36" s="198"/>
      <c r="R36" s="198"/>
      <c r="S36" s="198"/>
      <c r="T36" s="198"/>
      <c r="U36" s="198"/>
      <c r="V36" s="198"/>
      <c r="W36" s="198"/>
      <c r="X36" s="198"/>
      <c r="Y36" s="198"/>
      <c r="Z36" s="198"/>
      <c r="AA36" s="198"/>
      <c r="AB36" s="198"/>
      <c r="AC36" s="198"/>
      <c r="AD36" s="198"/>
      <c r="AE36" s="198"/>
      <c r="AF36" s="198"/>
      <c r="AG36" s="198"/>
      <c r="AH36" s="198"/>
      <c r="AI36" s="198"/>
      <c r="AJ36" s="198"/>
      <c r="AK36" s="198"/>
      <c r="AL36" s="126"/>
      <c r="AM36" s="126"/>
      <c r="AN36" s="110"/>
    </row>
    <row r="37" customFormat="false" ht="24.75" hidden="false" customHeight="true" outlineLevel="0" collapsed="false">
      <c r="A37" s="110"/>
      <c r="B37" s="125"/>
      <c r="C37" s="199" t="str">
        <f aca="false">IF(VLOOKUP($AK$1,選択肢!$A$1:$J$31,C42,FALSE())=0,"-",VLOOKUP($AK$1,選択肢!$A$1:$J$31,C42,FALSE()))</f>
        <v>管理者</v>
      </c>
      <c r="D37" s="199"/>
      <c r="E37" s="200" t="str">
        <f aca="false">IF(VLOOKUP($AK$1,選択肢!$A$1:$J$31,E42,FALSE())=0,"-",VLOOKUP($AK$1,選択肢!$A$1:$J$31,E42,FALSE()))</f>
        <v>児童発達支援管理責任者</v>
      </c>
      <c r="F37" s="200"/>
      <c r="G37" s="200"/>
      <c r="H37" s="200"/>
      <c r="I37" s="200" t="str">
        <f aca="false">IF(VLOOKUP($AK$1,選択肢!$A$1:$J$31,I42,FALSE())=0,"-",VLOOKUP($AK$1,選択肢!$A$1:$J$31,I42,FALSE()))</f>
        <v>訪問支援員</v>
      </c>
      <c r="J37" s="200"/>
      <c r="K37" s="200"/>
      <c r="L37" s="200"/>
      <c r="M37" s="200"/>
      <c r="N37" s="200"/>
      <c r="O37" s="200" t="str">
        <f aca="false">IF(VLOOKUP($AK$1,選択肢!$A$1:$J$31,O42,FALSE())=0,"-",VLOOKUP($AK$1,選択肢!$A$1:$J$31,O42,FALSE()))</f>
        <v>-</v>
      </c>
      <c r="P37" s="200"/>
      <c r="Q37" s="200"/>
      <c r="R37" s="200"/>
      <c r="S37" s="200"/>
      <c r="T37" s="200"/>
      <c r="U37" s="200" t="str">
        <f aca="false">IF(VLOOKUP($AK$1,選択肢!$A$1:$J$31,U42,FALSE())=0,"-",VLOOKUP($AK$1,選択肢!$A$1:$J$31,U42,FALSE()))</f>
        <v>-</v>
      </c>
      <c r="V37" s="200"/>
      <c r="W37" s="200"/>
      <c r="X37" s="200"/>
      <c r="Y37" s="200"/>
      <c r="Z37" s="200"/>
      <c r="AA37" s="200" t="str">
        <f aca="false">IF(VLOOKUP($AK$1,選択肢!$A$1:$J$31,AA42,FALSE())=0,"-",VLOOKUP($AK$1,選択肢!$A$1:$J$31,AA42,FALSE()))</f>
        <v>-</v>
      </c>
      <c r="AB37" s="200"/>
      <c r="AC37" s="200"/>
      <c r="AD37" s="200"/>
      <c r="AE37" s="200"/>
      <c r="AF37" s="200"/>
      <c r="AG37" s="200" t="str">
        <f aca="false">IF(VLOOKUP($AK$1,選択肢!$A$1:$J$31,AG42,FALSE())=0,"-",VLOOKUP($AK$1,選択肢!$A$1:$J$31,AG42,FALSE()))</f>
        <v>-</v>
      </c>
      <c r="AH37" s="200"/>
      <c r="AI37" s="200"/>
      <c r="AJ37" s="200"/>
      <c r="AK37" s="200"/>
      <c r="AL37" s="200" t="str">
        <f aca="false">IF(VLOOKUP($AK$1,選択肢!$A$1:$J$31,AL42,FALSE())=0,"-",VLOOKUP($AK$1,選択肢!$A$1:$J$31,AL42,FALSE()))</f>
        <v>-</v>
      </c>
      <c r="AM37" s="200"/>
      <c r="AN37" s="110"/>
    </row>
    <row r="38" customFormat="false" ht="18" hidden="false" customHeight="true" outlineLevel="0" collapsed="false">
      <c r="A38" s="110"/>
      <c r="B38" s="125"/>
      <c r="C38" s="202" t="s">
        <v>26</v>
      </c>
      <c r="D38" s="202" t="s">
        <v>183</v>
      </c>
      <c r="E38" s="203" t="s">
        <v>26</v>
      </c>
      <c r="F38" s="203" t="s">
        <v>183</v>
      </c>
      <c r="G38" s="203"/>
      <c r="H38" s="203"/>
      <c r="I38" s="203" t="s">
        <v>26</v>
      </c>
      <c r="J38" s="203"/>
      <c r="K38" s="203"/>
      <c r="L38" s="203" t="s">
        <v>183</v>
      </c>
      <c r="M38" s="203"/>
      <c r="N38" s="203"/>
      <c r="O38" s="203" t="s">
        <v>26</v>
      </c>
      <c r="P38" s="203"/>
      <c r="Q38" s="203"/>
      <c r="R38" s="203" t="s">
        <v>183</v>
      </c>
      <c r="S38" s="203"/>
      <c r="T38" s="203"/>
      <c r="U38" s="203" t="s">
        <v>26</v>
      </c>
      <c r="V38" s="203"/>
      <c r="W38" s="203"/>
      <c r="X38" s="203" t="s">
        <v>183</v>
      </c>
      <c r="Y38" s="203"/>
      <c r="Z38" s="203"/>
      <c r="AA38" s="203" t="s">
        <v>26</v>
      </c>
      <c r="AB38" s="203"/>
      <c r="AC38" s="203"/>
      <c r="AD38" s="203" t="s">
        <v>183</v>
      </c>
      <c r="AE38" s="203"/>
      <c r="AF38" s="203"/>
      <c r="AG38" s="203" t="s">
        <v>26</v>
      </c>
      <c r="AH38" s="203"/>
      <c r="AI38" s="203"/>
      <c r="AJ38" s="203" t="s">
        <v>183</v>
      </c>
      <c r="AK38" s="203"/>
      <c r="AL38" s="203" t="s">
        <v>26</v>
      </c>
      <c r="AM38" s="203" t="s">
        <v>183</v>
      </c>
      <c r="AN38" s="110"/>
    </row>
    <row r="39" customFormat="false" ht="18" hidden="false" customHeight="true" outlineLevel="0" collapsed="false">
      <c r="A39" s="110"/>
      <c r="B39" s="128" t="s">
        <v>184</v>
      </c>
      <c r="C39" s="203" t="n">
        <f aca="false">COUNTIFS($B$11:$B$30,C$37,$C$11:$C$30,"A",$E$11:$E$30,"*")</f>
        <v>0</v>
      </c>
      <c r="D39" s="203" t="n">
        <f aca="false">COUNTIFS($B$11:$B$30,C$37,$C$11:$C$30,"B",$E$11:$E$30,"*")</f>
        <v>0</v>
      </c>
      <c r="E39" s="203" t="n">
        <f aca="false">COUNTIFS($B$11:$B$30,E$37,$C$11:$C$30,"A",$E$11:$E$30,"*")</f>
        <v>0</v>
      </c>
      <c r="F39" s="203" t="n">
        <f aca="false">COUNTIFS($B$11:$B$30,E$37,$C$11:$C$30,"B",$E$11:$E$30,"*")</f>
        <v>0</v>
      </c>
      <c r="G39" s="203"/>
      <c r="H39" s="203"/>
      <c r="I39" s="203" t="n">
        <f aca="false">COUNTIFS($B$11:$B$30,I$37,$C$11:$C$30,"A",$E$11:$E$30,"*")</f>
        <v>0</v>
      </c>
      <c r="J39" s="203"/>
      <c r="K39" s="203"/>
      <c r="L39" s="203" t="n">
        <f aca="false">COUNTIFS($B$11:$B$30,I$37,$C$11:$C$30,"B",$E$11:$E$30,"*")</f>
        <v>0</v>
      </c>
      <c r="M39" s="203"/>
      <c r="N39" s="203"/>
      <c r="O39" s="203" t="n">
        <f aca="false">COUNTIFS($B$11:$B$30,O$37,$C$11:$C$30,"A",$E$11:$E$30,"*")</f>
        <v>0</v>
      </c>
      <c r="P39" s="203"/>
      <c r="Q39" s="203"/>
      <c r="R39" s="203" t="n">
        <f aca="false">COUNTIFS($B$11:$B$30,O$37,$C$11:$C$30,"B",$E$11:$E$30,"*")</f>
        <v>0</v>
      </c>
      <c r="S39" s="203"/>
      <c r="T39" s="203"/>
      <c r="U39" s="203" t="n">
        <f aca="false">COUNTIFS($B$11:$B$30,U$37,$C$11:$C$30,"A",$E$11:$E$30,"*")</f>
        <v>0</v>
      </c>
      <c r="V39" s="203"/>
      <c r="W39" s="203"/>
      <c r="X39" s="203" t="n">
        <f aca="false">COUNTIFS($B$11:$B$30,U$37,$C$11:$C$30,"B",$E$11:$E$30,"*")</f>
        <v>0</v>
      </c>
      <c r="Y39" s="203"/>
      <c r="Z39" s="203"/>
      <c r="AA39" s="203" t="n">
        <f aca="false">COUNTIFS($B$11:$B$30,AA$37,$C$11:$C$30,"A",$E$11:$E$30,"*")</f>
        <v>0</v>
      </c>
      <c r="AB39" s="203"/>
      <c r="AC39" s="203"/>
      <c r="AD39" s="203" t="n">
        <f aca="false">COUNTIFS($B$11:$B$30,AA$37,$C$11:$C$30,"B",$E$11:$E$30,"*")</f>
        <v>0</v>
      </c>
      <c r="AE39" s="203"/>
      <c r="AF39" s="203"/>
      <c r="AG39" s="203" t="n">
        <f aca="false">COUNTIFS($B$11:$B$30,AG$37,$C$11:$C$30,"A",$E$11:$E$30,"*")</f>
        <v>0</v>
      </c>
      <c r="AH39" s="203"/>
      <c r="AI39" s="203"/>
      <c r="AJ39" s="203" t="n">
        <f aca="false">COUNTIFS($B$11:$B$30,AG$37,$C$11:$C$30,"B",$E$11:$E$30,"*")</f>
        <v>0</v>
      </c>
      <c r="AK39" s="203"/>
      <c r="AL39" s="203" t="n">
        <f aca="false">COUNTIFS($B$11:$B$30,AL$37,$C$11:$C$30,"A",$E$11:$E$30,"*")</f>
        <v>0</v>
      </c>
      <c r="AM39" s="203" t="n">
        <f aca="false">COUNTIFS($B$11:$B$30,AL$37,$C$11:$C$30,"B",$E$11:$E$30,"*")</f>
        <v>0</v>
      </c>
      <c r="AN39" s="110"/>
    </row>
    <row r="40" customFormat="false" ht="18" hidden="false" customHeight="true" outlineLevel="0" collapsed="false">
      <c r="A40" s="110"/>
      <c r="B40" s="133" t="s">
        <v>185</v>
      </c>
      <c r="C40" s="203" t="n">
        <f aca="false">COUNTIFS($B$11:$B$30,C$37,$C$11:$C$30,"C",$E$11:$E$30,"*")</f>
        <v>0</v>
      </c>
      <c r="D40" s="203" t="n">
        <f aca="false">COUNTIFS($B$11:$B$30,C$37,$C$11:$C$30,"D",$E$11:$E$30,"*")</f>
        <v>0</v>
      </c>
      <c r="E40" s="203" t="n">
        <f aca="false">COUNTIFS($B$11:$B$30,E$37,$C$11:$C$30,"C",$E$11:$E$30,"*")</f>
        <v>0</v>
      </c>
      <c r="F40" s="203" t="n">
        <f aca="false">COUNTIFS($B$11:$B$30,E$37,$C$11:$C$30,"D",$E$11:$E$30,"*")</f>
        <v>0</v>
      </c>
      <c r="G40" s="203"/>
      <c r="H40" s="203"/>
      <c r="I40" s="203" t="n">
        <f aca="false">COUNTIFS($B$11:$B$30,I$37,$C$11:$C$30,"C",$E$11:$E$30,"*")</f>
        <v>0</v>
      </c>
      <c r="J40" s="203"/>
      <c r="K40" s="203"/>
      <c r="L40" s="203" t="n">
        <f aca="false">COUNTIFS($B$11:$B$30,I$37,$C$11:$C$30,"D",$E$11:$E$30,"*")</f>
        <v>0</v>
      </c>
      <c r="M40" s="203"/>
      <c r="N40" s="203"/>
      <c r="O40" s="203" t="n">
        <f aca="false">COUNTIFS($B$11:$B$30,O$37,$C$11:$C$30,"C",$E$11:$E$30,"*")</f>
        <v>0</v>
      </c>
      <c r="P40" s="203"/>
      <c r="Q40" s="203"/>
      <c r="R40" s="203" t="n">
        <f aca="false">COUNTIFS($B$11:$B$30,O$37,$C$11:$C$30,"D",$E$11:$E$30,"*")</f>
        <v>0</v>
      </c>
      <c r="S40" s="203"/>
      <c r="T40" s="203"/>
      <c r="U40" s="203" t="n">
        <f aca="false">COUNTIFS($B$11:$B$30,U$37,$C$11:$C$30,"C",$E$11:$E$30,"*")</f>
        <v>0</v>
      </c>
      <c r="V40" s="203"/>
      <c r="W40" s="203"/>
      <c r="X40" s="203" t="n">
        <f aca="false">COUNTIFS($B$11:$B$30,U$37,$C$11:$C$30,"D",$E$11:$E$30,"*")</f>
        <v>0</v>
      </c>
      <c r="Y40" s="203"/>
      <c r="Z40" s="203"/>
      <c r="AA40" s="203" t="n">
        <f aca="false">COUNTIFS($B$11:$B$30,AA$37,$C$11:$C$30,"C",$E$11:$E$30,"*")</f>
        <v>0</v>
      </c>
      <c r="AB40" s="203"/>
      <c r="AC40" s="203"/>
      <c r="AD40" s="203" t="n">
        <f aca="false">COUNTIFS($B$11:$B$30,AA$37,$C$11:$C$30,"D",$E$11:$E$30,"*")</f>
        <v>0</v>
      </c>
      <c r="AE40" s="203"/>
      <c r="AF40" s="203"/>
      <c r="AG40" s="203" t="n">
        <f aca="false">COUNTIFS($B$11:$B$30,AG$37,$C$11:$C$30,"C",$E$11:$E$30,"*")</f>
        <v>0</v>
      </c>
      <c r="AH40" s="203"/>
      <c r="AI40" s="203"/>
      <c r="AJ40" s="203" t="n">
        <f aca="false">COUNTIFS($B$11:$B$30,AG$37,$C$11:$C$30,"D",$E$11:$E$30,"*")</f>
        <v>0</v>
      </c>
      <c r="AK40" s="203"/>
      <c r="AL40" s="203" t="n">
        <f aca="false">COUNTIFS($B$11:$B$30,AL$37,$C$11:$C$30,"C",$E$11:$E$30,"*")</f>
        <v>0</v>
      </c>
      <c r="AM40" s="203" t="n">
        <f aca="false">COUNTIFS($B$11:$B$30,AL$37,$C$11:$C$30,"D",$E$11:$E$30,"*")</f>
        <v>0</v>
      </c>
      <c r="AN40" s="110"/>
    </row>
    <row r="41" customFormat="false" ht="24.75" hidden="false" customHeight="true" outlineLevel="0" collapsed="false">
      <c r="A41" s="110"/>
      <c r="B41" s="133" t="s">
        <v>186</v>
      </c>
      <c r="C41" s="200" t="str">
        <f aca="false">IF($AK$3="４週",SUMIFS($AK$11:$AK$30,$B$11:$B$30,C37)/4/$AH$5,IF($AK$3="歴月",SUMIFS($AK$11:$AK$30,$B$11:$B$30,C37)/$AL$5,"記載する期間を選択してください"))</f>
        <v>記載する期間を選択してください</v>
      </c>
      <c r="D41" s="200"/>
      <c r="E41" s="200" t="str">
        <f aca="false">IF($AK$3="４週",SUMIFS($AK$11:$AK$30,$B$11:$B$30,E37)/4/$AH$5,IF($AK$3="歴月",SUMIFS($AK$11:$AK$30,$B$11:$B$30,E37)/$AL$5,"記載する期間を選択してください"))</f>
        <v>記載する期間を選択してください</v>
      </c>
      <c r="F41" s="200"/>
      <c r="G41" s="200"/>
      <c r="H41" s="200"/>
      <c r="I41" s="200" t="str">
        <f aca="false">IF($AK$3="４週",SUMIFS($AK$11:$AK$30,$B$11:$B$30,I37)/4/$AH$5,IF($AK$3="歴月",SUMIFS($AK$11:$AK$30,$B$11:$B$30,I37)/$AL$5,"記載する期間を選択してください"))</f>
        <v>記載する期間を選択してください</v>
      </c>
      <c r="J41" s="200"/>
      <c r="K41" s="200"/>
      <c r="L41" s="200"/>
      <c r="M41" s="200"/>
      <c r="N41" s="200"/>
      <c r="O41" s="200" t="str">
        <f aca="false">IF($AK$3="４週",SUMIFS($AK$11:$AK$30,$B$11:$B$30,O37)/4/$AH$5,IF($AK$3="歴月",SUMIFS($AK$11:$AK$30,$B$11:$B$30,O37)/$AL$5,"記載する期間を選択してください"))</f>
        <v>記載する期間を選択してください</v>
      </c>
      <c r="P41" s="200"/>
      <c r="Q41" s="200"/>
      <c r="R41" s="200"/>
      <c r="S41" s="200"/>
      <c r="T41" s="200"/>
      <c r="U41" s="200" t="str">
        <f aca="false">IF($AK$3="４週",SUMIFS($AK$11:$AK$30,$B$11:$B$30,U37)/4/$AH$5,IF($AK$3="歴月",SUMIFS($AK$11:$AK$30,$B$11:$B$30,U37)/$AL$5,"記載する期間を選択してください"))</f>
        <v>記載する期間を選択してください</v>
      </c>
      <c r="V41" s="200"/>
      <c r="W41" s="200"/>
      <c r="X41" s="200"/>
      <c r="Y41" s="200"/>
      <c r="Z41" s="200"/>
      <c r="AA41" s="200" t="str">
        <f aca="false">IF($AK$3="４週",SUMIFS($AK$11:$AK$30,$B$11:$B$30,AA37)/4/$AH$5,IF($AK$3="歴月",SUMIFS($AK$11:$AK$30,$B$11:$B$30,AA37)/$AL$5,"記載する期間を選択してください"))</f>
        <v>記載する期間を選択してください</v>
      </c>
      <c r="AB41" s="200"/>
      <c r="AC41" s="200"/>
      <c r="AD41" s="200"/>
      <c r="AE41" s="200"/>
      <c r="AF41" s="200"/>
      <c r="AG41" s="200" t="str">
        <f aca="false">IF($AK$3="４週",SUMIFS($AK$11:$AK$30,$B$11:$B$30,AG37)/4/$AH$5,IF($AK$3="歴月",SUMIFS($AK$11:$AK$30,$B$11:$B$30,AG37)/$AL$5,"記載する期間を選択してください"))</f>
        <v>記載する期間を選択してください</v>
      </c>
      <c r="AH41" s="200"/>
      <c r="AI41" s="200"/>
      <c r="AJ41" s="200"/>
      <c r="AK41" s="200"/>
      <c r="AL41" s="200" t="str">
        <f aca="false">IF($AK$3="４週",SUMIFS($AK$11:$AK$30,$B$11:$B$30,AL37)/4/$AH$5,IF($AK$3="歴月",SUMIFS($AK$11:$AK$30,$B$11:$B$30,AL37)/$AL$5,"記載する期間を選択してください"))</f>
        <v>記載する期間を選択してください</v>
      </c>
      <c r="AM41" s="200"/>
      <c r="AN41" s="110"/>
    </row>
    <row r="42" s="105" customFormat="true" ht="4.5" hidden="false" customHeight="true" outlineLevel="0" collapsed="false">
      <c r="A42" s="110"/>
      <c r="C42" s="158" t="n">
        <v>2</v>
      </c>
      <c r="D42" s="158"/>
      <c r="E42" s="158" t="n">
        <v>3</v>
      </c>
      <c r="F42" s="158"/>
      <c r="G42" s="158"/>
      <c r="H42" s="158"/>
      <c r="I42" s="158" t="n">
        <v>4</v>
      </c>
      <c r="J42" s="158"/>
      <c r="K42" s="158"/>
      <c r="L42" s="158"/>
      <c r="M42" s="158"/>
      <c r="N42" s="158"/>
      <c r="O42" s="158" t="n">
        <v>5</v>
      </c>
      <c r="P42" s="158"/>
      <c r="Q42" s="158"/>
      <c r="R42" s="158"/>
      <c r="S42" s="158"/>
      <c r="T42" s="158"/>
      <c r="U42" s="158" t="n">
        <v>6</v>
      </c>
      <c r="V42" s="158"/>
      <c r="W42" s="158"/>
      <c r="X42" s="158"/>
      <c r="Y42" s="158"/>
      <c r="Z42" s="158"/>
      <c r="AA42" s="158" t="n">
        <v>7</v>
      </c>
      <c r="AB42" s="158"/>
      <c r="AC42" s="158"/>
      <c r="AD42" s="158"/>
      <c r="AE42" s="158"/>
      <c r="AF42" s="158"/>
      <c r="AG42" s="158" t="n">
        <v>8</v>
      </c>
      <c r="AH42" s="158"/>
      <c r="AI42" s="158"/>
      <c r="AJ42" s="158"/>
      <c r="AK42" s="158"/>
      <c r="AL42" s="158" t="n">
        <v>9</v>
      </c>
      <c r="AM42" s="206"/>
      <c r="AN42" s="110"/>
    </row>
    <row r="43" customFormat="false" ht="15" hidden="false" customHeight="true" outlineLevel="0" collapsed="false">
      <c r="A43" s="154" t="s">
        <v>117</v>
      </c>
      <c r="B43" s="155"/>
      <c r="C43" s="156"/>
      <c r="D43" s="156"/>
      <c r="E43" s="156"/>
      <c r="F43" s="157"/>
      <c r="G43" s="156"/>
      <c r="H43" s="158"/>
      <c r="I43" s="158"/>
      <c r="J43" s="158"/>
      <c r="K43" s="158"/>
      <c r="L43" s="158"/>
      <c r="M43" s="158"/>
      <c r="N43" s="158"/>
      <c r="O43" s="158"/>
      <c r="P43" s="158"/>
      <c r="Q43" s="158"/>
      <c r="R43" s="158" t="n">
        <v>6</v>
      </c>
      <c r="S43" s="158"/>
      <c r="T43" s="158"/>
      <c r="U43" s="158"/>
      <c r="V43" s="158"/>
      <c r="W43" s="158"/>
      <c r="X43" s="158" t="n">
        <v>7</v>
      </c>
      <c r="Y43" s="158"/>
      <c r="Z43" s="158"/>
      <c r="AA43" s="158"/>
      <c r="AB43" s="158"/>
      <c r="AC43" s="158"/>
      <c r="AD43" s="158" t="n">
        <v>8</v>
      </c>
      <c r="AE43" s="158"/>
      <c r="AF43" s="158"/>
      <c r="AG43" s="159"/>
      <c r="AH43" s="159"/>
      <c r="AI43" s="159"/>
      <c r="AJ43" s="159" t="n">
        <v>9</v>
      </c>
      <c r="AK43" s="160"/>
      <c r="AL43" s="160"/>
      <c r="AM43" s="110"/>
    </row>
    <row r="44" s="154" customFormat="true" ht="15" hidden="false" customHeight="true" outlineLevel="0" collapsed="false">
      <c r="A44" s="154" t="s">
        <v>118</v>
      </c>
      <c r="B44" s="161"/>
      <c r="C44" s="161"/>
      <c r="D44" s="161"/>
      <c r="E44" s="161"/>
      <c r="F44" s="161"/>
      <c r="G44" s="161"/>
      <c r="H44" s="109"/>
      <c r="I44" s="109"/>
      <c r="J44" s="109"/>
      <c r="K44" s="109"/>
      <c r="L44" s="109"/>
      <c r="M44" s="109"/>
      <c r="N44" s="109"/>
      <c r="O44" s="109"/>
      <c r="P44" s="109"/>
      <c r="Q44" s="109"/>
      <c r="R44" s="109"/>
      <c r="S44" s="109"/>
      <c r="T44" s="109"/>
      <c r="U44" s="109"/>
      <c r="V44" s="109"/>
      <c r="W44" s="109"/>
      <c r="X44" s="109"/>
      <c r="Y44" s="109"/>
      <c r="Z44" s="109"/>
      <c r="AA44" s="109"/>
      <c r="AB44" s="109"/>
      <c r="AC44" s="109"/>
      <c r="AD44" s="109"/>
      <c r="AE44" s="109"/>
      <c r="AF44" s="109"/>
      <c r="AG44" s="109"/>
      <c r="AH44" s="109"/>
      <c r="AI44" s="109"/>
      <c r="AJ44" s="109"/>
      <c r="AK44" s="109"/>
      <c r="AL44" s="109"/>
      <c r="AM44" s="109"/>
    </row>
    <row r="45" s="154" customFormat="true" ht="15" hidden="false" customHeight="true" outlineLevel="0" collapsed="false">
      <c r="A45" s="154" t="s">
        <v>119</v>
      </c>
      <c r="B45" s="161"/>
      <c r="C45" s="161"/>
      <c r="D45" s="161"/>
      <c r="E45" s="161"/>
      <c r="F45" s="161"/>
      <c r="G45" s="161"/>
      <c r="H45" s="109"/>
      <c r="I45" s="109"/>
      <c r="J45" s="109"/>
      <c r="K45" s="109"/>
      <c r="L45" s="109"/>
      <c r="M45" s="109"/>
      <c r="N45" s="109"/>
      <c r="O45" s="109"/>
      <c r="P45" s="109"/>
      <c r="Q45" s="109"/>
      <c r="R45" s="109"/>
      <c r="S45" s="109"/>
      <c r="T45" s="109"/>
      <c r="U45" s="109"/>
      <c r="V45" s="109"/>
      <c r="W45" s="109"/>
      <c r="X45" s="109"/>
      <c r="Y45" s="109"/>
      <c r="Z45" s="109"/>
      <c r="AA45" s="109"/>
      <c r="AB45" s="109"/>
      <c r="AC45" s="109"/>
      <c r="AD45" s="109"/>
      <c r="AE45" s="109"/>
      <c r="AF45" s="109"/>
      <c r="AG45" s="109"/>
      <c r="AH45" s="109"/>
      <c r="AI45" s="109"/>
      <c r="AJ45" s="109"/>
      <c r="AK45" s="109"/>
      <c r="AL45" s="109"/>
      <c r="AM45" s="109"/>
    </row>
    <row r="46" s="154" customFormat="true" ht="15" hidden="false" customHeight="true" outlineLevel="0" collapsed="false">
      <c r="A46" s="154" t="s">
        <v>120</v>
      </c>
      <c r="B46" s="161"/>
      <c r="C46" s="161"/>
      <c r="D46" s="161"/>
      <c r="E46" s="161"/>
      <c r="F46" s="161"/>
      <c r="G46" s="161"/>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row>
    <row r="47" s="154" customFormat="true" ht="15" hidden="false" customHeight="true" outlineLevel="0" collapsed="false">
      <c r="A47" s="154" t="s">
        <v>121</v>
      </c>
      <c r="B47" s="161"/>
      <c r="C47" s="161"/>
      <c r="D47" s="161"/>
      <c r="E47" s="161"/>
      <c r="F47" s="161"/>
      <c r="G47" s="161"/>
      <c r="H47" s="109"/>
      <c r="I47" s="109"/>
      <c r="J47" s="109"/>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09"/>
      <c r="AL47" s="109"/>
      <c r="AM47" s="109"/>
    </row>
    <row r="48" customFormat="false" ht="15" hidden="false" customHeight="true" outlineLevel="0" collapsed="false">
      <c r="A48" s="154" t="s">
        <v>122</v>
      </c>
      <c r="B48" s="162"/>
      <c r="C48" s="154"/>
      <c r="D48" s="154"/>
      <c r="E48" s="154"/>
      <c r="F48" s="154"/>
      <c r="G48" s="154"/>
    </row>
    <row r="49" customFormat="false" ht="15" hidden="false" customHeight="true" outlineLevel="0" collapsed="false">
      <c r="A49" s="154" t="s">
        <v>123</v>
      </c>
      <c r="B49" s="162"/>
      <c r="C49" s="154"/>
      <c r="D49" s="154"/>
      <c r="E49" s="154"/>
      <c r="F49" s="154"/>
      <c r="G49" s="154"/>
    </row>
    <row r="50" customFormat="false" ht="15" hidden="false" customHeight="true" outlineLevel="0" collapsed="false">
      <c r="A50" s="154"/>
      <c r="B50" s="128" t="s">
        <v>124</v>
      </c>
      <c r="C50" s="128" t="s">
        <v>125</v>
      </c>
      <c r="D50" s="128"/>
      <c r="E50" s="128"/>
      <c r="F50" s="154"/>
      <c r="G50" s="154"/>
    </row>
    <row r="51" customFormat="false" ht="15" hidden="false" customHeight="true" outlineLevel="0" collapsed="false">
      <c r="A51" s="154"/>
      <c r="B51" s="163" t="s">
        <v>126</v>
      </c>
      <c r="C51" s="164" t="s">
        <v>127</v>
      </c>
      <c r="D51" s="164"/>
      <c r="E51" s="164"/>
      <c r="F51" s="154"/>
      <c r="G51" s="154"/>
    </row>
    <row r="52" customFormat="false" ht="15" hidden="false" customHeight="true" outlineLevel="0" collapsed="false">
      <c r="A52" s="154"/>
      <c r="B52" s="163" t="s">
        <v>128</v>
      </c>
      <c r="C52" s="164" t="s">
        <v>129</v>
      </c>
      <c r="D52" s="164"/>
      <c r="E52" s="164"/>
      <c r="F52" s="154"/>
      <c r="G52" s="154"/>
    </row>
    <row r="53" customFormat="false" ht="15" hidden="false" customHeight="true" outlineLevel="0" collapsed="false">
      <c r="A53" s="154"/>
      <c r="B53" s="163" t="s">
        <v>130</v>
      </c>
      <c r="C53" s="164" t="s">
        <v>131</v>
      </c>
      <c r="D53" s="164"/>
      <c r="E53" s="164"/>
      <c r="F53" s="154"/>
      <c r="G53" s="154"/>
    </row>
    <row r="54" customFormat="false" ht="15" hidden="false" customHeight="true" outlineLevel="0" collapsed="false">
      <c r="A54" s="154"/>
      <c r="B54" s="163" t="s">
        <v>132</v>
      </c>
      <c r="C54" s="164" t="s">
        <v>133</v>
      </c>
      <c r="D54" s="164"/>
      <c r="E54" s="164"/>
      <c r="F54" s="154"/>
      <c r="G54" s="154"/>
    </row>
    <row r="55" customFormat="false" ht="15" hidden="false" customHeight="true" outlineLevel="0" collapsed="false">
      <c r="A55" s="154"/>
      <c r="B55" s="154" t="s">
        <v>134</v>
      </c>
      <c r="C55" s="154"/>
      <c r="D55" s="154"/>
      <c r="E55" s="154"/>
      <c r="F55" s="154"/>
      <c r="G55" s="154"/>
    </row>
    <row r="56" customFormat="false" ht="15" hidden="false" customHeight="true" outlineLevel="0" collapsed="false">
      <c r="A56" s="154"/>
      <c r="B56" s="154" t="s">
        <v>135</v>
      </c>
      <c r="C56" s="154"/>
      <c r="D56" s="154"/>
      <c r="E56" s="154"/>
      <c r="F56" s="154"/>
      <c r="G56" s="154"/>
    </row>
    <row r="57" customFormat="false" ht="15" hidden="false" customHeight="true" outlineLevel="0" collapsed="false">
      <c r="A57" s="154"/>
      <c r="B57" s="154" t="s">
        <v>136</v>
      </c>
      <c r="C57" s="154"/>
      <c r="D57" s="154"/>
      <c r="E57" s="154"/>
      <c r="F57" s="154"/>
      <c r="G57" s="154"/>
    </row>
    <row r="58" customFormat="false" ht="15" hidden="false" customHeight="true" outlineLevel="0" collapsed="false">
      <c r="A58" s="154" t="s">
        <v>137</v>
      </c>
      <c r="B58" s="162"/>
      <c r="C58" s="154"/>
      <c r="D58" s="154"/>
      <c r="E58" s="154"/>
      <c r="F58" s="154"/>
      <c r="G58" s="154"/>
    </row>
    <row r="59" customFormat="false" ht="15" hidden="false" customHeight="true" outlineLevel="0" collapsed="false">
      <c r="A59" s="154" t="s">
        <v>138</v>
      </c>
      <c r="B59" s="162"/>
      <c r="C59" s="154"/>
      <c r="D59" s="154"/>
      <c r="E59" s="154"/>
      <c r="F59" s="154"/>
      <c r="G59" s="154"/>
    </row>
    <row r="60" customFormat="false" ht="15" hidden="false" customHeight="true" outlineLevel="0" collapsed="false">
      <c r="A60" s="154" t="s">
        <v>139</v>
      </c>
      <c r="B60" s="162"/>
      <c r="C60" s="154"/>
      <c r="D60" s="154"/>
      <c r="E60" s="154"/>
      <c r="F60" s="154"/>
      <c r="G60" s="154"/>
    </row>
    <row r="61" customFormat="false" ht="15" hidden="false" customHeight="true" outlineLevel="0" collapsed="false">
      <c r="A61" s="154" t="s">
        <v>140</v>
      </c>
      <c r="B61" s="162"/>
      <c r="C61" s="154"/>
      <c r="D61" s="154"/>
      <c r="E61" s="154"/>
      <c r="F61" s="154"/>
      <c r="G61" s="154"/>
    </row>
    <row r="62" customFormat="false" ht="15" hidden="false" customHeight="true" outlineLevel="0" collapsed="false">
      <c r="A62" s="154" t="s">
        <v>141</v>
      </c>
      <c r="B62" s="162"/>
      <c r="C62" s="154"/>
      <c r="D62" s="154"/>
      <c r="E62" s="154"/>
      <c r="F62" s="154"/>
      <c r="G62" s="154"/>
    </row>
    <row r="63" customFormat="false" ht="15" hidden="false" customHeight="true" outlineLevel="0" collapsed="false">
      <c r="A63" s="154" t="s">
        <v>142</v>
      </c>
      <c r="B63" s="162"/>
      <c r="C63" s="154"/>
      <c r="D63" s="154"/>
      <c r="E63" s="154"/>
      <c r="F63" s="154"/>
      <c r="G63" s="154"/>
    </row>
    <row r="64" customFormat="false" ht="15" hidden="false" customHeight="true" outlineLevel="0" collapsed="false">
      <c r="A64" s="154" t="s">
        <v>143</v>
      </c>
      <c r="B64" s="162"/>
      <c r="C64" s="154"/>
      <c r="D64" s="154"/>
      <c r="E64" s="154"/>
      <c r="F64" s="154"/>
      <c r="G64" s="154"/>
    </row>
    <row r="65" customFormat="false" ht="15" hidden="false" customHeight="true" outlineLevel="0" collapsed="false">
      <c r="A65" s="154" t="s">
        <v>144</v>
      </c>
      <c r="B65" s="162"/>
      <c r="C65" s="154"/>
      <c r="D65" s="154"/>
      <c r="E65" s="154"/>
      <c r="F65" s="154"/>
      <c r="G65" s="154"/>
    </row>
    <row r="66" customFormat="false" ht="15" hidden="false" customHeight="true" outlineLevel="0" collapsed="false">
      <c r="A66" s="154" t="s">
        <v>145</v>
      </c>
      <c r="B66" s="162"/>
      <c r="C66" s="154"/>
      <c r="D66" s="154"/>
      <c r="E66" s="154"/>
      <c r="F66" s="154"/>
      <c r="G66" s="154"/>
    </row>
    <row r="67" customFormat="false" ht="15" hidden="false" customHeight="true" outlineLevel="0" collapsed="false">
      <c r="A67" s="154" t="s">
        <v>146</v>
      </c>
      <c r="B67" s="162"/>
      <c r="C67" s="154"/>
      <c r="D67" s="154"/>
      <c r="E67" s="154"/>
      <c r="F67" s="154"/>
      <c r="G67" s="154"/>
    </row>
    <row r="68" customFormat="false" ht="15" hidden="false" customHeight="true" outlineLevel="0" collapsed="false">
      <c r="A68" s="154" t="s">
        <v>147</v>
      </c>
      <c r="B68" s="162"/>
      <c r="C68" s="154"/>
      <c r="D68" s="154"/>
      <c r="E68" s="154"/>
      <c r="F68" s="154"/>
      <c r="G68" s="154"/>
    </row>
    <row r="69" customFormat="false" ht="15" hidden="false" customHeight="true" outlineLevel="0" collapsed="false">
      <c r="A69" s="154" t="s">
        <v>148</v>
      </c>
      <c r="B69" s="162"/>
      <c r="C69" s="154"/>
      <c r="D69" s="154"/>
      <c r="E69" s="154"/>
      <c r="F69" s="154"/>
      <c r="G69" s="154"/>
    </row>
    <row r="70" customFormat="false" ht="15" hidden="false" customHeight="true" outlineLevel="0" collapsed="false">
      <c r="A70" s="154" t="s">
        <v>149</v>
      </c>
      <c r="B70" s="162"/>
      <c r="C70" s="154"/>
      <c r="D70" s="154"/>
      <c r="E70" s="154"/>
      <c r="F70" s="154"/>
      <c r="G70" s="154"/>
    </row>
  </sheetData>
  <mergeCells count="100">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C37:D37"/>
    <mergeCell ref="E37:H37"/>
    <mergeCell ref="I37:N37"/>
    <mergeCell ref="O37:T37"/>
    <mergeCell ref="U37:Z37"/>
    <mergeCell ref="AA37:AF37"/>
    <mergeCell ref="AG37:AK37"/>
    <mergeCell ref="AL37:AM37"/>
    <mergeCell ref="F38:H38"/>
    <mergeCell ref="I38:K38"/>
    <mergeCell ref="L38:N38"/>
    <mergeCell ref="O38:Q38"/>
    <mergeCell ref="R38:T38"/>
    <mergeCell ref="U38:W38"/>
    <mergeCell ref="X38:Z38"/>
    <mergeCell ref="AA38:AC38"/>
    <mergeCell ref="AD38:AF38"/>
    <mergeCell ref="AG38:AI38"/>
    <mergeCell ref="AJ38:AK38"/>
    <mergeCell ref="F39:H39"/>
    <mergeCell ref="I39:K39"/>
    <mergeCell ref="L39:N39"/>
    <mergeCell ref="O39:Q39"/>
    <mergeCell ref="R39:T39"/>
    <mergeCell ref="U39:W39"/>
    <mergeCell ref="X39:Z39"/>
    <mergeCell ref="AA39:AC39"/>
    <mergeCell ref="AD39:AF39"/>
    <mergeCell ref="AG39:AI39"/>
    <mergeCell ref="AJ39:AK39"/>
    <mergeCell ref="F40:H40"/>
    <mergeCell ref="I40:K40"/>
    <mergeCell ref="L40:N40"/>
    <mergeCell ref="O40:Q40"/>
    <mergeCell ref="R40:T40"/>
    <mergeCell ref="U40:W40"/>
    <mergeCell ref="X40:Z40"/>
    <mergeCell ref="AA40:AC40"/>
    <mergeCell ref="AD40:AF40"/>
    <mergeCell ref="AG40:AI40"/>
    <mergeCell ref="AJ40:AK40"/>
    <mergeCell ref="C41:D41"/>
    <mergeCell ref="E41:H41"/>
    <mergeCell ref="I41:N41"/>
    <mergeCell ref="O41:T41"/>
    <mergeCell ref="U41:Z41"/>
    <mergeCell ref="AA41:AF41"/>
    <mergeCell ref="AG41:AK41"/>
    <mergeCell ref="AL41:AM41"/>
    <mergeCell ref="C50:E50"/>
    <mergeCell ref="C51:E51"/>
    <mergeCell ref="C52:E52"/>
    <mergeCell ref="C53:E53"/>
    <mergeCell ref="C54:E54"/>
  </mergeCells>
  <dataValidations count="4">
    <dataValidation allowBlank="true" errorStyle="stop" operator="between" showDropDown="false" showErrorMessage="true" showInputMessage="true" sqref="C11:C30" type="list">
      <formula1>"A,B,C,D"</formula1>
      <formula2>0</formula2>
    </dataValidation>
    <dataValidation allowBlank="true" errorStyle="stop" operator="between" showDropDown="false" showErrorMessage="true" showInputMessage="true" sqref="AK4:AN4" type="list">
      <formula1>"予定,実績"</formula1>
      <formula2>0</formula2>
    </dataValidation>
    <dataValidation allowBlank="true" errorStyle="stop" operator="between" showDropDown="false" showErrorMessage="true" showInputMessage="true" sqref="AK3:AN3" type="list">
      <formula1>"４週,歴月"</formula1>
      <formula2>0</formula2>
    </dataValidation>
    <dataValidation allowBlank="true" errorStyle="stop" operator="between" showDropDown="false" showErrorMessage="true" showInputMessage="true" sqref="B11:B30" type="list">
      <formula1>INDIRECT($AK$1)</formula1>
      <formula2>0</formula2>
    </dataValidation>
  </dataValidations>
  <printOptions headings="false" gridLines="false" gridLinesSet="true" horizontalCentered="true" verticalCentered="true"/>
  <pageMargins left="0.196527777777778" right="0.196527777777778" top="0.393055555555556" bottom="0.196527777777778" header="0.196527777777778" footer="0.511811023622047"/>
  <pageSetup paperSize="9" scale="88" fitToWidth="1" fitToHeight="1" pageOrder="downThenOver" orientation="landscape" blackAndWhite="false" draft="false" cellComments="none" horizontalDpi="300" verticalDpi="300" copies="1"/>
  <headerFooter differentFirst="false" differentOddEven="false">
    <oddHeader>&amp;L&amp;"ＭＳ ゴシック,標準"&amp;10（参考様式）</oddHeader>
    <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N70"/>
  <sheetViews>
    <sheetView showFormulas="false" showGridLines="false" showRowColHeaders="true" showZeros="true" rightToLeft="false" tabSelected="false" showOutlineSymbols="true" defaultGridColor="true" view="pageBreakPreview" topLeftCell="A1" colorId="64" zoomScale="100" zoomScaleNormal="100" zoomScalePageLayoutView="100" workbookViewId="0">
      <selection pane="topLeft" activeCell="B25" activeCellId="0" sqref="B25"/>
    </sheetView>
  </sheetViews>
  <sheetFormatPr defaultColWidth="8.2578125" defaultRowHeight="21" customHeight="true" zeroHeight="false" outlineLevelRow="0" outlineLevelCol="0"/>
  <cols>
    <col collapsed="false" customWidth="true" hidden="false" outlineLevel="0" max="1" min="1" style="105" width="2.62"/>
    <col collapsed="false" customWidth="true" hidden="false" outlineLevel="0" max="2" min="2" style="106" width="15"/>
    <col collapsed="false" customWidth="true" hidden="false" outlineLevel="0" max="3" min="3" style="105" width="6.62"/>
    <col collapsed="false" customWidth="true" hidden="false" outlineLevel="0" max="5" min="4" style="105" width="7.62"/>
    <col collapsed="false" customWidth="true" hidden="false" outlineLevel="0" max="36" min="6" style="105" width="2.62"/>
    <col collapsed="false" customWidth="true" hidden="false" outlineLevel="0" max="37" min="37" style="105" width="6.62"/>
    <col collapsed="false" customWidth="true" hidden="false" outlineLevel="0" max="39" min="38" style="105" width="7.62"/>
    <col collapsed="false" customWidth="true" hidden="false" outlineLevel="0" max="40" min="40" style="105" width="5.62"/>
    <col collapsed="false" customWidth="false" hidden="false" outlineLevel="0" max="16384" min="41" style="105" width="8.25"/>
  </cols>
  <sheetData>
    <row r="1" customFormat="false" ht="19.5" hidden="false" customHeight="true" outlineLevel="0" collapsed="false">
      <c r="A1" s="107" t="s">
        <v>90</v>
      </c>
      <c r="C1" s="108"/>
      <c r="D1" s="108"/>
      <c r="E1" s="108"/>
      <c r="F1" s="108"/>
      <c r="G1" s="108"/>
      <c r="H1" s="108"/>
      <c r="I1" s="108"/>
      <c r="J1" s="108"/>
      <c r="K1" s="108"/>
      <c r="L1" s="108"/>
      <c r="M1" s="108"/>
      <c r="N1" s="108"/>
      <c r="O1" s="108"/>
      <c r="P1" s="108"/>
      <c r="Q1" s="108"/>
      <c r="R1" s="108"/>
      <c r="S1" s="108"/>
      <c r="T1" s="108"/>
      <c r="U1" s="108"/>
      <c r="V1" s="108"/>
      <c r="W1" s="108"/>
      <c r="X1" s="109"/>
      <c r="Y1" s="109"/>
      <c r="Z1" s="110"/>
      <c r="AA1" s="110"/>
      <c r="AB1" s="110"/>
      <c r="AC1" s="110"/>
      <c r="AD1" s="111"/>
      <c r="AE1" s="111"/>
      <c r="AF1" s="111"/>
      <c r="AG1" s="111"/>
      <c r="AH1" s="111"/>
      <c r="AI1" s="112" t="s">
        <v>91</v>
      </c>
      <c r="AJ1" s="112"/>
      <c r="AK1" s="113" t="s">
        <v>268</v>
      </c>
      <c r="AL1" s="113"/>
      <c r="AM1" s="113"/>
      <c r="AN1" s="113"/>
    </row>
    <row r="2" customFormat="false" ht="18" hidden="false" customHeight="true" outlineLevel="0" collapsed="false">
      <c r="A2" s="110"/>
      <c r="B2" s="114"/>
      <c r="C2" s="114"/>
      <c r="D2" s="114"/>
      <c r="E2" s="114"/>
      <c r="F2" s="114"/>
      <c r="G2" s="114"/>
      <c r="H2" s="114"/>
      <c r="I2" s="114"/>
      <c r="J2" s="114"/>
      <c r="K2" s="115"/>
      <c r="L2" s="115"/>
      <c r="M2" s="116" t="n">
        <v>2024</v>
      </c>
      <c r="N2" s="116"/>
      <c r="O2" s="116"/>
      <c r="P2" s="116"/>
      <c r="Q2" s="117" t="s">
        <v>93</v>
      </c>
      <c r="R2" s="117"/>
      <c r="S2" s="116" t="n">
        <v>5</v>
      </c>
      <c r="T2" s="116"/>
      <c r="U2" s="117" t="s">
        <v>94</v>
      </c>
      <c r="V2" s="117"/>
      <c r="W2" s="114"/>
      <c r="X2" s="114"/>
      <c r="Y2" s="114"/>
      <c r="Z2" s="110"/>
      <c r="AA2" s="110"/>
      <c r="AC2" s="112"/>
      <c r="AD2" s="114"/>
      <c r="AE2" s="114"/>
      <c r="AF2" s="114"/>
      <c r="AG2" s="114"/>
      <c r="AH2" s="114"/>
      <c r="AI2" s="112" t="s">
        <v>95</v>
      </c>
      <c r="AJ2" s="112"/>
      <c r="AK2" s="118"/>
      <c r="AL2" s="118"/>
      <c r="AM2" s="118"/>
      <c r="AN2" s="118"/>
    </row>
    <row r="3" customFormat="false" ht="18" hidden="false" customHeight="true" outlineLevel="0" collapsed="false">
      <c r="A3" s="119"/>
      <c r="B3" s="119"/>
      <c r="C3" s="119"/>
      <c r="D3" s="119"/>
      <c r="E3" s="119"/>
      <c r="F3" s="119"/>
      <c r="G3" s="119"/>
      <c r="H3" s="119"/>
      <c r="I3" s="119"/>
      <c r="J3" s="119"/>
      <c r="K3" s="119"/>
      <c r="L3" s="119"/>
      <c r="M3" s="119"/>
      <c r="N3" s="119"/>
      <c r="O3" s="119"/>
      <c r="P3" s="119"/>
      <c r="Q3" s="119"/>
      <c r="R3" s="119"/>
      <c r="S3" s="119"/>
      <c r="T3" s="119"/>
      <c r="U3" s="119"/>
      <c r="V3" s="119"/>
      <c r="W3" s="119"/>
      <c r="Y3" s="120"/>
      <c r="Z3" s="120"/>
      <c r="AA3" s="120"/>
      <c r="AB3" s="110"/>
      <c r="AC3" s="120"/>
      <c r="AD3" s="120"/>
      <c r="AE3" s="120"/>
      <c r="AF3" s="120"/>
      <c r="AG3" s="120"/>
      <c r="AH3" s="120"/>
      <c r="AI3" s="121" t="s">
        <v>96</v>
      </c>
      <c r="AJ3" s="112"/>
      <c r="AK3" s="122"/>
      <c r="AL3" s="122"/>
      <c r="AM3" s="122"/>
      <c r="AN3" s="122"/>
    </row>
    <row r="4" customFormat="false" ht="18" hidden="false" customHeight="true" outlineLevel="0" collapsed="false">
      <c r="A4" s="119"/>
      <c r="B4" s="119"/>
      <c r="C4" s="119"/>
      <c r="D4" s="119"/>
      <c r="E4" s="119"/>
      <c r="F4" s="119"/>
      <c r="G4" s="119"/>
      <c r="H4" s="119"/>
      <c r="I4" s="119"/>
      <c r="J4" s="119"/>
      <c r="K4" s="119"/>
      <c r="L4" s="119"/>
      <c r="M4" s="119"/>
      <c r="N4" s="119"/>
      <c r="O4" s="119"/>
      <c r="P4" s="119"/>
      <c r="Q4" s="119"/>
      <c r="R4" s="119"/>
      <c r="S4" s="119"/>
      <c r="T4" s="119"/>
      <c r="U4" s="119"/>
      <c r="V4" s="119"/>
      <c r="W4" s="119"/>
      <c r="Y4" s="120"/>
      <c r="Z4" s="120"/>
      <c r="AA4" s="120"/>
      <c r="AB4" s="110"/>
      <c r="AC4" s="120"/>
      <c r="AD4" s="120"/>
      <c r="AE4" s="120"/>
      <c r="AF4" s="120"/>
      <c r="AG4" s="120"/>
      <c r="AH4" s="120"/>
      <c r="AI4" s="121" t="s">
        <v>97</v>
      </c>
      <c r="AJ4" s="112"/>
      <c r="AK4" s="122"/>
      <c r="AL4" s="122"/>
      <c r="AM4" s="122"/>
      <c r="AN4" s="122"/>
    </row>
    <row r="5" customFormat="false" ht="18" hidden="false" customHeight="true" outlineLevel="0" collapsed="false">
      <c r="A5" s="119"/>
      <c r="B5" s="119"/>
      <c r="C5" s="119"/>
      <c r="D5" s="119"/>
      <c r="E5" s="119"/>
      <c r="F5" s="119"/>
      <c r="G5" s="119"/>
      <c r="H5" s="119"/>
      <c r="I5" s="119"/>
      <c r="J5" s="119"/>
      <c r="K5" s="119"/>
      <c r="L5" s="119"/>
      <c r="M5" s="119"/>
      <c r="N5" s="119"/>
      <c r="O5" s="119"/>
      <c r="P5" s="119"/>
      <c r="Q5" s="119"/>
      <c r="R5" s="119"/>
      <c r="S5" s="119"/>
      <c r="U5" s="119"/>
      <c r="V5" s="119"/>
      <c r="W5" s="119"/>
      <c r="Y5" s="120"/>
      <c r="Z5" s="120"/>
      <c r="AA5" s="120"/>
      <c r="AB5" s="110"/>
      <c r="AC5" s="120"/>
      <c r="AD5" s="120"/>
      <c r="AE5" s="120"/>
      <c r="AF5" s="120"/>
      <c r="AG5" s="121" t="s">
        <v>98</v>
      </c>
      <c r="AH5" s="165"/>
      <c r="AI5" s="165"/>
      <c r="AJ5" s="165"/>
      <c r="AK5" s="120" t="s">
        <v>99</v>
      </c>
      <c r="AL5" s="165"/>
      <c r="AM5" s="120" t="s">
        <v>100</v>
      </c>
      <c r="AN5" s="110"/>
    </row>
    <row r="6" customFormat="false" ht="9.75" hidden="false" customHeight="true" outlineLevel="0" collapsed="false">
      <c r="A6" s="110"/>
      <c r="B6" s="125"/>
      <c r="C6" s="125"/>
      <c r="D6" s="125"/>
      <c r="E6" s="125"/>
      <c r="F6" s="125"/>
      <c r="G6" s="125"/>
      <c r="H6" s="125"/>
      <c r="I6" s="125"/>
      <c r="J6" s="125"/>
      <c r="K6" s="125"/>
      <c r="L6" s="125"/>
      <c r="M6" s="125"/>
      <c r="N6" s="125"/>
      <c r="O6" s="125"/>
      <c r="P6" s="125"/>
      <c r="Q6" s="125"/>
      <c r="R6" s="125"/>
      <c r="S6" s="125"/>
      <c r="T6" s="125"/>
      <c r="U6" s="125"/>
      <c r="V6" s="125"/>
      <c r="W6" s="125"/>
      <c r="X6" s="126"/>
      <c r="Y6" s="126"/>
      <c r="Z6" s="126"/>
      <c r="AA6" s="126"/>
      <c r="AB6" s="126"/>
      <c r="AC6" s="126"/>
      <c r="AD6" s="126"/>
      <c r="AE6" s="126"/>
      <c r="AF6" s="126"/>
      <c r="AG6" s="126"/>
      <c r="AH6" s="126"/>
      <c r="AI6" s="126"/>
      <c r="AJ6" s="126"/>
      <c r="AK6" s="126"/>
      <c r="AL6" s="126"/>
      <c r="AM6" s="110"/>
      <c r="AN6" s="110"/>
    </row>
    <row r="7" customFormat="false" ht="15" hidden="false" customHeight="true" outlineLevel="0" collapsed="false">
      <c r="A7" s="127" t="s">
        <v>101</v>
      </c>
      <c r="B7" s="128" t="s">
        <v>102</v>
      </c>
      <c r="C7" s="129" t="s">
        <v>103</v>
      </c>
      <c r="D7" s="128" t="s">
        <v>104</v>
      </c>
      <c r="E7" s="130" t="s">
        <v>105</v>
      </c>
      <c r="F7" s="131" t="s">
        <v>106</v>
      </c>
      <c r="G7" s="131"/>
      <c r="H7" s="131"/>
      <c r="I7" s="131"/>
      <c r="J7" s="131"/>
      <c r="K7" s="131"/>
      <c r="L7" s="131"/>
      <c r="M7" s="131"/>
      <c r="N7" s="131"/>
      <c r="O7" s="131"/>
      <c r="P7" s="131"/>
      <c r="Q7" s="131"/>
      <c r="R7" s="131"/>
      <c r="S7" s="131"/>
      <c r="T7" s="131"/>
      <c r="U7" s="131"/>
      <c r="V7" s="131"/>
      <c r="W7" s="131"/>
      <c r="X7" s="131"/>
      <c r="Y7" s="131"/>
      <c r="Z7" s="131"/>
      <c r="AA7" s="131"/>
      <c r="AB7" s="131"/>
      <c r="AC7" s="131"/>
      <c r="AD7" s="131"/>
      <c r="AE7" s="131"/>
      <c r="AF7" s="131"/>
      <c r="AG7" s="131"/>
      <c r="AH7" s="131"/>
      <c r="AI7" s="131"/>
      <c r="AJ7" s="131"/>
      <c r="AK7" s="132" t="s">
        <v>107</v>
      </c>
      <c r="AL7" s="133" t="s">
        <v>108</v>
      </c>
      <c r="AM7" s="134" t="s">
        <v>109</v>
      </c>
      <c r="AN7" s="134"/>
    </row>
    <row r="8" customFormat="false" ht="15" hidden="false" customHeight="true" outlineLevel="0" collapsed="false">
      <c r="A8" s="127"/>
      <c r="B8" s="128"/>
      <c r="C8" s="129"/>
      <c r="D8" s="128"/>
      <c r="E8" s="130"/>
      <c r="F8" s="128" t="s">
        <v>110</v>
      </c>
      <c r="G8" s="128"/>
      <c r="H8" s="128"/>
      <c r="I8" s="128"/>
      <c r="J8" s="128"/>
      <c r="K8" s="128"/>
      <c r="L8" s="128"/>
      <c r="M8" s="128" t="s">
        <v>111</v>
      </c>
      <c r="N8" s="128"/>
      <c r="O8" s="128"/>
      <c r="P8" s="128"/>
      <c r="Q8" s="128"/>
      <c r="R8" s="128"/>
      <c r="S8" s="128"/>
      <c r="T8" s="128" t="s">
        <v>112</v>
      </c>
      <c r="U8" s="128"/>
      <c r="V8" s="128"/>
      <c r="W8" s="128"/>
      <c r="X8" s="128"/>
      <c r="Y8" s="128"/>
      <c r="Z8" s="128"/>
      <c r="AA8" s="128" t="s">
        <v>113</v>
      </c>
      <c r="AB8" s="128"/>
      <c r="AC8" s="128"/>
      <c r="AD8" s="128"/>
      <c r="AE8" s="128"/>
      <c r="AF8" s="128"/>
      <c r="AG8" s="128"/>
      <c r="AH8" s="128" t="s">
        <v>114</v>
      </c>
      <c r="AI8" s="128"/>
      <c r="AJ8" s="128"/>
      <c r="AK8" s="132"/>
      <c r="AL8" s="133"/>
      <c r="AM8" s="134"/>
      <c r="AN8" s="134"/>
    </row>
    <row r="9" customFormat="false" ht="15" hidden="false" customHeight="true" outlineLevel="0" collapsed="false">
      <c r="A9" s="127"/>
      <c r="B9" s="128"/>
      <c r="C9" s="129"/>
      <c r="D9" s="128"/>
      <c r="E9" s="130"/>
      <c r="F9" s="135" t="n">
        <f aca="false">DATE($M$2,$S$2,1)</f>
        <v>45413</v>
      </c>
      <c r="G9" s="135" t="n">
        <f aca="false">DATE($M$2,$S$2,2)</f>
        <v>45414</v>
      </c>
      <c r="H9" s="135" t="n">
        <f aca="false">DATE($M$2,$S$2,3)</f>
        <v>45415</v>
      </c>
      <c r="I9" s="135" t="n">
        <f aca="false">DATE($M$2,$S$2,4)</f>
        <v>45416</v>
      </c>
      <c r="J9" s="135" t="n">
        <f aca="false">DATE($M$2,$S$2,5)</f>
        <v>45417</v>
      </c>
      <c r="K9" s="135" t="n">
        <f aca="false">DATE($M$2,$S$2,6)</f>
        <v>45418</v>
      </c>
      <c r="L9" s="135" t="n">
        <f aca="false">DATE($M$2,$S$2,7)</f>
        <v>45419</v>
      </c>
      <c r="M9" s="135" t="n">
        <f aca="false">DATE($M$2,$S$2,8)</f>
        <v>45420</v>
      </c>
      <c r="N9" s="135" t="n">
        <f aca="false">DATE($M$2,$S$2,9)</f>
        <v>45421</v>
      </c>
      <c r="O9" s="135" t="n">
        <f aca="false">DATE($M$2,$S$2,10)</f>
        <v>45422</v>
      </c>
      <c r="P9" s="135" t="n">
        <f aca="false">DATE($M$2,$S$2,11)</f>
        <v>45423</v>
      </c>
      <c r="Q9" s="135" t="n">
        <f aca="false">DATE($M$2,$S$2,12)</f>
        <v>45424</v>
      </c>
      <c r="R9" s="135" t="n">
        <f aca="false">DATE($M$2,$S$2,13)</f>
        <v>45425</v>
      </c>
      <c r="S9" s="135" t="n">
        <f aca="false">DATE($M$2,$S$2,14)</f>
        <v>45426</v>
      </c>
      <c r="T9" s="135" t="n">
        <f aca="false">DATE($M$2,$S$2,15)</f>
        <v>45427</v>
      </c>
      <c r="U9" s="135" t="n">
        <f aca="false">DATE($M$2,$S$2,16)</f>
        <v>45428</v>
      </c>
      <c r="V9" s="135" t="n">
        <f aca="false">DATE($M$2,$S$2,17)</f>
        <v>45429</v>
      </c>
      <c r="W9" s="135" t="n">
        <f aca="false">DATE($M$2,$S$2,18)</f>
        <v>45430</v>
      </c>
      <c r="X9" s="135" t="n">
        <f aca="false">DATE($M$2,$S$2,19)</f>
        <v>45431</v>
      </c>
      <c r="Y9" s="135" t="n">
        <f aca="false">DATE($M$2,$S$2,20)</f>
        <v>45432</v>
      </c>
      <c r="Z9" s="135" t="n">
        <f aca="false">DATE($M$2,$S$2,21)</f>
        <v>45433</v>
      </c>
      <c r="AA9" s="135" t="n">
        <f aca="false">DATE($M$2,$S$2,22)</f>
        <v>45434</v>
      </c>
      <c r="AB9" s="135" t="n">
        <f aca="false">DATE($M$2,$S$2,23)</f>
        <v>45435</v>
      </c>
      <c r="AC9" s="135" t="n">
        <f aca="false">DATE($M$2,$S$2,24)</f>
        <v>45436</v>
      </c>
      <c r="AD9" s="135" t="n">
        <f aca="false">DATE($M$2,$S$2,25)</f>
        <v>45437</v>
      </c>
      <c r="AE9" s="135" t="n">
        <f aca="false">DATE($M$2,$S$2,26)</f>
        <v>45438</v>
      </c>
      <c r="AF9" s="135" t="n">
        <f aca="false">DATE($M$2,$S$2,27)</f>
        <v>45439</v>
      </c>
      <c r="AG9" s="135" t="n">
        <f aca="false">DATE($M$2,$S$2,28)</f>
        <v>45440</v>
      </c>
      <c r="AH9" s="135" t="n">
        <f aca="false">IF(DAY(EOMONTH(F9,0))&lt;29,"",DATE($M$2,$S$2,29))</f>
        <v>45441</v>
      </c>
      <c r="AI9" s="135" t="n">
        <f aca="false">IF(DAY(EOMONTH(F9,0))&lt;30,"",DATE($M$2,$S$2,30))</f>
        <v>45442</v>
      </c>
      <c r="AJ9" s="135" t="n">
        <f aca="false">IF(DAY(EOMONTH(F9,0))&lt;31,"",DATE($M$2,$S$2,31))</f>
        <v>45443</v>
      </c>
      <c r="AK9" s="132"/>
      <c r="AL9" s="133"/>
      <c r="AM9" s="134"/>
      <c r="AN9" s="134"/>
    </row>
    <row r="10" customFormat="false" ht="15" hidden="false" customHeight="true" outlineLevel="0" collapsed="false">
      <c r="A10" s="127"/>
      <c r="B10" s="128"/>
      <c r="C10" s="129"/>
      <c r="D10" s="128"/>
      <c r="E10" s="130"/>
      <c r="F10" s="136" t="n">
        <f aca="false">DATE($M$2,$S$2,1)</f>
        <v>45413</v>
      </c>
      <c r="G10" s="136" t="n">
        <f aca="false">DATE($M$2,$S$2,2)</f>
        <v>45414</v>
      </c>
      <c r="H10" s="136" t="n">
        <f aca="false">DATE($M$2,$S$2,3)</f>
        <v>45415</v>
      </c>
      <c r="I10" s="136" t="n">
        <f aca="false">DATE($M$2,$S$2,4)</f>
        <v>45416</v>
      </c>
      <c r="J10" s="136" t="n">
        <f aca="false">DATE($M$2,$S$2,5)</f>
        <v>45417</v>
      </c>
      <c r="K10" s="136" t="n">
        <f aca="false">DATE($M$2,$S$2,6)</f>
        <v>45418</v>
      </c>
      <c r="L10" s="136" t="n">
        <f aca="false">DATE($M$2,$S$2,7)</f>
        <v>45419</v>
      </c>
      <c r="M10" s="136" t="n">
        <f aca="false">DATE($M$2,$S$2,8)</f>
        <v>45420</v>
      </c>
      <c r="N10" s="136" t="n">
        <f aca="false">DATE($M$2,$S$2,9)</f>
        <v>45421</v>
      </c>
      <c r="O10" s="136" t="n">
        <f aca="false">DATE($M$2,$S$2,10)</f>
        <v>45422</v>
      </c>
      <c r="P10" s="136" t="n">
        <f aca="false">DATE($M$2,$S$2,11)</f>
        <v>45423</v>
      </c>
      <c r="Q10" s="136" t="n">
        <f aca="false">DATE($M$2,$S$2,12)</f>
        <v>45424</v>
      </c>
      <c r="R10" s="136" t="n">
        <f aca="false">DATE($M$2,$S$2,13)</f>
        <v>45425</v>
      </c>
      <c r="S10" s="136" t="n">
        <f aca="false">DATE($M$2,$S$2,14)</f>
        <v>45426</v>
      </c>
      <c r="T10" s="136" t="n">
        <f aca="false">DATE($M$2,$S$2,15)</f>
        <v>45427</v>
      </c>
      <c r="U10" s="136" t="n">
        <f aca="false">DATE($M$2,$S$2,16)</f>
        <v>45428</v>
      </c>
      <c r="V10" s="136" t="n">
        <f aca="false">DATE($M$2,$S$2,17)</f>
        <v>45429</v>
      </c>
      <c r="W10" s="136" t="n">
        <f aca="false">DATE($M$2,$S$2,18)</f>
        <v>45430</v>
      </c>
      <c r="X10" s="136" t="n">
        <f aca="false">DATE($M$2,$S$2,19)</f>
        <v>45431</v>
      </c>
      <c r="Y10" s="136" t="n">
        <f aca="false">DATE($M$2,$S$2,20)</f>
        <v>45432</v>
      </c>
      <c r="Z10" s="136" t="n">
        <f aca="false">DATE($M$2,$S$2,21)</f>
        <v>45433</v>
      </c>
      <c r="AA10" s="136" t="n">
        <f aca="false">DATE($M$2,$S$2,22)</f>
        <v>45434</v>
      </c>
      <c r="AB10" s="136" t="n">
        <f aca="false">DATE($M$2,$S$2,23)</f>
        <v>45435</v>
      </c>
      <c r="AC10" s="136" t="n">
        <f aca="false">DATE($M$2,$S$2,24)</f>
        <v>45436</v>
      </c>
      <c r="AD10" s="136" t="n">
        <f aca="false">DATE($M$2,$S$2,25)</f>
        <v>45437</v>
      </c>
      <c r="AE10" s="136" t="n">
        <f aca="false">DATE($M$2,$S$2,26)</f>
        <v>45438</v>
      </c>
      <c r="AF10" s="136" t="n">
        <f aca="false">DATE($M$2,$S$2,27)</f>
        <v>45439</v>
      </c>
      <c r="AG10" s="136" t="n">
        <f aca="false">DATE($M$2,$S$2,28)</f>
        <v>45440</v>
      </c>
      <c r="AH10" s="136" t="n">
        <f aca="false">IF(DAY(EOMONTH(F10,0))&lt;29,"",DATE($M$2,$S$2,29))</f>
        <v>45441</v>
      </c>
      <c r="AI10" s="136" t="n">
        <f aca="false">IF(DAY(EOMONTH(F10,0))&lt;30,"",DATE($M$2,$S$2,30))</f>
        <v>45442</v>
      </c>
      <c r="AJ10" s="136" t="n">
        <f aca="false">IF(DAY(EOMONTH(F10,0))&lt;31,"",DATE($M$2,$S$2,31))</f>
        <v>45443</v>
      </c>
      <c r="AK10" s="132"/>
      <c r="AL10" s="133"/>
      <c r="AM10" s="134"/>
      <c r="AN10" s="134"/>
    </row>
    <row r="11" customFormat="false" ht="18" hidden="false" customHeight="true" outlineLevel="0" collapsed="false">
      <c r="A11" s="127" t="n">
        <v>1</v>
      </c>
      <c r="B11" s="170" t="s">
        <v>22</v>
      </c>
      <c r="C11" s="138" t="s">
        <v>126</v>
      </c>
      <c r="D11" s="167"/>
      <c r="E11" s="168" t="s">
        <v>126</v>
      </c>
      <c r="F11" s="141"/>
      <c r="G11" s="141"/>
      <c r="H11" s="141"/>
      <c r="I11" s="141"/>
      <c r="J11" s="141"/>
      <c r="K11" s="141"/>
      <c r="L11" s="141"/>
      <c r="M11" s="141"/>
      <c r="N11" s="141"/>
      <c r="O11" s="141"/>
      <c r="P11" s="141"/>
      <c r="Q11" s="141"/>
      <c r="R11" s="141"/>
      <c r="S11" s="141"/>
      <c r="T11" s="141"/>
      <c r="U11" s="141"/>
      <c r="V11" s="141"/>
      <c r="W11" s="141"/>
      <c r="X11" s="141"/>
      <c r="Y11" s="141"/>
      <c r="Z11" s="141"/>
      <c r="AA11" s="141"/>
      <c r="AB11" s="141"/>
      <c r="AC11" s="141"/>
      <c r="AD11" s="141"/>
      <c r="AE11" s="141"/>
      <c r="AF11" s="141"/>
      <c r="AG11" s="141"/>
      <c r="AH11" s="141"/>
      <c r="AI11" s="141"/>
      <c r="AJ11" s="141"/>
      <c r="AK11" s="142" t="n">
        <f aca="false">+SUM(F11:AJ11)</f>
        <v>0</v>
      </c>
      <c r="AL11" s="143" t="n">
        <f aca="false">IF($AK$3="４週",AK11/4,AK11/(DAY(EOMONTH($F$9,0))/7))</f>
        <v>0</v>
      </c>
      <c r="AM11" s="144"/>
      <c r="AN11" s="144"/>
    </row>
    <row r="12" customFormat="false" ht="18" hidden="false" customHeight="true" outlineLevel="0" collapsed="false">
      <c r="A12" s="127" t="n">
        <v>2</v>
      </c>
      <c r="B12" s="170" t="s">
        <v>22</v>
      </c>
      <c r="C12" s="138" t="s">
        <v>128</v>
      </c>
      <c r="D12" s="167"/>
      <c r="E12" s="168" t="s">
        <v>128</v>
      </c>
      <c r="F12" s="141"/>
      <c r="G12" s="141"/>
      <c r="H12" s="141"/>
      <c r="I12" s="141"/>
      <c r="J12" s="141"/>
      <c r="K12" s="141"/>
      <c r="L12" s="141"/>
      <c r="M12" s="141"/>
      <c r="N12" s="141"/>
      <c r="O12" s="141"/>
      <c r="P12" s="141"/>
      <c r="Q12" s="141"/>
      <c r="R12" s="141"/>
      <c r="S12" s="141"/>
      <c r="T12" s="141"/>
      <c r="U12" s="141"/>
      <c r="V12" s="141"/>
      <c r="W12" s="141"/>
      <c r="X12" s="141"/>
      <c r="Y12" s="141"/>
      <c r="Z12" s="141"/>
      <c r="AA12" s="141"/>
      <c r="AB12" s="141"/>
      <c r="AC12" s="141"/>
      <c r="AD12" s="141"/>
      <c r="AE12" s="141"/>
      <c r="AF12" s="141"/>
      <c r="AG12" s="141"/>
      <c r="AH12" s="141"/>
      <c r="AI12" s="141"/>
      <c r="AJ12" s="141"/>
      <c r="AK12" s="142" t="n">
        <f aca="false">+SUM(F12:AJ12)</f>
        <v>0</v>
      </c>
      <c r="AL12" s="143" t="n">
        <f aca="false">IF($AK$3="４週",AK12/4,AK12/(DAY(EOMONTH($F$9,0))/7))</f>
        <v>0</v>
      </c>
      <c r="AM12" s="144"/>
      <c r="AN12" s="144"/>
    </row>
    <row r="13" customFormat="false" ht="18" hidden="false" customHeight="true" outlineLevel="0" collapsed="false">
      <c r="A13" s="127" t="n">
        <v>3</v>
      </c>
      <c r="B13" s="170" t="s">
        <v>22</v>
      </c>
      <c r="C13" s="138" t="s">
        <v>130</v>
      </c>
      <c r="D13" s="167"/>
      <c r="E13" s="168" t="s">
        <v>130</v>
      </c>
      <c r="F13" s="141"/>
      <c r="G13" s="141"/>
      <c r="H13" s="141"/>
      <c r="I13" s="141"/>
      <c r="J13" s="141"/>
      <c r="K13" s="141"/>
      <c r="L13" s="141"/>
      <c r="M13" s="141"/>
      <c r="N13" s="141"/>
      <c r="O13" s="141"/>
      <c r="P13" s="141"/>
      <c r="Q13" s="141"/>
      <c r="R13" s="141"/>
      <c r="S13" s="141"/>
      <c r="T13" s="141"/>
      <c r="U13" s="141"/>
      <c r="V13" s="141"/>
      <c r="W13" s="141"/>
      <c r="X13" s="141"/>
      <c r="Y13" s="141"/>
      <c r="Z13" s="141"/>
      <c r="AA13" s="141"/>
      <c r="AB13" s="141"/>
      <c r="AC13" s="141"/>
      <c r="AD13" s="141"/>
      <c r="AE13" s="141"/>
      <c r="AF13" s="141"/>
      <c r="AG13" s="141"/>
      <c r="AH13" s="141"/>
      <c r="AI13" s="141"/>
      <c r="AJ13" s="141"/>
      <c r="AK13" s="142" t="n">
        <f aca="false">+SUM(F13:AJ13)</f>
        <v>0</v>
      </c>
      <c r="AL13" s="143" t="n">
        <f aca="false">IF($AK$3="４週",AK13/4,AK13/(DAY(EOMONTH($F$9,0))/7))</f>
        <v>0</v>
      </c>
      <c r="AM13" s="144"/>
      <c r="AN13" s="144"/>
    </row>
    <row r="14" customFormat="false" ht="18" hidden="false" customHeight="true" outlineLevel="0" collapsed="false">
      <c r="A14" s="127" t="n">
        <v>4</v>
      </c>
      <c r="B14" s="170" t="s">
        <v>22</v>
      </c>
      <c r="C14" s="138" t="s">
        <v>132</v>
      </c>
      <c r="D14" s="167"/>
      <c r="E14" s="168" t="s">
        <v>132</v>
      </c>
      <c r="F14" s="141"/>
      <c r="G14" s="141"/>
      <c r="H14" s="141"/>
      <c r="I14" s="141"/>
      <c r="J14" s="141"/>
      <c r="K14" s="141"/>
      <c r="L14" s="141"/>
      <c r="M14" s="141"/>
      <c r="N14" s="141"/>
      <c r="O14" s="141"/>
      <c r="P14" s="141"/>
      <c r="Q14" s="141"/>
      <c r="R14" s="141"/>
      <c r="S14" s="141"/>
      <c r="T14" s="141"/>
      <c r="U14" s="141"/>
      <c r="V14" s="141"/>
      <c r="W14" s="141"/>
      <c r="X14" s="141"/>
      <c r="Y14" s="141"/>
      <c r="Z14" s="141"/>
      <c r="AA14" s="141"/>
      <c r="AB14" s="141"/>
      <c r="AC14" s="141"/>
      <c r="AD14" s="141"/>
      <c r="AE14" s="141"/>
      <c r="AF14" s="141"/>
      <c r="AG14" s="141"/>
      <c r="AH14" s="141"/>
      <c r="AI14" s="141"/>
      <c r="AJ14" s="141"/>
      <c r="AK14" s="142" t="n">
        <f aca="false">+SUM(F14:AJ14)</f>
        <v>0</v>
      </c>
      <c r="AL14" s="143" t="n">
        <f aca="false">IF($AK$3="４週",AK14/4,AK14/(DAY(EOMONTH($F$9,0))/7))</f>
        <v>0</v>
      </c>
      <c r="AM14" s="144"/>
      <c r="AN14" s="144"/>
    </row>
    <row r="15" customFormat="false" ht="18" hidden="false" customHeight="true" outlineLevel="0" collapsed="false">
      <c r="A15" s="127" t="n">
        <v>5</v>
      </c>
      <c r="B15" s="170"/>
      <c r="C15" s="138"/>
      <c r="D15" s="167"/>
      <c r="E15" s="168"/>
      <c r="F15" s="141"/>
      <c r="G15" s="141"/>
      <c r="H15" s="141"/>
      <c r="I15" s="141"/>
      <c r="J15" s="141"/>
      <c r="K15" s="141"/>
      <c r="L15" s="141"/>
      <c r="M15" s="141"/>
      <c r="N15" s="141"/>
      <c r="O15" s="141"/>
      <c r="P15" s="141"/>
      <c r="Q15" s="141"/>
      <c r="R15" s="141"/>
      <c r="S15" s="141"/>
      <c r="T15" s="141"/>
      <c r="U15" s="141"/>
      <c r="V15" s="141"/>
      <c r="W15" s="141"/>
      <c r="X15" s="141"/>
      <c r="Y15" s="141"/>
      <c r="Z15" s="141"/>
      <c r="AA15" s="141"/>
      <c r="AB15" s="141"/>
      <c r="AC15" s="141"/>
      <c r="AD15" s="141"/>
      <c r="AE15" s="141"/>
      <c r="AF15" s="141"/>
      <c r="AG15" s="141"/>
      <c r="AH15" s="141"/>
      <c r="AI15" s="141"/>
      <c r="AJ15" s="141"/>
      <c r="AK15" s="142" t="n">
        <f aca="false">+SUM(F15:AJ15)</f>
        <v>0</v>
      </c>
      <c r="AL15" s="143" t="n">
        <f aca="false">IF($AK$3="４週",AK15/4,AK15/(DAY(EOMONTH($F$9,0))/7))</f>
        <v>0</v>
      </c>
      <c r="AM15" s="144"/>
      <c r="AN15" s="144"/>
    </row>
    <row r="16" customFormat="false" ht="18" hidden="false" customHeight="true" outlineLevel="0" collapsed="false">
      <c r="A16" s="127" t="n">
        <v>6</v>
      </c>
      <c r="B16" s="170"/>
      <c r="C16" s="138"/>
      <c r="D16" s="167"/>
      <c r="E16" s="168"/>
      <c r="F16" s="141"/>
      <c r="G16" s="141"/>
      <c r="H16" s="141"/>
      <c r="I16" s="141"/>
      <c r="J16" s="141"/>
      <c r="K16" s="141"/>
      <c r="L16" s="141"/>
      <c r="M16" s="141"/>
      <c r="N16" s="141"/>
      <c r="O16" s="141"/>
      <c r="P16" s="141"/>
      <c r="Q16" s="141"/>
      <c r="R16" s="141"/>
      <c r="S16" s="141"/>
      <c r="T16" s="141"/>
      <c r="U16" s="141"/>
      <c r="V16" s="141"/>
      <c r="W16" s="141"/>
      <c r="X16" s="141"/>
      <c r="Y16" s="141"/>
      <c r="Z16" s="141"/>
      <c r="AA16" s="141"/>
      <c r="AB16" s="141"/>
      <c r="AC16" s="141"/>
      <c r="AD16" s="141"/>
      <c r="AE16" s="141"/>
      <c r="AF16" s="141"/>
      <c r="AG16" s="141"/>
      <c r="AH16" s="141"/>
      <c r="AI16" s="141"/>
      <c r="AJ16" s="141"/>
      <c r="AK16" s="142" t="n">
        <f aca="false">+SUM(F16:AJ16)</f>
        <v>0</v>
      </c>
      <c r="AL16" s="143" t="n">
        <f aca="false">IF($AK$3="４週",AK16/4,AK16/(DAY(EOMONTH($F$9,0))/7))</f>
        <v>0</v>
      </c>
      <c r="AM16" s="144"/>
      <c r="AN16" s="144"/>
    </row>
    <row r="17" customFormat="false" ht="18" hidden="false" customHeight="true" outlineLevel="0" collapsed="false">
      <c r="A17" s="127" t="n">
        <v>7</v>
      </c>
      <c r="B17" s="170"/>
      <c r="C17" s="138"/>
      <c r="D17" s="167"/>
      <c r="E17" s="168"/>
      <c r="F17" s="141"/>
      <c r="G17" s="141"/>
      <c r="H17" s="141"/>
      <c r="I17" s="141"/>
      <c r="J17" s="141"/>
      <c r="K17" s="141"/>
      <c r="L17" s="141"/>
      <c r="M17" s="141"/>
      <c r="N17" s="141"/>
      <c r="O17" s="141"/>
      <c r="P17" s="141"/>
      <c r="Q17" s="141"/>
      <c r="R17" s="141"/>
      <c r="S17" s="141"/>
      <c r="T17" s="141"/>
      <c r="U17" s="141"/>
      <c r="V17" s="141"/>
      <c r="W17" s="141"/>
      <c r="X17" s="141"/>
      <c r="Y17" s="141"/>
      <c r="Z17" s="141"/>
      <c r="AA17" s="141"/>
      <c r="AB17" s="141"/>
      <c r="AC17" s="141"/>
      <c r="AD17" s="141"/>
      <c r="AE17" s="141"/>
      <c r="AF17" s="141"/>
      <c r="AG17" s="141"/>
      <c r="AH17" s="141"/>
      <c r="AI17" s="141"/>
      <c r="AJ17" s="141"/>
      <c r="AK17" s="142" t="n">
        <f aca="false">+SUM(F17:AJ17)</f>
        <v>0</v>
      </c>
      <c r="AL17" s="143" t="n">
        <f aca="false">IF($AK$3="４週",AK17/4,AK17/(DAY(EOMONTH($F$9,0))/7))</f>
        <v>0</v>
      </c>
      <c r="AM17" s="144"/>
      <c r="AN17" s="144"/>
    </row>
    <row r="18" customFormat="false" ht="18" hidden="false" customHeight="true" outlineLevel="0" collapsed="false">
      <c r="A18" s="127" t="n">
        <v>8</v>
      </c>
      <c r="B18" s="170"/>
      <c r="C18" s="138"/>
      <c r="D18" s="167"/>
      <c r="E18" s="168"/>
      <c r="F18" s="141"/>
      <c r="G18" s="141"/>
      <c r="H18" s="141"/>
      <c r="I18" s="141"/>
      <c r="J18" s="141"/>
      <c r="K18" s="141"/>
      <c r="L18" s="141"/>
      <c r="M18" s="141"/>
      <c r="N18" s="141"/>
      <c r="O18" s="141"/>
      <c r="P18" s="141"/>
      <c r="Q18" s="141"/>
      <c r="R18" s="141"/>
      <c r="S18" s="141"/>
      <c r="T18" s="141"/>
      <c r="U18" s="141"/>
      <c r="V18" s="141"/>
      <c r="W18" s="141"/>
      <c r="X18" s="141"/>
      <c r="Y18" s="141"/>
      <c r="Z18" s="141"/>
      <c r="AA18" s="141"/>
      <c r="AB18" s="141"/>
      <c r="AC18" s="141"/>
      <c r="AD18" s="141"/>
      <c r="AE18" s="141"/>
      <c r="AF18" s="141"/>
      <c r="AG18" s="141"/>
      <c r="AH18" s="141"/>
      <c r="AI18" s="141"/>
      <c r="AJ18" s="141"/>
      <c r="AK18" s="142" t="n">
        <f aca="false">+SUM(F18:AJ18)</f>
        <v>0</v>
      </c>
      <c r="AL18" s="143" t="n">
        <f aca="false">IF($AK$3="４週",AK18/4,AK18/(DAY(EOMONTH($F$9,0))/7))</f>
        <v>0</v>
      </c>
      <c r="AM18" s="144"/>
      <c r="AN18" s="144"/>
    </row>
    <row r="19" customFormat="false" ht="18" hidden="false" customHeight="true" outlineLevel="0" collapsed="false">
      <c r="A19" s="127" t="n">
        <v>9</v>
      </c>
      <c r="B19" s="170"/>
      <c r="C19" s="138"/>
      <c r="D19" s="167"/>
      <c r="E19" s="168"/>
      <c r="F19" s="141"/>
      <c r="G19" s="141"/>
      <c r="H19" s="141"/>
      <c r="I19" s="141"/>
      <c r="J19" s="141"/>
      <c r="K19" s="141"/>
      <c r="L19" s="141"/>
      <c r="M19" s="141"/>
      <c r="N19" s="141"/>
      <c r="O19" s="141"/>
      <c r="P19" s="141"/>
      <c r="Q19" s="141"/>
      <c r="R19" s="141"/>
      <c r="S19" s="141"/>
      <c r="T19" s="141"/>
      <c r="U19" s="141"/>
      <c r="V19" s="141"/>
      <c r="W19" s="141"/>
      <c r="X19" s="141"/>
      <c r="Y19" s="141"/>
      <c r="Z19" s="141"/>
      <c r="AA19" s="141"/>
      <c r="AB19" s="141"/>
      <c r="AC19" s="141"/>
      <c r="AD19" s="141"/>
      <c r="AE19" s="141"/>
      <c r="AF19" s="141"/>
      <c r="AG19" s="141"/>
      <c r="AH19" s="141"/>
      <c r="AI19" s="141"/>
      <c r="AJ19" s="141"/>
      <c r="AK19" s="142" t="n">
        <f aca="false">+SUM(F19:AJ19)</f>
        <v>0</v>
      </c>
      <c r="AL19" s="143" t="n">
        <f aca="false">IF($AK$3="４週",AK19/4,AK19/(DAY(EOMONTH($F$9,0))/7))</f>
        <v>0</v>
      </c>
      <c r="AM19" s="144"/>
      <c r="AN19" s="144"/>
    </row>
    <row r="20" customFormat="false" ht="18" hidden="false" customHeight="true" outlineLevel="0" collapsed="false">
      <c r="A20" s="127" t="n">
        <v>10</v>
      </c>
      <c r="B20" s="170"/>
      <c r="C20" s="138"/>
      <c r="D20" s="167"/>
      <c r="E20" s="168"/>
      <c r="F20" s="141"/>
      <c r="G20" s="141"/>
      <c r="H20" s="141"/>
      <c r="I20" s="141"/>
      <c r="J20" s="141"/>
      <c r="K20" s="141"/>
      <c r="L20" s="141"/>
      <c r="M20" s="141"/>
      <c r="N20" s="141"/>
      <c r="O20" s="141"/>
      <c r="P20" s="141"/>
      <c r="Q20" s="141"/>
      <c r="R20" s="141"/>
      <c r="S20" s="141"/>
      <c r="T20" s="141"/>
      <c r="U20" s="141"/>
      <c r="V20" s="141"/>
      <c r="W20" s="141"/>
      <c r="X20" s="141"/>
      <c r="Y20" s="141"/>
      <c r="Z20" s="141"/>
      <c r="AA20" s="141"/>
      <c r="AB20" s="141"/>
      <c r="AC20" s="141"/>
      <c r="AD20" s="141"/>
      <c r="AE20" s="141"/>
      <c r="AF20" s="141"/>
      <c r="AG20" s="141"/>
      <c r="AH20" s="141"/>
      <c r="AI20" s="141"/>
      <c r="AJ20" s="141"/>
      <c r="AK20" s="142" t="n">
        <f aca="false">+SUM(F20:AJ20)</f>
        <v>0</v>
      </c>
      <c r="AL20" s="143" t="n">
        <f aca="false">IF($AK$3="４週",AK20/4,AK20/(DAY(EOMONTH($F$9,0))/7))</f>
        <v>0</v>
      </c>
      <c r="AM20" s="144"/>
      <c r="AN20" s="144"/>
    </row>
    <row r="21" customFormat="false" ht="18" hidden="false" customHeight="true" outlineLevel="0" collapsed="false">
      <c r="A21" s="127" t="n">
        <v>11</v>
      </c>
      <c r="B21" s="170"/>
      <c r="C21" s="138"/>
      <c r="D21" s="167"/>
      <c r="E21" s="168"/>
      <c r="F21" s="141"/>
      <c r="G21" s="141"/>
      <c r="H21" s="141"/>
      <c r="I21" s="141"/>
      <c r="J21" s="141"/>
      <c r="K21" s="141"/>
      <c r="L21" s="141"/>
      <c r="M21" s="141"/>
      <c r="N21" s="141"/>
      <c r="O21" s="141"/>
      <c r="P21" s="141"/>
      <c r="Q21" s="141"/>
      <c r="R21" s="141"/>
      <c r="S21" s="141"/>
      <c r="T21" s="141"/>
      <c r="U21" s="141"/>
      <c r="V21" s="141"/>
      <c r="W21" s="141"/>
      <c r="X21" s="141"/>
      <c r="Y21" s="141"/>
      <c r="Z21" s="141"/>
      <c r="AA21" s="141"/>
      <c r="AB21" s="141"/>
      <c r="AC21" s="141"/>
      <c r="AD21" s="141"/>
      <c r="AE21" s="141"/>
      <c r="AF21" s="141"/>
      <c r="AG21" s="141"/>
      <c r="AH21" s="141"/>
      <c r="AI21" s="141"/>
      <c r="AJ21" s="141"/>
      <c r="AK21" s="142" t="n">
        <f aca="false">+SUM(F21:AJ21)</f>
        <v>0</v>
      </c>
      <c r="AL21" s="143" t="n">
        <f aca="false">IF($AK$3="４週",AK21/4,AK21/(DAY(EOMONTH($F$9,0))/7))</f>
        <v>0</v>
      </c>
      <c r="AM21" s="144"/>
      <c r="AN21" s="144"/>
    </row>
    <row r="22" customFormat="false" ht="18" hidden="false" customHeight="true" outlineLevel="0" collapsed="false">
      <c r="A22" s="127" t="n">
        <v>12</v>
      </c>
      <c r="B22" s="170"/>
      <c r="C22" s="138"/>
      <c r="D22" s="167"/>
      <c r="E22" s="168"/>
      <c r="F22" s="141"/>
      <c r="G22" s="141"/>
      <c r="H22" s="141"/>
      <c r="I22" s="141"/>
      <c r="J22" s="141"/>
      <c r="K22" s="141"/>
      <c r="L22" s="141"/>
      <c r="M22" s="141"/>
      <c r="N22" s="141"/>
      <c r="O22" s="141"/>
      <c r="P22" s="141"/>
      <c r="Q22" s="141"/>
      <c r="R22" s="141"/>
      <c r="S22" s="141"/>
      <c r="T22" s="141"/>
      <c r="U22" s="141"/>
      <c r="V22" s="141"/>
      <c r="W22" s="141"/>
      <c r="X22" s="141"/>
      <c r="Y22" s="141"/>
      <c r="Z22" s="141"/>
      <c r="AA22" s="141"/>
      <c r="AB22" s="141"/>
      <c r="AC22" s="141"/>
      <c r="AD22" s="141"/>
      <c r="AE22" s="141"/>
      <c r="AF22" s="141"/>
      <c r="AG22" s="141"/>
      <c r="AH22" s="141"/>
      <c r="AI22" s="141"/>
      <c r="AJ22" s="141"/>
      <c r="AK22" s="142" t="n">
        <f aca="false">+SUM(F22:AJ22)</f>
        <v>0</v>
      </c>
      <c r="AL22" s="143" t="n">
        <f aca="false">IF($AK$3="４週",AK22/4,AK22/(DAY(EOMONTH($F$9,0))/7))</f>
        <v>0</v>
      </c>
      <c r="AM22" s="144"/>
      <c r="AN22" s="144"/>
    </row>
    <row r="23" customFormat="false" ht="18" hidden="false" customHeight="true" outlineLevel="0" collapsed="false">
      <c r="A23" s="127" t="n">
        <v>13</v>
      </c>
      <c r="B23" s="170"/>
      <c r="C23" s="138"/>
      <c r="D23" s="167"/>
      <c r="E23" s="168"/>
      <c r="F23" s="141"/>
      <c r="G23" s="141"/>
      <c r="H23" s="141"/>
      <c r="I23" s="141"/>
      <c r="J23" s="141"/>
      <c r="K23" s="141"/>
      <c r="L23" s="141"/>
      <c r="M23" s="141"/>
      <c r="N23" s="141"/>
      <c r="O23" s="141"/>
      <c r="P23" s="141"/>
      <c r="Q23" s="141"/>
      <c r="R23" s="141"/>
      <c r="S23" s="141"/>
      <c r="T23" s="141"/>
      <c r="U23" s="141"/>
      <c r="V23" s="141"/>
      <c r="W23" s="141"/>
      <c r="X23" s="141"/>
      <c r="Y23" s="141"/>
      <c r="Z23" s="141"/>
      <c r="AA23" s="141"/>
      <c r="AB23" s="141"/>
      <c r="AC23" s="141"/>
      <c r="AD23" s="141"/>
      <c r="AE23" s="141"/>
      <c r="AF23" s="141"/>
      <c r="AG23" s="141"/>
      <c r="AH23" s="141"/>
      <c r="AI23" s="141"/>
      <c r="AJ23" s="141"/>
      <c r="AK23" s="142" t="n">
        <f aca="false">+SUM(F23:AJ23)</f>
        <v>0</v>
      </c>
      <c r="AL23" s="143" t="n">
        <f aca="false">IF($AK$3="４週",AK23/4,AK23/(DAY(EOMONTH($F$9,0))/7))</f>
        <v>0</v>
      </c>
      <c r="AM23" s="144"/>
      <c r="AN23" s="144"/>
    </row>
    <row r="24" customFormat="false" ht="18" hidden="false" customHeight="true" outlineLevel="0" collapsed="false">
      <c r="A24" s="127" t="n">
        <v>14</v>
      </c>
      <c r="B24" s="170"/>
      <c r="C24" s="138"/>
      <c r="D24" s="167"/>
      <c r="E24" s="168"/>
      <c r="F24" s="141"/>
      <c r="G24" s="141"/>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2" t="n">
        <f aca="false">+SUM(F24:AJ24)</f>
        <v>0</v>
      </c>
      <c r="AL24" s="143" t="n">
        <f aca="false">IF($AK$3="４週",AK24/4,AK24/(DAY(EOMONTH($F$9,0))/7))</f>
        <v>0</v>
      </c>
      <c r="AM24" s="144"/>
      <c r="AN24" s="144"/>
    </row>
    <row r="25" customFormat="false" ht="18" hidden="false" customHeight="true" outlineLevel="0" collapsed="false">
      <c r="A25" s="127" t="n">
        <v>15</v>
      </c>
      <c r="B25" s="170"/>
      <c r="C25" s="138"/>
      <c r="D25" s="167"/>
      <c r="E25" s="168"/>
      <c r="F25" s="141"/>
      <c r="G25" s="141"/>
      <c r="H25" s="141"/>
      <c r="I25" s="141"/>
      <c r="J25" s="141"/>
      <c r="K25" s="141"/>
      <c r="L25" s="141"/>
      <c r="M25" s="141"/>
      <c r="N25" s="141"/>
      <c r="O25" s="141"/>
      <c r="P25" s="141"/>
      <c r="Q25" s="141"/>
      <c r="R25" s="141"/>
      <c r="S25" s="141"/>
      <c r="T25" s="141"/>
      <c r="U25" s="141"/>
      <c r="V25" s="141"/>
      <c r="W25" s="141"/>
      <c r="X25" s="141"/>
      <c r="Y25" s="141"/>
      <c r="Z25" s="141"/>
      <c r="AA25" s="141"/>
      <c r="AB25" s="141"/>
      <c r="AC25" s="141"/>
      <c r="AD25" s="141"/>
      <c r="AE25" s="141"/>
      <c r="AF25" s="141"/>
      <c r="AG25" s="141"/>
      <c r="AH25" s="141"/>
      <c r="AI25" s="141"/>
      <c r="AJ25" s="141"/>
      <c r="AK25" s="142" t="n">
        <f aca="false">+SUM(F25:AJ25)</f>
        <v>0</v>
      </c>
      <c r="AL25" s="143" t="n">
        <f aca="false">IF($AK$3="４週",AK25/4,AK25/(DAY(EOMONTH($F$9,0))/7))</f>
        <v>0</v>
      </c>
      <c r="AM25" s="144"/>
      <c r="AN25" s="144"/>
    </row>
    <row r="26" customFormat="false" ht="18" hidden="false" customHeight="true" outlineLevel="0" collapsed="false">
      <c r="A26" s="127" t="n">
        <v>16</v>
      </c>
      <c r="B26" s="170"/>
      <c r="C26" s="138"/>
      <c r="D26" s="167"/>
      <c r="E26" s="168"/>
      <c r="F26" s="141"/>
      <c r="G26" s="141"/>
      <c r="H26" s="141"/>
      <c r="I26" s="141"/>
      <c r="J26" s="141"/>
      <c r="K26" s="141"/>
      <c r="L26" s="141"/>
      <c r="M26" s="141"/>
      <c r="N26" s="141"/>
      <c r="O26" s="141"/>
      <c r="P26" s="141"/>
      <c r="Q26" s="141"/>
      <c r="R26" s="141"/>
      <c r="S26" s="141"/>
      <c r="T26" s="141"/>
      <c r="U26" s="141"/>
      <c r="V26" s="141"/>
      <c r="W26" s="141"/>
      <c r="X26" s="141"/>
      <c r="Y26" s="141"/>
      <c r="Z26" s="141"/>
      <c r="AA26" s="141"/>
      <c r="AB26" s="141"/>
      <c r="AC26" s="141"/>
      <c r="AD26" s="141"/>
      <c r="AE26" s="141"/>
      <c r="AF26" s="141"/>
      <c r="AG26" s="141"/>
      <c r="AH26" s="141"/>
      <c r="AI26" s="141"/>
      <c r="AJ26" s="141"/>
      <c r="AK26" s="142" t="n">
        <f aca="false">+SUM(F26:AJ26)</f>
        <v>0</v>
      </c>
      <c r="AL26" s="143" t="n">
        <f aca="false">IF($AK$3="４週",AK26/4,AK26/(DAY(EOMONTH($F$9,0))/7))</f>
        <v>0</v>
      </c>
      <c r="AM26" s="144"/>
      <c r="AN26" s="144"/>
    </row>
    <row r="27" customFormat="false" ht="18" hidden="false" customHeight="true" outlineLevel="0" collapsed="false">
      <c r="A27" s="127" t="n">
        <v>17</v>
      </c>
      <c r="B27" s="170"/>
      <c r="C27" s="138"/>
      <c r="D27" s="167"/>
      <c r="E27" s="168"/>
      <c r="F27" s="141"/>
      <c r="G27" s="141"/>
      <c r="H27" s="141"/>
      <c r="I27" s="141"/>
      <c r="J27" s="141"/>
      <c r="K27" s="141"/>
      <c r="L27" s="141"/>
      <c r="M27" s="141"/>
      <c r="N27" s="141"/>
      <c r="O27" s="141"/>
      <c r="P27" s="141"/>
      <c r="Q27" s="141"/>
      <c r="R27" s="141"/>
      <c r="S27" s="141"/>
      <c r="T27" s="141"/>
      <c r="U27" s="141"/>
      <c r="V27" s="141"/>
      <c r="W27" s="141"/>
      <c r="X27" s="141"/>
      <c r="Y27" s="141"/>
      <c r="Z27" s="141"/>
      <c r="AA27" s="141"/>
      <c r="AB27" s="141"/>
      <c r="AC27" s="141"/>
      <c r="AD27" s="141"/>
      <c r="AE27" s="141"/>
      <c r="AF27" s="141"/>
      <c r="AG27" s="141"/>
      <c r="AH27" s="141"/>
      <c r="AI27" s="141"/>
      <c r="AJ27" s="141"/>
      <c r="AK27" s="142" t="n">
        <f aca="false">+SUM(F27:AJ27)</f>
        <v>0</v>
      </c>
      <c r="AL27" s="143" t="n">
        <f aca="false">IF($AK$3="４週",AK27/4,AK27/(DAY(EOMONTH($F$9,0))/7))</f>
        <v>0</v>
      </c>
      <c r="AM27" s="144"/>
      <c r="AN27" s="144"/>
    </row>
    <row r="28" customFormat="false" ht="18" hidden="false" customHeight="true" outlineLevel="0" collapsed="false">
      <c r="A28" s="127" t="n">
        <v>18</v>
      </c>
      <c r="B28" s="170"/>
      <c r="C28" s="138"/>
      <c r="D28" s="167"/>
      <c r="E28" s="168"/>
      <c r="F28" s="141"/>
      <c r="G28" s="141"/>
      <c r="H28" s="141"/>
      <c r="I28" s="141"/>
      <c r="J28" s="141"/>
      <c r="K28" s="141"/>
      <c r="L28" s="141"/>
      <c r="M28" s="141"/>
      <c r="N28" s="141"/>
      <c r="O28" s="141"/>
      <c r="P28" s="141"/>
      <c r="Q28" s="141"/>
      <c r="R28" s="141"/>
      <c r="S28" s="141"/>
      <c r="T28" s="141"/>
      <c r="U28" s="141"/>
      <c r="V28" s="141"/>
      <c r="W28" s="141"/>
      <c r="X28" s="141"/>
      <c r="Y28" s="141"/>
      <c r="Z28" s="141"/>
      <c r="AA28" s="141"/>
      <c r="AB28" s="141"/>
      <c r="AC28" s="141"/>
      <c r="AD28" s="141"/>
      <c r="AE28" s="141"/>
      <c r="AF28" s="141"/>
      <c r="AG28" s="141"/>
      <c r="AH28" s="141"/>
      <c r="AI28" s="141"/>
      <c r="AJ28" s="141"/>
      <c r="AK28" s="142" t="n">
        <f aca="false">+SUM(F28:AJ28)</f>
        <v>0</v>
      </c>
      <c r="AL28" s="143" t="n">
        <f aca="false">IF($AK$3="４週",AK28/4,AK28/(DAY(EOMONTH($F$9,0))/7))</f>
        <v>0</v>
      </c>
      <c r="AM28" s="144"/>
      <c r="AN28" s="144"/>
    </row>
    <row r="29" customFormat="false" ht="18" hidden="false" customHeight="true" outlineLevel="0" collapsed="false">
      <c r="A29" s="127" t="n">
        <v>19</v>
      </c>
      <c r="B29" s="170"/>
      <c r="C29" s="138"/>
      <c r="D29" s="167"/>
      <c r="E29" s="168"/>
      <c r="F29" s="141"/>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41"/>
      <c r="AG29" s="141"/>
      <c r="AH29" s="141"/>
      <c r="AI29" s="141"/>
      <c r="AJ29" s="141"/>
      <c r="AK29" s="142" t="n">
        <f aca="false">+SUM(F29:AJ29)</f>
        <v>0</v>
      </c>
      <c r="AL29" s="143" t="n">
        <f aca="false">IF($AK$3="４週",AK29/4,AK29/(DAY(EOMONTH($F$9,0))/7))</f>
        <v>0</v>
      </c>
      <c r="AM29" s="144"/>
      <c r="AN29" s="144"/>
    </row>
    <row r="30" customFormat="false" ht="18" hidden="false" customHeight="true" outlineLevel="0" collapsed="false">
      <c r="A30" s="127" t="n">
        <v>20</v>
      </c>
      <c r="B30" s="170"/>
      <c r="C30" s="138"/>
      <c r="D30" s="167"/>
      <c r="E30" s="168"/>
      <c r="F30" s="141"/>
      <c r="G30" s="141"/>
      <c r="H30" s="141"/>
      <c r="I30" s="141"/>
      <c r="J30" s="141"/>
      <c r="K30" s="141"/>
      <c r="L30" s="141"/>
      <c r="M30" s="141"/>
      <c r="N30" s="141"/>
      <c r="O30" s="141"/>
      <c r="P30" s="141"/>
      <c r="Q30" s="141"/>
      <c r="R30" s="141"/>
      <c r="S30" s="141"/>
      <c r="T30" s="141"/>
      <c r="U30" s="141"/>
      <c r="V30" s="141"/>
      <c r="W30" s="141"/>
      <c r="X30" s="141"/>
      <c r="Y30" s="141"/>
      <c r="Z30" s="141"/>
      <c r="AA30" s="141"/>
      <c r="AB30" s="141"/>
      <c r="AC30" s="141"/>
      <c r="AD30" s="141"/>
      <c r="AE30" s="141"/>
      <c r="AF30" s="141"/>
      <c r="AG30" s="141"/>
      <c r="AH30" s="141"/>
      <c r="AI30" s="141"/>
      <c r="AJ30" s="141"/>
      <c r="AK30" s="142" t="n">
        <f aca="false">+SUM(F30:AJ30)</f>
        <v>0</v>
      </c>
      <c r="AL30" s="143" t="n">
        <f aca="false">IF($AK$3="４週",AK30/4,AK30/(DAY(EOMONTH($F$9,0))/7))</f>
        <v>0</v>
      </c>
      <c r="AM30" s="144"/>
      <c r="AN30" s="144"/>
    </row>
    <row r="31" customFormat="false" ht="18" hidden="false" customHeight="true" outlineLevel="0" collapsed="false">
      <c r="A31" s="130" t="s">
        <v>115</v>
      </c>
      <c r="B31" s="130"/>
      <c r="C31" s="130"/>
      <c r="D31" s="130"/>
      <c r="E31" s="130"/>
      <c r="F31" s="145" t="n">
        <f aca="false">+SUM(F11:F30)</f>
        <v>0</v>
      </c>
      <c r="G31" s="145" t="n">
        <f aca="false">+SUM(G11:G30)</f>
        <v>0</v>
      </c>
      <c r="H31" s="145" t="n">
        <f aca="false">+SUM(H11:H30)</f>
        <v>0</v>
      </c>
      <c r="I31" s="145" t="n">
        <f aca="false">+SUM(I11:I30)</f>
        <v>0</v>
      </c>
      <c r="J31" s="145" t="n">
        <f aca="false">+SUM(J11:J30)</f>
        <v>0</v>
      </c>
      <c r="K31" s="145" t="n">
        <f aca="false">+SUM(K11:K30)</f>
        <v>0</v>
      </c>
      <c r="L31" s="145" t="n">
        <f aca="false">+SUM(L11:L30)</f>
        <v>0</v>
      </c>
      <c r="M31" s="145" t="n">
        <f aca="false">+SUM(M11:M30)</f>
        <v>0</v>
      </c>
      <c r="N31" s="145" t="n">
        <f aca="false">+SUM(N11:N30)</f>
        <v>0</v>
      </c>
      <c r="O31" s="145" t="n">
        <f aca="false">+SUM(O11:O30)</f>
        <v>0</v>
      </c>
      <c r="P31" s="145" t="n">
        <f aca="false">+SUM(P11:P30)</f>
        <v>0</v>
      </c>
      <c r="Q31" s="145" t="n">
        <f aca="false">+SUM(Q11:Q30)</f>
        <v>0</v>
      </c>
      <c r="R31" s="145" t="n">
        <f aca="false">+SUM(R11:R30)</f>
        <v>0</v>
      </c>
      <c r="S31" s="145" t="n">
        <f aca="false">+SUM(S11:S30)</f>
        <v>0</v>
      </c>
      <c r="T31" s="145" t="n">
        <f aca="false">+SUM(T11:T30)</f>
        <v>0</v>
      </c>
      <c r="U31" s="145" t="n">
        <f aca="false">+SUM(U11:U30)</f>
        <v>0</v>
      </c>
      <c r="V31" s="145" t="n">
        <f aca="false">+SUM(V11:V30)</f>
        <v>0</v>
      </c>
      <c r="W31" s="145" t="n">
        <f aca="false">+SUM(W11:W30)</f>
        <v>0</v>
      </c>
      <c r="X31" s="145" t="n">
        <f aca="false">+SUM(X11:X30)</f>
        <v>0</v>
      </c>
      <c r="Y31" s="145" t="n">
        <f aca="false">+SUM(Y11:Y30)</f>
        <v>0</v>
      </c>
      <c r="Z31" s="145" t="n">
        <f aca="false">+SUM(Z11:Z30)</f>
        <v>0</v>
      </c>
      <c r="AA31" s="145" t="n">
        <f aca="false">+SUM(AA11:AA30)</f>
        <v>0</v>
      </c>
      <c r="AB31" s="145" t="n">
        <f aca="false">+SUM(AB11:AB30)</f>
        <v>0</v>
      </c>
      <c r="AC31" s="145" t="n">
        <f aca="false">+SUM(AC11:AC30)</f>
        <v>0</v>
      </c>
      <c r="AD31" s="145" t="n">
        <f aca="false">+SUM(AD11:AD30)</f>
        <v>0</v>
      </c>
      <c r="AE31" s="145" t="n">
        <f aca="false">+SUM(AE11:AE30)</f>
        <v>0</v>
      </c>
      <c r="AF31" s="145" t="n">
        <f aca="false">+SUM(AF11:AF30)</f>
        <v>0</v>
      </c>
      <c r="AG31" s="145" t="n">
        <f aca="false">+SUM(AG11:AG30)</f>
        <v>0</v>
      </c>
      <c r="AH31" s="145" t="n">
        <f aca="false">+SUM(AH11:AH30)</f>
        <v>0</v>
      </c>
      <c r="AI31" s="145" t="n">
        <f aca="false">+SUM(AI11:AI30)</f>
        <v>0</v>
      </c>
      <c r="AJ31" s="145" t="n">
        <f aca="false">+SUM(AJ11:AJ30)</f>
        <v>0</v>
      </c>
      <c r="AK31" s="142" t="n">
        <f aca="false">+SUM(F31:AJ31)</f>
        <v>0</v>
      </c>
      <c r="AL31" s="143" t="n">
        <f aca="false">IF($AK$3="４週",AK31/4,AK31/(DAY(EOMONTH($F$9,0))/7))</f>
        <v>0</v>
      </c>
      <c r="AM31" s="146"/>
      <c r="AN31" s="146"/>
    </row>
    <row r="32" customFormat="false" ht="18" hidden="false" customHeight="true" outlineLevel="0" collapsed="false">
      <c r="A32" s="147" t="s">
        <v>116</v>
      </c>
      <c r="B32" s="147"/>
      <c r="C32" s="147"/>
      <c r="D32" s="147"/>
      <c r="E32" s="147"/>
      <c r="F32" s="148"/>
      <c r="G32" s="148"/>
      <c r="H32" s="148"/>
      <c r="I32" s="148"/>
      <c r="J32" s="148"/>
      <c r="K32" s="148"/>
      <c r="L32" s="148"/>
      <c r="M32" s="148"/>
      <c r="N32" s="148"/>
      <c r="O32" s="148"/>
      <c r="P32" s="148"/>
      <c r="Q32" s="148"/>
      <c r="R32" s="148"/>
      <c r="S32" s="148"/>
      <c r="T32" s="148"/>
      <c r="U32" s="148"/>
      <c r="V32" s="148"/>
      <c r="W32" s="148"/>
      <c r="X32" s="148"/>
      <c r="Y32" s="148"/>
      <c r="Z32" s="148"/>
      <c r="AA32" s="148"/>
      <c r="AB32" s="148"/>
      <c r="AC32" s="148"/>
      <c r="AD32" s="148"/>
      <c r="AE32" s="148"/>
      <c r="AF32" s="148"/>
      <c r="AG32" s="148"/>
      <c r="AH32" s="148"/>
      <c r="AI32" s="148"/>
      <c r="AJ32" s="148"/>
      <c r="AK32" s="145"/>
      <c r="AL32" s="149"/>
      <c r="AM32" s="146"/>
      <c r="AN32" s="146"/>
    </row>
    <row r="33" s="153" customFormat="true" ht="15" hidden="false" customHeight="true" outlineLevel="0" collapsed="false">
      <c r="A33" s="150"/>
      <c r="B33" s="150"/>
      <c r="C33" s="150"/>
      <c r="D33" s="150"/>
      <c r="E33" s="150"/>
      <c r="F33" s="151"/>
      <c r="G33" s="151"/>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0"/>
      <c r="AL33" s="150"/>
      <c r="AM33" s="152"/>
    </row>
    <row r="34" s="153" customFormat="true" ht="15" hidden="false" customHeight="true" outlineLevel="0" collapsed="false">
      <c r="A34" s="150"/>
      <c r="B34" s="150"/>
      <c r="C34" s="150"/>
      <c r="D34" s="150"/>
      <c r="E34" s="150"/>
      <c r="F34" s="151"/>
      <c r="G34" s="151"/>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0"/>
      <c r="AL34" s="150"/>
      <c r="AM34" s="152"/>
    </row>
    <row r="35" s="153" customFormat="true" ht="15" hidden="false" customHeight="true" outlineLevel="0" collapsed="false">
      <c r="A35" s="150"/>
      <c r="B35" s="150"/>
      <c r="C35" s="150"/>
      <c r="D35" s="150"/>
      <c r="E35" s="150"/>
      <c r="F35" s="151"/>
      <c r="G35" s="151"/>
      <c r="H35" s="151"/>
      <c r="I35" s="151"/>
      <c r="J35" s="151"/>
      <c r="K35" s="151"/>
      <c r="L35" s="151"/>
      <c r="M35" s="151"/>
      <c r="N35" s="151"/>
      <c r="O35" s="151"/>
      <c r="P35" s="151"/>
      <c r="Q35" s="151"/>
      <c r="R35" s="151"/>
      <c r="S35" s="151"/>
      <c r="T35" s="151"/>
      <c r="U35" s="151"/>
      <c r="V35" s="151"/>
      <c r="W35" s="151"/>
      <c r="X35" s="151"/>
      <c r="Y35" s="151"/>
      <c r="Z35" s="151"/>
      <c r="AA35" s="151"/>
      <c r="AB35" s="151"/>
      <c r="AC35" s="151"/>
      <c r="AD35" s="151"/>
      <c r="AE35" s="151"/>
      <c r="AF35" s="151"/>
      <c r="AG35" s="151"/>
      <c r="AH35" s="151"/>
      <c r="AI35" s="151"/>
      <c r="AJ35" s="151"/>
      <c r="AK35" s="150"/>
      <c r="AL35" s="150"/>
      <c r="AM35" s="152"/>
    </row>
    <row r="36" s="105" customFormat="true" ht="21" hidden="false" customHeight="true" outlineLevel="0" collapsed="false">
      <c r="A36" s="197" t="s">
        <v>182</v>
      </c>
      <c r="C36" s="126"/>
      <c r="D36" s="126"/>
      <c r="E36" s="126"/>
      <c r="F36" s="126"/>
      <c r="G36" s="198"/>
      <c r="H36" s="198"/>
      <c r="I36" s="198"/>
      <c r="J36" s="198"/>
      <c r="K36" s="198"/>
      <c r="L36" s="198"/>
      <c r="M36" s="198"/>
      <c r="N36" s="198"/>
      <c r="O36" s="198"/>
      <c r="P36" s="198"/>
      <c r="Q36" s="198"/>
      <c r="R36" s="198"/>
      <c r="S36" s="198"/>
      <c r="T36" s="198"/>
      <c r="U36" s="198"/>
      <c r="V36" s="198"/>
      <c r="W36" s="198"/>
      <c r="X36" s="198"/>
      <c r="Y36" s="198"/>
      <c r="Z36" s="198"/>
      <c r="AA36" s="198"/>
      <c r="AB36" s="198"/>
      <c r="AC36" s="198"/>
      <c r="AD36" s="198"/>
      <c r="AE36" s="198"/>
      <c r="AF36" s="198"/>
      <c r="AG36" s="198"/>
      <c r="AH36" s="198"/>
      <c r="AI36" s="198"/>
      <c r="AJ36" s="198"/>
      <c r="AK36" s="198"/>
      <c r="AL36" s="126"/>
      <c r="AM36" s="126"/>
      <c r="AN36" s="110"/>
    </row>
    <row r="37" customFormat="false" ht="24.75" hidden="false" customHeight="true" outlineLevel="0" collapsed="false">
      <c r="A37" s="110"/>
      <c r="B37" s="125"/>
      <c r="C37" s="199" t="str">
        <f aca="false">IF(VLOOKUP($AK$1,選択肢!$A$1:$J$31,C42,FALSE())=0,"-",VLOOKUP($AK$1,選択肢!$A$1:$J$31,C42,FALSE()))</f>
        <v>管理者</v>
      </c>
      <c r="D37" s="199"/>
      <c r="E37" s="200" t="str">
        <f aca="false">IF(VLOOKUP($AK$1,選択肢!$A$1:$J$31,E42,FALSE())=0,"-",VLOOKUP($AK$1,選択肢!$A$1:$J$31,E42,FALSE()))</f>
        <v>児童発達支援管理責任者</v>
      </c>
      <c r="F37" s="200"/>
      <c r="G37" s="200"/>
      <c r="H37" s="200"/>
      <c r="I37" s="200" t="str">
        <f aca="false">IF(VLOOKUP($AK$1,選択肢!$A$1:$J$31,I42,FALSE())=0,"-",VLOOKUP($AK$1,選択肢!$A$1:$J$31,I42,FALSE()))</f>
        <v>訪問支援員</v>
      </c>
      <c r="J37" s="200"/>
      <c r="K37" s="200"/>
      <c r="L37" s="200"/>
      <c r="M37" s="200"/>
      <c r="N37" s="200"/>
      <c r="O37" s="200" t="str">
        <f aca="false">IF(VLOOKUP($AK$1,選択肢!$A$1:$J$31,O42,FALSE())=0,"-",VLOOKUP($AK$1,選択肢!$A$1:$J$31,O42,FALSE()))</f>
        <v>-</v>
      </c>
      <c r="P37" s="200"/>
      <c r="Q37" s="200"/>
      <c r="R37" s="200"/>
      <c r="S37" s="200"/>
      <c r="T37" s="200"/>
      <c r="U37" s="200" t="str">
        <f aca="false">IF(VLOOKUP($AK$1,選択肢!$A$1:$J$31,U42,FALSE())=0,"-",VLOOKUP($AK$1,選択肢!$A$1:$J$31,U42,FALSE()))</f>
        <v>-</v>
      </c>
      <c r="V37" s="200"/>
      <c r="W37" s="200"/>
      <c r="X37" s="200"/>
      <c r="Y37" s="200"/>
      <c r="Z37" s="200"/>
      <c r="AA37" s="200" t="str">
        <f aca="false">IF(VLOOKUP($AK$1,選択肢!$A$1:$J$31,AA42,FALSE())=0,"-",VLOOKUP($AK$1,選択肢!$A$1:$J$31,AA42,FALSE()))</f>
        <v>-</v>
      </c>
      <c r="AB37" s="200"/>
      <c r="AC37" s="200"/>
      <c r="AD37" s="200"/>
      <c r="AE37" s="200"/>
      <c r="AF37" s="200"/>
      <c r="AG37" s="200" t="str">
        <f aca="false">IF(VLOOKUP($AK$1,選択肢!$A$1:$J$31,AG42,FALSE())=0,"-",VLOOKUP($AK$1,選択肢!$A$1:$J$31,AG42,FALSE()))</f>
        <v>-</v>
      </c>
      <c r="AH37" s="200"/>
      <c r="AI37" s="200"/>
      <c r="AJ37" s="200"/>
      <c r="AK37" s="200"/>
      <c r="AL37" s="200" t="str">
        <f aca="false">IF(VLOOKUP($AK$1,選択肢!$A$1:$J$31,AL42,FALSE())=0,"-",VLOOKUP($AK$1,選択肢!$A$1:$J$31,AL42,FALSE()))</f>
        <v>-</v>
      </c>
      <c r="AM37" s="200"/>
      <c r="AN37" s="110"/>
    </row>
    <row r="38" customFormat="false" ht="18" hidden="false" customHeight="true" outlineLevel="0" collapsed="false">
      <c r="A38" s="110"/>
      <c r="B38" s="125"/>
      <c r="C38" s="202" t="s">
        <v>26</v>
      </c>
      <c r="D38" s="202" t="s">
        <v>183</v>
      </c>
      <c r="E38" s="203" t="s">
        <v>26</v>
      </c>
      <c r="F38" s="203" t="s">
        <v>183</v>
      </c>
      <c r="G38" s="203"/>
      <c r="H38" s="203"/>
      <c r="I38" s="203" t="s">
        <v>26</v>
      </c>
      <c r="J38" s="203"/>
      <c r="K38" s="203"/>
      <c r="L38" s="203" t="s">
        <v>183</v>
      </c>
      <c r="M38" s="203"/>
      <c r="N38" s="203"/>
      <c r="O38" s="203" t="s">
        <v>26</v>
      </c>
      <c r="P38" s="203"/>
      <c r="Q38" s="203"/>
      <c r="R38" s="203" t="s">
        <v>183</v>
      </c>
      <c r="S38" s="203"/>
      <c r="T38" s="203"/>
      <c r="U38" s="203" t="s">
        <v>26</v>
      </c>
      <c r="V38" s="203"/>
      <c r="W38" s="203"/>
      <c r="X38" s="203" t="s">
        <v>183</v>
      </c>
      <c r="Y38" s="203"/>
      <c r="Z38" s="203"/>
      <c r="AA38" s="203" t="s">
        <v>26</v>
      </c>
      <c r="AB38" s="203"/>
      <c r="AC38" s="203"/>
      <c r="AD38" s="203" t="s">
        <v>183</v>
      </c>
      <c r="AE38" s="203"/>
      <c r="AF38" s="203"/>
      <c r="AG38" s="203" t="s">
        <v>26</v>
      </c>
      <c r="AH38" s="203"/>
      <c r="AI38" s="203"/>
      <c r="AJ38" s="203" t="s">
        <v>183</v>
      </c>
      <c r="AK38" s="203"/>
      <c r="AL38" s="203" t="s">
        <v>26</v>
      </c>
      <c r="AM38" s="203" t="s">
        <v>183</v>
      </c>
      <c r="AN38" s="110"/>
    </row>
    <row r="39" customFormat="false" ht="18" hidden="false" customHeight="true" outlineLevel="0" collapsed="false">
      <c r="A39" s="110"/>
      <c r="B39" s="128" t="s">
        <v>184</v>
      </c>
      <c r="C39" s="203" t="n">
        <f aca="false">COUNTIFS($B$11:$B$30,C$37,$C$11:$C$30,"A",$E$11:$E$30,"*")</f>
        <v>0</v>
      </c>
      <c r="D39" s="203" t="n">
        <f aca="false">COUNTIFS($B$11:$B$30,C$37,$C$11:$C$30,"B",$E$11:$E$30,"*")</f>
        <v>0</v>
      </c>
      <c r="E39" s="203" t="n">
        <f aca="false">COUNTIFS($B$11:$B$30,E$37,$C$11:$C$30,"A",$E$11:$E$30,"*")</f>
        <v>0</v>
      </c>
      <c r="F39" s="203" t="n">
        <f aca="false">COUNTIFS($B$11:$B$30,E$37,$C$11:$C$30,"B",$E$11:$E$30,"*")</f>
        <v>0</v>
      </c>
      <c r="G39" s="203"/>
      <c r="H39" s="203"/>
      <c r="I39" s="203" t="n">
        <f aca="false">COUNTIFS($B$11:$B$30,I$37,$C$11:$C$30,"A",$E$11:$E$30,"*")</f>
        <v>0</v>
      </c>
      <c r="J39" s="203"/>
      <c r="K39" s="203"/>
      <c r="L39" s="203" t="n">
        <f aca="false">COUNTIFS($B$11:$B$30,I$37,$C$11:$C$30,"B",$E$11:$E$30,"*")</f>
        <v>0</v>
      </c>
      <c r="M39" s="203"/>
      <c r="N39" s="203"/>
      <c r="O39" s="203" t="n">
        <f aca="false">COUNTIFS($B$11:$B$30,O$37,$C$11:$C$30,"A",$E$11:$E$30,"*")</f>
        <v>0</v>
      </c>
      <c r="P39" s="203"/>
      <c r="Q39" s="203"/>
      <c r="R39" s="203" t="n">
        <f aca="false">COUNTIFS($B$11:$B$30,O$37,$C$11:$C$30,"B",$E$11:$E$30,"*")</f>
        <v>0</v>
      </c>
      <c r="S39" s="203"/>
      <c r="T39" s="203"/>
      <c r="U39" s="203" t="n">
        <f aca="false">COUNTIFS($B$11:$B$30,U$37,$C$11:$C$30,"A",$E$11:$E$30,"*")</f>
        <v>0</v>
      </c>
      <c r="V39" s="203"/>
      <c r="W39" s="203"/>
      <c r="X39" s="203" t="n">
        <f aca="false">COUNTIFS($B$11:$B$30,U$37,$C$11:$C$30,"B",$E$11:$E$30,"*")</f>
        <v>0</v>
      </c>
      <c r="Y39" s="203"/>
      <c r="Z39" s="203"/>
      <c r="AA39" s="203" t="n">
        <f aca="false">COUNTIFS($B$11:$B$30,AA$37,$C$11:$C$30,"A",$E$11:$E$30,"*")</f>
        <v>0</v>
      </c>
      <c r="AB39" s="203"/>
      <c r="AC39" s="203"/>
      <c r="AD39" s="203" t="n">
        <f aca="false">COUNTIFS($B$11:$B$30,AA$37,$C$11:$C$30,"B",$E$11:$E$30,"*")</f>
        <v>0</v>
      </c>
      <c r="AE39" s="203"/>
      <c r="AF39" s="203"/>
      <c r="AG39" s="203" t="n">
        <f aca="false">COUNTIFS($B$11:$B$30,AG$37,$C$11:$C$30,"A",$E$11:$E$30,"*")</f>
        <v>0</v>
      </c>
      <c r="AH39" s="203"/>
      <c r="AI39" s="203"/>
      <c r="AJ39" s="203" t="n">
        <f aca="false">COUNTIFS($B$11:$B$30,AG$37,$C$11:$C$30,"B",$E$11:$E$30,"*")</f>
        <v>0</v>
      </c>
      <c r="AK39" s="203"/>
      <c r="AL39" s="203" t="n">
        <f aca="false">COUNTIFS($B$11:$B$30,AL$37,$C$11:$C$30,"A",$E$11:$E$30,"*")</f>
        <v>0</v>
      </c>
      <c r="AM39" s="203" t="n">
        <f aca="false">COUNTIFS($B$11:$B$30,AL$37,$C$11:$C$30,"B",$E$11:$E$30,"*")</f>
        <v>0</v>
      </c>
      <c r="AN39" s="110"/>
    </row>
    <row r="40" customFormat="false" ht="18" hidden="false" customHeight="true" outlineLevel="0" collapsed="false">
      <c r="A40" s="110"/>
      <c r="B40" s="133" t="s">
        <v>185</v>
      </c>
      <c r="C40" s="203" t="n">
        <f aca="false">COUNTIFS($B$11:$B$30,C$37,$C$11:$C$30,"C",$E$11:$E$30,"*")</f>
        <v>0</v>
      </c>
      <c r="D40" s="203" t="n">
        <f aca="false">COUNTIFS($B$11:$B$30,C$37,$C$11:$C$30,"D",$E$11:$E$30,"*")</f>
        <v>0</v>
      </c>
      <c r="E40" s="203" t="n">
        <f aca="false">COUNTIFS($B$11:$B$30,E$37,$C$11:$C$30,"C",$E$11:$E$30,"*")</f>
        <v>0</v>
      </c>
      <c r="F40" s="203" t="n">
        <f aca="false">COUNTIFS($B$11:$B$30,E$37,$C$11:$C$30,"D",$E$11:$E$30,"*")</f>
        <v>0</v>
      </c>
      <c r="G40" s="203"/>
      <c r="H40" s="203"/>
      <c r="I40" s="203" t="n">
        <f aca="false">COUNTIFS($B$11:$B$30,I$37,$C$11:$C$30,"C",$E$11:$E$30,"*")</f>
        <v>0</v>
      </c>
      <c r="J40" s="203"/>
      <c r="K40" s="203"/>
      <c r="L40" s="203" t="n">
        <f aca="false">COUNTIFS($B$11:$B$30,I$37,$C$11:$C$30,"D",$E$11:$E$30,"*")</f>
        <v>0</v>
      </c>
      <c r="M40" s="203"/>
      <c r="N40" s="203"/>
      <c r="O40" s="203" t="n">
        <f aca="false">COUNTIFS($B$11:$B$30,O$37,$C$11:$C$30,"C",$E$11:$E$30,"*")</f>
        <v>0</v>
      </c>
      <c r="P40" s="203"/>
      <c r="Q40" s="203"/>
      <c r="R40" s="203" t="n">
        <f aca="false">COUNTIFS($B$11:$B$30,O$37,$C$11:$C$30,"D",$E$11:$E$30,"*")</f>
        <v>0</v>
      </c>
      <c r="S40" s="203"/>
      <c r="T40" s="203"/>
      <c r="U40" s="203" t="n">
        <f aca="false">COUNTIFS($B$11:$B$30,U$37,$C$11:$C$30,"C",$E$11:$E$30,"*")</f>
        <v>0</v>
      </c>
      <c r="V40" s="203"/>
      <c r="W40" s="203"/>
      <c r="X40" s="203" t="n">
        <f aca="false">COUNTIFS($B$11:$B$30,U$37,$C$11:$C$30,"D",$E$11:$E$30,"*")</f>
        <v>0</v>
      </c>
      <c r="Y40" s="203"/>
      <c r="Z40" s="203"/>
      <c r="AA40" s="203" t="n">
        <f aca="false">COUNTIFS($B$11:$B$30,AA$37,$C$11:$C$30,"C",$E$11:$E$30,"*")</f>
        <v>0</v>
      </c>
      <c r="AB40" s="203"/>
      <c r="AC40" s="203"/>
      <c r="AD40" s="203" t="n">
        <f aca="false">COUNTIFS($B$11:$B$30,AA$37,$C$11:$C$30,"D",$E$11:$E$30,"*")</f>
        <v>0</v>
      </c>
      <c r="AE40" s="203"/>
      <c r="AF40" s="203"/>
      <c r="AG40" s="203" t="n">
        <f aca="false">COUNTIFS($B$11:$B$30,AG$37,$C$11:$C$30,"C",$E$11:$E$30,"*")</f>
        <v>0</v>
      </c>
      <c r="AH40" s="203"/>
      <c r="AI40" s="203"/>
      <c r="AJ40" s="203" t="n">
        <f aca="false">COUNTIFS($B$11:$B$30,AG$37,$C$11:$C$30,"D",$E$11:$E$30,"*")</f>
        <v>0</v>
      </c>
      <c r="AK40" s="203"/>
      <c r="AL40" s="203" t="n">
        <f aca="false">COUNTIFS($B$11:$B$30,AL$37,$C$11:$C$30,"C",$E$11:$E$30,"*")</f>
        <v>0</v>
      </c>
      <c r="AM40" s="203" t="n">
        <f aca="false">COUNTIFS($B$11:$B$30,AL$37,$C$11:$C$30,"D",$E$11:$E$30,"*")</f>
        <v>0</v>
      </c>
      <c r="AN40" s="110"/>
    </row>
    <row r="41" customFormat="false" ht="24.75" hidden="false" customHeight="true" outlineLevel="0" collapsed="false">
      <c r="A41" s="110"/>
      <c r="B41" s="133" t="s">
        <v>186</v>
      </c>
      <c r="C41" s="200" t="str">
        <f aca="false">IF($AK$3="４週",SUMIFS($AK$11:$AK$30,$B$11:$B$30,C37)/4/$AH$5,IF($AK$3="歴月",SUMIFS($AK$11:$AK$30,$B$11:$B$30,C37)/$AL$5,"記載する期間を選択してください"))</f>
        <v>記載する期間を選択してください</v>
      </c>
      <c r="D41" s="200"/>
      <c r="E41" s="200" t="str">
        <f aca="false">IF($AK$3="４週",SUMIFS($AK$11:$AK$30,$B$11:$B$30,E37)/4/$AH$5,IF($AK$3="歴月",SUMIFS($AK$11:$AK$30,$B$11:$B$30,E37)/$AL$5,"記載する期間を選択してください"))</f>
        <v>記載する期間を選択してください</v>
      </c>
      <c r="F41" s="200"/>
      <c r="G41" s="200"/>
      <c r="H41" s="200"/>
      <c r="I41" s="200" t="str">
        <f aca="false">IF($AK$3="４週",SUMIFS($AK$11:$AK$30,$B$11:$B$30,I37)/4/$AH$5,IF($AK$3="歴月",SUMIFS($AK$11:$AK$30,$B$11:$B$30,I37)/$AL$5,"記載する期間を選択してください"))</f>
        <v>記載する期間を選択してください</v>
      </c>
      <c r="J41" s="200"/>
      <c r="K41" s="200"/>
      <c r="L41" s="200"/>
      <c r="M41" s="200"/>
      <c r="N41" s="200"/>
      <c r="O41" s="200" t="str">
        <f aca="false">IF($AK$3="４週",SUMIFS($AK$11:$AK$30,$B$11:$B$30,O37)/4/$AH$5,IF($AK$3="歴月",SUMIFS($AK$11:$AK$30,$B$11:$B$30,O37)/$AL$5,"記載する期間を選択してください"))</f>
        <v>記載する期間を選択してください</v>
      </c>
      <c r="P41" s="200"/>
      <c r="Q41" s="200"/>
      <c r="R41" s="200"/>
      <c r="S41" s="200"/>
      <c r="T41" s="200"/>
      <c r="U41" s="200" t="str">
        <f aca="false">IF($AK$3="４週",SUMIFS($AK$11:$AK$30,$B$11:$B$30,U37)/4/$AH$5,IF($AK$3="歴月",SUMIFS($AK$11:$AK$30,$B$11:$B$30,U37)/$AL$5,"記載する期間を選択してください"))</f>
        <v>記載する期間を選択してください</v>
      </c>
      <c r="V41" s="200"/>
      <c r="W41" s="200"/>
      <c r="X41" s="200"/>
      <c r="Y41" s="200"/>
      <c r="Z41" s="200"/>
      <c r="AA41" s="200" t="str">
        <f aca="false">IF($AK$3="４週",SUMIFS($AK$11:$AK$30,$B$11:$B$30,AA37)/4/$AH$5,IF($AK$3="歴月",SUMIFS($AK$11:$AK$30,$B$11:$B$30,AA37)/$AL$5,"記載する期間を選択してください"))</f>
        <v>記載する期間を選択してください</v>
      </c>
      <c r="AB41" s="200"/>
      <c r="AC41" s="200"/>
      <c r="AD41" s="200"/>
      <c r="AE41" s="200"/>
      <c r="AF41" s="200"/>
      <c r="AG41" s="200" t="str">
        <f aca="false">IF($AK$3="４週",SUMIFS($AK$11:$AK$30,$B$11:$B$30,AG37)/4/$AH$5,IF($AK$3="歴月",SUMIFS($AK$11:$AK$30,$B$11:$B$30,AG37)/$AL$5,"記載する期間を選択してください"))</f>
        <v>記載する期間を選択してください</v>
      </c>
      <c r="AH41" s="200"/>
      <c r="AI41" s="200"/>
      <c r="AJ41" s="200"/>
      <c r="AK41" s="200"/>
      <c r="AL41" s="200" t="str">
        <f aca="false">IF($AK$3="４週",SUMIFS($AK$11:$AK$30,$B$11:$B$30,AL37)/4/$AH$5,IF($AK$3="歴月",SUMIFS($AK$11:$AK$30,$B$11:$B$30,AL37)/$AL$5,"記載する期間を選択してください"))</f>
        <v>記載する期間を選択してください</v>
      </c>
      <c r="AM41" s="200"/>
      <c r="AN41" s="110"/>
    </row>
    <row r="42" s="105" customFormat="true" ht="4.5" hidden="false" customHeight="true" outlineLevel="0" collapsed="false">
      <c r="A42" s="110"/>
      <c r="C42" s="158" t="n">
        <v>2</v>
      </c>
      <c r="D42" s="158"/>
      <c r="E42" s="158" t="n">
        <v>3</v>
      </c>
      <c r="F42" s="158"/>
      <c r="G42" s="158"/>
      <c r="H42" s="158"/>
      <c r="I42" s="158" t="n">
        <v>4</v>
      </c>
      <c r="J42" s="158"/>
      <c r="K42" s="158"/>
      <c r="L42" s="158"/>
      <c r="M42" s="158"/>
      <c r="N42" s="158"/>
      <c r="O42" s="158" t="n">
        <v>5</v>
      </c>
      <c r="P42" s="158"/>
      <c r="Q42" s="158"/>
      <c r="R42" s="158"/>
      <c r="S42" s="158"/>
      <c r="T42" s="158"/>
      <c r="U42" s="158" t="n">
        <v>6</v>
      </c>
      <c r="V42" s="158"/>
      <c r="W42" s="158"/>
      <c r="X42" s="158"/>
      <c r="Y42" s="158"/>
      <c r="Z42" s="158"/>
      <c r="AA42" s="158" t="n">
        <v>7</v>
      </c>
      <c r="AB42" s="158"/>
      <c r="AC42" s="158"/>
      <c r="AD42" s="158"/>
      <c r="AE42" s="158"/>
      <c r="AF42" s="158"/>
      <c r="AG42" s="158" t="n">
        <v>8</v>
      </c>
      <c r="AH42" s="158"/>
      <c r="AI42" s="158"/>
      <c r="AJ42" s="158"/>
      <c r="AK42" s="158"/>
      <c r="AL42" s="158" t="n">
        <v>9</v>
      </c>
      <c r="AM42" s="206"/>
      <c r="AN42" s="110"/>
    </row>
    <row r="43" customFormat="false" ht="15" hidden="false" customHeight="true" outlineLevel="0" collapsed="false">
      <c r="A43" s="154" t="s">
        <v>117</v>
      </c>
      <c r="B43" s="155"/>
      <c r="C43" s="156"/>
      <c r="D43" s="156"/>
      <c r="E43" s="156"/>
      <c r="F43" s="157"/>
      <c r="G43" s="156"/>
      <c r="H43" s="158"/>
      <c r="I43" s="158"/>
      <c r="J43" s="158"/>
      <c r="K43" s="158"/>
      <c r="L43" s="158"/>
      <c r="M43" s="158"/>
      <c r="N43" s="158"/>
      <c r="O43" s="158"/>
      <c r="P43" s="158"/>
      <c r="Q43" s="158"/>
      <c r="R43" s="158" t="n">
        <v>6</v>
      </c>
      <c r="S43" s="158"/>
      <c r="T43" s="158"/>
      <c r="U43" s="158"/>
      <c r="V43" s="158"/>
      <c r="W43" s="158"/>
      <c r="X43" s="158" t="n">
        <v>7</v>
      </c>
      <c r="Y43" s="158"/>
      <c r="Z43" s="158"/>
      <c r="AA43" s="158"/>
      <c r="AB43" s="158"/>
      <c r="AC43" s="158"/>
      <c r="AD43" s="158" t="n">
        <v>8</v>
      </c>
      <c r="AE43" s="158"/>
      <c r="AF43" s="158"/>
      <c r="AG43" s="159"/>
      <c r="AH43" s="159"/>
      <c r="AI43" s="159"/>
      <c r="AJ43" s="159" t="n">
        <v>9</v>
      </c>
      <c r="AK43" s="160"/>
      <c r="AL43" s="160"/>
      <c r="AM43" s="110"/>
    </row>
    <row r="44" s="154" customFormat="true" ht="15" hidden="false" customHeight="true" outlineLevel="0" collapsed="false">
      <c r="A44" s="154" t="s">
        <v>118</v>
      </c>
      <c r="B44" s="161"/>
      <c r="C44" s="161"/>
      <c r="D44" s="161"/>
      <c r="E44" s="161"/>
      <c r="F44" s="161"/>
      <c r="G44" s="161"/>
      <c r="H44" s="109"/>
      <c r="I44" s="109"/>
      <c r="J44" s="109"/>
      <c r="K44" s="109"/>
      <c r="L44" s="109"/>
      <c r="M44" s="109"/>
      <c r="N44" s="109"/>
      <c r="O44" s="109"/>
      <c r="P44" s="109"/>
      <c r="Q44" s="109"/>
      <c r="R44" s="109"/>
      <c r="S44" s="109"/>
      <c r="T44" s="109"/>
      <c r="U44" s="109"/>
      <c r="V44" s="109"/>
      <c r="W44" s="109"/>
      <c r="X44" s="109"/>
      <c r="Y44" s="109"/>
      <c r="Z44" s="109"/>
      <c r="AA44" s="109"/>
      <c r="AB44" s="109"/>
      <c r="AC44" s="109"/>
      <c r="AD44" s="109"/>
      <c r="AE44" s="109"/>
      <c r="AF44" s="109"/>
      <c r="AG44" s="109"/>
      <c r="AH44" s="109"/>
      <c r="AI44" s="109"/>
      <c r="AJ44" s="109"/>
      <c r="AK44" s="109"/>
      <c r="AL44" s="109"/>
      <c r="AM44" s="109"/>
    </row>
    <row r="45" s="154" customFormat="true" ht="15" hidden="false" customHeight="true" outlineLevel="0" collapsed="false">
      <c r="A45" s="154" t="s">
        <v>119</v>
      </c>
      <c r="B45" s="161"/>
      <c r="C45" s="161"/>
      <c r="D45" s="161"/>
      <c r="E45" s="161"/>
      <c r="F45" s="161"/>
      <c r="G45" s="161"/>
      <c r="H45" s="109"/>
      <c r="I45" s="109"/>
      <c r="J45" s="109"/>
      <c r="K45" s="109"/>
      <c r="L45" s="109"/>
      <c r="M45" s="109"/>
      <c r="N45" s="109"/>
      <c r="O45" s="109"/>
      <c r="P45" s="109"/>
      <c r="Q45" s="109"/>
      <c r="R45" s="109"/>
      <c r="S45" s="109"/>
      <c r="T45" s="109"/>
      <c r="U45" s="109"/>
      <c r="V45" s="109"/>
      <c r="W45" s="109"/>
      <c r="X45" s="109"/>
      <c r="Y45" s="109"/>
      <c r="Z45" s="109"/>
      <c r="AA45" s="109"/>
      <c r="AB45" s="109"/>
      <c r="AC45" s="109"/>
      <c r="AD45" s="109"/>
      <c r="AE45" s="109"/>
      <c r="AF45" s="109"/>
      <c r="AG45" s="109"/>
      <c r="AH45" s="109"/>
      <c r="AI45" s="109"/>
      <c r="AJ45" s="109"/>
      <c r="AK45" s="109"/>
      <c r="AL45" s="109"/>
      <c r="AM45" s="109"/>
    </row>
    <row r="46" s="154" customFormat="true" ht="15" hidden="false" customHeight="true" outlineLevel="0" collapsed="false">
      <c r="A46" s="154" t="s">
        <v>120</v>
      </c>
      <c r="B46" s="161"/>
      <c r="C46" s="161"/>
      <c r="D46" s="161"/>
      <c r="E46" s="161"/>
      <c r="F46" s="161"/>
      <c r="G46" s="161"/>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row>
    <row r="47" s="154" customFormat="true" ht="15" hidden="false" customHeight="true" outlineLevel="0" collapsed="false">
      <c r="A47" s="154" t="s">
        <v>121</v>
      </c>
      <c r="B47" s="161"/>
      <c r="C47" s="161"/>
      <c r="D47" s="161"/>
      <c r="E47" s="161"/>
      <c r="F47" s="161"/>
      <c r="G47" s="161"/>
      <c r="H47" s="109"/>
      <c r="I47" s="109"/>
      <c r="J47" s="109"/>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09"/>
      <c r="AL47" s="109"/>
      <c r="AM47" s="109"/>
    </row>
    <row r="48" customFormat="false" ht="15" hidden="false" customHeight="true" outlineLevel="0" collapsed="false">
      <c r="A48" s="154" t="s">
        <v>122</v>
      </c>
      <c r="B48" s="162"/>
      <c r="C48" s="154"/>
      <c r="D48" s="154"/>
      <c r="E48" s="154"/>
      <c r="F48" s="154"/>
      <c r="G48" s="154"/>
    </row>
    <row r="49" customFormat="false" ht="15" hidden="false" customHeight="true" outlineLevel="0" collapsed="false">
      <c r="A49" s="154" t="s">
        <v>123</v>
      </c>
      <c r="B49" s="162"/>
      <c r="C49" s="154"/>
      <c r="D49" s="154"/>
      <c r="E49" s="154"/>
      <c r="F49" s="154"/>
      <c r="G49" s="154"/>
    </row>
    <row r="50" customFormat="false" ht="15" hidden="false" customHeight="true" outlineLevel="0" collapsed="false">
      <c r="A50" s="154"/>
      <c r="B50" s="128" t="s">
        <v>124</v>
      </c>
      <c r="C50" s="128" t="s">
        <v>125</v>
      </c>
      <c r="D50" s="128"/>
      <c r="E50" s="128"/>
      <c r="F50" s="154"/>
      <c r="G50" s="154"/>
    </row>
    <row r="51" customFormat="false" ht="15" hidden="false" customHeight="true" outlineLevel="0" collapsed="false">
      <c r="A51" s="154"/>
      <c r="B51" s="163" t="s">
        <v>126</v>
      </c>
      <c r="C51" s="164" t="s">
        <v>127</v>
      </c>
      <c r="D51" s="164"/>
      <c r="E51" s="164"/>
      <c r="F51" s="154"/>
      <c r="G51" s="154"/>
    </row>
    <row r="52" customFormat="false" ht="15" hidden="false" customHeight="true" outlineLevel="0" collapsed="false">
      <c r="A52" s="154"/>
      <c r="B52" s="163" t="s">
        <v>128</v>
      </c>
      <c r="C52" s="164" t="s">
        <v>129</v>
      </c>
      <c r="D52" s="164"/>
      <c r="E52" s="164"/>
      <c r="F52" s="154"/>
      <c r="G52" s="154"/>
    </row>
    <row r="53" customFormat="false" ht="15" hidden="false" customHeight="true" outlineLevel="0" collapsed="false">
      <c r="A53" s="154"/>
      <c r="B53" s="163" t="s">
        <v>130</v>
      </c>
      <c r="C53" s="164" t="s">
        <v>131</v>
      </c>
      <c r="D53" s="164"/>
      <c r="E53" s="164"/>
      <c r="F53" s="154"/>
      <c r="G53" s="154"/>
    </row>
    <row r="54" customFormat="false" ht="15" hidden="false" customHeight="true" outlineLevel="0" collapsed="false">
      <c r="A54" s="154"/>
      <c r="B54" s="163" t="s">
        <v>132</v>
      </c>
      <c r="C54" s="164" t="s">
        <v>133</v>
      </c>
      <c r="D54" s="164"/>
      <c r="E54" s="164"/>
      <c r="F54" s="154"/>
      <c r="G54" s="154"/>
    </row>
    <row r="55" customFormat="false" ht="15" hidden="false" customHeight="true" outlineLevel="0" collapsed="false">
      <c r="A55" s="154"/>
      <c r="B55" s="154" t="s">
        <v>134</v>
      </c>
      <c r="C55" s="154"/>
      <c r="D55" s="154"/>
      <c r="E55" s="154"/>
      <c r="F55" s="154"/>
      <c r="G55" s="154"/>
    </row>
    <row r="56" customFormat="false" ht="15" hidden="false" customHeight="true" outlineLevel="0" collapsed="false">
      <c r="A56" s="154"/>
      <c r="B56" s="154" t="s">
        <v>135</v>
      </c>
      <c r="C56" s="154"/>
      <c r="D56" s="154"/>
      <c r="E56" s="154"/>
      <c r="F56" s="154"/>
      <c r="G56" s="154"/>
    </row>
    <row r="57" customFormat="false" ht="15" hidden="false" customHeight="true" outlineLevel="0" collapsed="false">
      <c r="A57" s="154"/>
      <c r="B57" s="154" t="s">
        <v>136</v>
      </c>
      <c r="C57" s="154"/>
      <c r="D57" s="154"/>
      <c r="E57" s="154"/>
      <c r="F57" s="154"/>
      <c r="G57" s="154"/>
    </row>
    <row r="58" customFormat="false" ht="15" hidden="false" customHeight="true" outlineLevel="0" collapsed="false">
      <c r="A58" s="154" t="s">
        <v>137</v>
      </c>
      <c r="B58" s="162"/>
      <c r="C58" s="154"/>
      <c r="D58" s="154"/>
      <c r="E58" s="154"/>
      <c r="F58" s="154"/>
      <c r="G58" s="154"/>
    </row>
    <row r="59" customFormat="false" ht="15" hidden="false" customHeight="true" outlineLevel="0" collapsed="false">
      <c r="A59" s="154" t="s">
        <v>138</v>
      </c>
      <c r="B59" s="162"/>
      <c r="C59" s="154"/>
      <c r="D59" s="154"/>
      <c r="E59" s="154"/>
      <c r="F59" s="154"/>
      <c r="G59" s="154"/>
    </row>
    <row r="60" customFormat="false" ht="15" hidden="false" customHeight="true" outlineLevel="0" collapsed="false">
      <c r="A60" s="154" t="s">
        <v>139</v>
      </c>
      <c r="B60" s="162"/>
      <c r="C60" s="154"/>
      <c r="D60" s="154"/>
      <c r="E60" s="154"/>
      <c r="F60" s="154"/>
      <c r="G60" s="154"/>
    </row>
    <row r="61" customFormat="false" ht="15" hidden="false" customHeight="true" outlineLevel="0" collapsed="false">
      <c r="A61" s="154" t="s">
        <v>140</v>
      </c>
      <c r="B61" s="162"/>
      <c r="C61" s="154"/>
      <c r="D61" s="154"/>
      <c r="E61" s="154"/>
      <c r="F61" s="154"/>
      <c r="G61" s="154"/>
    </row>
    <row r="62" customFormat="false" ht="15" hidden="false" customHeight="true" outlineLevel="0" collapsed="false">
      <c r="A62" s="154" t="s">
        <v>141</v>
      </c>
      <c r="B62" s="162"/>
      <c r="C62" s="154"/>
      <c r="D62" s="154"/>
      <c r="E62" s="154"/>
      <c r="F62" s="154"/>
      <c r="G62" s="154"/>
    </row>
    <row r="63" customFormat="false" ht="15" hidden="false" customHeight="true" outlineLevel="0" collapsed="false">
      <c r="A63" s="154" t="s">
        <v>142</v>
      </c>
      <c r="B63" s="162"/>
      <c r="C63" s="154"/>
      <c r="D63" s="154"/>
      <c r="E63" s="154"/>
      <c r="F63" s="154"/>
      <c r="G63" s="154"/>
    </row>
    <row r="64" customFormat="false" ht="15" hidden="false" customHeight="true" outlineLevel="0" collapsed="false">
      <c r="A64" s="154" t="s">
        <v>143</v>
      </c>
      <c r="B64" s="162"/>
      <c r="C64" s="154"/>
      <c r="D64" s="154"/>
      <c r="E64" s="154"/>
      <c r="F64" s="154"/>
      <c r="G64" s="154"/>
    </row>
    <row r="65" customFormat="false" ht="15" hidden="false" customHeight="true" outlineLevel="0" collapsed="false">
      <c r="A65" s="154" t="s">
        <v>144</v>
      </c>
      <c r="B65" s="162"/>
      <c r="C65" s="154"/>
      <c r="D65" s="154"/>
      <c r="E65" s="154"/>
      <c r="F65" s="154"/>
      <c r="G65" s="154"/>
    </row>
    <row r="66" customFormat="false" ht="15" hidden="false" customHeight="true" outlineLevel="0" collapsed="false">
      <c r="A66" s="154" t="s">
        <v>145</v>
      </c>
      <c r="B66" s="162"/>
      <c r="C66" s="154"/>
      <c r="D66" s="154"/>
      <c r="E66" s="154"/>
      <c r="F66" s="154"/>
      <c r="G66" s="154"/>
    </row>
    <row r="67" customFormat="false" ht="15" hidden="false" customHeight="true" outlineLevel="0" collapsed="false">
      <c r="A67" s="154" t="s">
        <v>146</v>
      </c>
      <c r="B67" s="162"/>
      <c r="C67" s="154"/>
      <c r="D67" s="154"/>
      <c r="E67" s="154"/>
      <c r="F67" s="154"/>
      <c r="G67" s="154"/>
    </row>
    <row r="68" customFormat="false" ht="15" hidden="false" customHeight="true" outlineLevel="0" collapsed="false">
      <c r="A68" s="154" t="s">
        <v>147</v>
      </c>
      <c r="B68" s="162"/>
      <c r="C68" s="154"/>
      <c r="D68" s="154"/>
      <c r="E68" s="154"/>
      <c r="F68" s="154"/>
      <c r="G68" s="154"/>
    </row>
    <row r="69" customFormat="false" ht="15" hidden="false" customHeight="true" outlineLevel="0" collapsed="false">
      <c r="A69" s="154" t="s">
        <v>148</v>
      </c>
      <c r="B69" s="162"/>
      <c r="C69" s="154"/>
      <c r="D69" s="154"/>
      <c r="E69" s="154"/>
      <c r="F69" s="154"/>
      <c r="G69" s="154"/>
    </row>
    <row r="70" customFormat="false" ht="15" hidden="false" customHeight="true" outlineLevel="0" collapsed="false">
      <c r="A70" s="154" t="s">
        <v>149</v>
      </c>
      <c r="B70" s="162"/>
      <c r="C70" s="154"/>
      <c r="D70" s="154"/>
      <c r="E70" s="154"/>
      <c r="F70" s="154"/>
      <c r="G70" s="154"/>
    </row>
  </sheetData>
  <mergeCells count="100">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C37:D37"/>
    <mergeCell ref="E37:H37"/>
    <mergeCell ref="I37:N37"/>
    <mergeCell ref="O37:T37"/>
    <mergeCell ref="U37:Z37"/>
    <mergeCell ref="AA37:AF37"/>
    <mergeCell ref="AG37:AK37"/>
    <mergeCell ref="AL37:AM37"/>
    <mergeCell ref="F38:H38"/>
    <mergeCell ref="I38:K38"/>
    <mergeCell ref="L38:N38"/>
    <mergeCell ref="O38:Q38"/>
    <mergeCell ref="R38:T38"/>
    <mergeCell ref="U38:W38"/>
    <mergeCell ref="X38:Z38"/>
    <mergeCell ref="AA38:AC38"/>
    <mergeCell ref="AD38:AF38"/>
    <mergeCell ref="AG38:AI38"/>
    <mergeCell ref="AJ38:AK38"/>
    <mergeCell ref="F39:H39"/>
    <mergeCell ref="I39:K39"/>
    <mergeCell ref="L39:N39"/>
    <mergeCell ref="O39:Q39"/>
    <mergeCell ref="R39:T39"/>
    <mergeCell ref="U39:W39"/>
    <mergeCell ref="X39:Z39"/>
    <mergeCell ref="AA39:AC39"/>
    <mergeCell ref="AD39:AF39"/>
    <mergeCell ref="AG39:AI39"/>
    <mergeCell ref="AJ39:AK39"/>
    <mergeCell ref="F40:H40"/>
    <mergeCell ref="I40:K40"/>
    <mergeCell ref="L40:N40"/>
    <mergeCell ref="O40:Q40"/>
    <mergeCell ref="R40:T40"/>
    <mergeCell ref="U40:W40"/>
    <mergeCell ref="X40:Z40"/>
    <mergeCell ref="AA40:AC40"/>
    <mergeCell ref="AD40:AF40"/>
    <mergeCell ref="AG40:AI40"/>
    <mergeCell ref="AJ40:AK40"/>
    <mergeCell ref="C41:D41"/>
    <mergeCell ref="E41:H41"/>
    <mergeCell ref="I41:N41"/>
    <mergeCell ref="O41:T41"/>
    <mergeCell ref="U41:Z41"/>
    <mergeCell ref="AA41:AF41"/>
    <mergeCell ref="AG41:AK41"/>
    <mergeCell ref="AL41:AM41"/>
    <mergeCell ref="C50:E50"/>
    <mergeCell ref="C51:E51"/>
    <mergeCell ref="C52:E52"/>
    <mergeCell ref="C53:E53"/>
    <mergeCell ref="C54:E54"/>
  </mergeCells>
  <dataValidations count="4">
    <dataValidation allowBlank="true" errorStyle="stop" operator="between" showDropDown="false" showErrorMessage="true" showInputMessage="true" sqref="C11:C30" type="list">
      <formula1>"A,B,C,D"</formula1>
      <formula2>0</formula2>
    </dataValidation>
    <dataValidation allowBlank="true" errorStyle="stop" operator="between" showDropDown="false" showErrorMessage="true" showInputMessage="true" sqref="AK4:AN4" type="list">
      <formula1>"予定,実績"</formula1>
      <formula2>0</formula2>
    </dataValidation>
    <dataValidation allowBlank="true" errorStyle="stop" operator="between" showDropDown="false" showErrorMessage="true" showInputMessage="true" sqref="AK3:AN3" type="list">
      <formula1>"４週,歴月"</formula1>
      <formula2>0</formula2>
    </dataValidation>
    <dataValidation allowBlank="true" errorStyle="stop" operator="between" showDropDown="false" showErrorMessage="true" showInputMessage="true" sqref="B11:B30" type="list">
      <formula1>INDIRECT($AK$1)</formula1>
      <formula2>0</formula2>
    </dataValidation>
  </dataValidations>
  <printOptions headings="false" gridLines="false" gridLinesSet="true" horizontalCentered="true" verticalCentered="true"/>
  <pageMargins left="0.196527777777778" right="0.196527777777778" top="0.393055555555556" bottom="0.196527777777778" header="0.196527777777778" footer="0.511811023622047"/>
  <pageSetup paperSize="9" scale="88" fitToWidth="1" fitToHeight="1" pageOrder="downThenOver" orientation="landscape" blackAndWhite="false" draft="false" cellComments="none" horizontalDpi="300" verticalDpi="300" copies="1"/>
  <headerFooter differentFirst="false" differentOddEven="false">
    <oddHeader>&amp;L&amp;"ＭＳ ゴシック,標準"&amp;10（参考様式）</oddHeader>
    <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N78"/>
  <sheetViews>
    <sheetView showFormulas="false" showGridLines="false" showRowColHeaders="true" showZeros="true" rightToLeft="false" tabSelected="false" showOutlineSymbols="true" defaultGridColor="true" view="pageBreakPreview" topLeftCell="A1" colorId="64" zoomScale="100" zoomScaleNormal="100" zoomScalePageLayoutView="100" workbookViewId="0">
      <selection pane="topLeft" activeCell="AK59" activeCellId="0" sqref="AK59"/>
    </sheetView>
  </sheetViews>
  <sheetFormatPr defaultColWidth="8.2578125" defaultRowHeight="21" customHeight="true" zeroHeight="false" outlineLevelRow="0" outlineLevelCol="0"/>
  <cols>
    <col collapsed="false" customWidth="true" hidden="false" outlineLevel="0" max="1" min="1" style="105" width="2.62"/>
    <col collapsed="false" customWidth="true" hidden="false" outlineLevel="0" max="2" min="2" style="106" width="14.62"/>
    <col collapsed="false" customWidth="true" hidden="false" outlineLevel="0" max="3" min="3" style="105" width="6.62"/>
    <col collapsed="false" customWidth="true" hidden="false" outlineLevel="0" max="5" min="4" style="105" width="7.62"/>
    <col collapsed="false" customWidth="true" hidden="false" outlineLevel="0" max="36" min="6" style="105" width="2.62"/>
    <col collapsed="false" customWidth="true" hidden="false" outlineLevel="0" max="37" min="37" style="105" width="6.62"/>
    <col collapsed="false" customWidth="true" hidden="false" outlineLevel="0" max="39" min="38" style="105" width="7.62"/>
    <col collapsed="false" customWidth="true" hidden="false" outlineLevel="0" max="40" min="40" style="105" width="5.62"/>
    <col collapsed="false" customWidth="false" hidden="false" outlineLevel="0" max="16384" min="41" style="105" width="8.25"/>
  </cols>
  <sheetData>
    <row r="1" customFormat="false" ht="19.5" hidden="false" customHeight="true" outlineLevel="0" collapsed="false">
      <c r="A1" s="107" t="s">
        <v>90</v>
      </c>
      <c r="C1" s="108"/>
      <c r="D1" s="108"/>
      <c r="E1" s="108"/>
      <c r="F1" s="108"/>
      <c r="G1" s="108"/>
      <c r="H1" s="108"/>
      <c r="I1" s="108"/>
      <c r="J1" s="108"/>
      <c r="K1" s="108"/>
      <c r="L1" s="108"/>
      <c r="M1" s="108"/>
      <c r="N1" s="108"/>
      <c r="O1" s="108"/>
      <c r="P1" s="108"/>
      <c r="Q1" s="108"/>
      <c r="R1" s="108"/>
      <c r="S1" s="108"/>
      <c r="T1" s="108"/>
      <c r="U1" s="108"/>
      <c r="V1" s="108"/>
      <c r="W1" s="108"/>
      <c r="X1" s="109"/>
      <c r="Y1" s="109"/>
      <c r="Z1" s="110"/>
      <c r="AA1" s="110"/>
      <c r="AB1" s="110"/>
      <c r="AC1" s="110"/>
      <c r="AD1" s="111"/>
      <c r="AE1" s="111"/>
      <c r="AF1" s="111"/>
      <c r="AG1" s="111"/>
      <c r="AH1" s="111"/>
      <c r="AI1" s="112" t="s">
        <v>91</v>
      </c>
      <c r="AJ1" s="112"/>
      <c r="AK1" s="113" t="s">
        <v>269</v>
      </c>
      <c r="AL1" s="113"/>
      <c r="AM1" s="113"/>
      <c r="AN1" s="113"/>
    </row>
    <row r="2" customFormat="false" ht="18" hidden="false" customHeight="true" outlineLevel="0" collapsed="false">
      <c r="A2" s="110"/>
      <c r="B2" s="114"/>
      <c r="C2" s="114"/>
      <c r="D2" s="114"/>
      <c r="E2" s="114"/>
      <c r="F2" s="114"/>
      <c r="G2" s="114"/>
      <c r="H2" s="114"/>
      <c r="I2" s="114"/>
      <c r="J2" s="114"/>
      <c r="K2" s="115"/>
      <c r="L2" s="115"/>
      <c r="M2" s="116" t="n">
        <v>2024</v>
      </c>
      <c r="N2" s="116"/>
      <c r="O2" s="116"/>
      <c r="P2" s="116"/>
      <c r="Q2" s="117" t="s">
        <v>93</v>
      </c>
      <c r="R2" s="117"/>
      <c r="S2" s="116" t="n">
        <v>5</v>
      </c>
      <c r="T2" s="116"/>
      <c r="U2" s="117" t="s">
        <v>94</v>
      </c>
      <c r="V2" s="117"/>
      <c r="W2" s="114"/>
      <c r="X2" s="114"/>
      <c r="Y2" s="114"/>
      <c r="Z2" s="110"/>
      <c r="AA2" s="110"/>
      <c r="AC2" s="112"/>
      <c r="AD2" s="114"/>
      <c r="AE2" s="114"/>
      <c r="AF2" s="114"/>
      <c r="AG2" s="114"/>
      <c r="AH2" s="114"/>
      <c r="AI2" s="112" t="s">
        <v>95</v>
      </c>
      <c r="AJ2" s="112"/>
      <c r="AK2" s="118"/>
      <c r="AL2" s="118"/>
      <c r="AM2" s="118"/>
      <c r="AN2" s="118"/>
    </row>
    <row r="3" customFormat="false" ht="18" hidden="false" customHeight="true" outlineLevel="0" collapsed="false">
      <c r="A3" s="119"/>
      <c r="B3" s="119"/>
      <c r="C3" s="119"/>
      <c r="D3" s="119"/>
      <c r="E3" s="119"/>
      <c r="F3" s="119"/>
      <c r="G3" s="119"/>
      <c r="H3" s="119"/>
      <c r="I3" s="119"/>
      <c r="J3" s="119"/>
      <c r="K3" s="119"/>
      <c r="L3" s="119"/>
      <c r="M3" s="119"/>
      <c r="N3" s="119"/>
      <c r="O3" s="119"/>
      <c r="P3" s="119"/>
      <c r="Q3" s="119"/>
      <c r="R3" s="119"/>
      <c r="S3" s="119"/>
      <c r="T3" s="119"/>
      <c r="U3" s="119"/>
      <c r="V3" s="119"/>
      <c r="W3" s="119"/>
      <c r="Y3" s="120"/>
      <c r="Z3" s="120"/>
      <c r="AA3" s="120"/>
      <c r="AB3" s="110"/>
      <c r="AC3" s="120"/>
      <c r="AD3" s="120"/>
      <c r="AE3" s="120"/>
      <c r="AF3" s="120"/>
      <c r="AG3" s="120"/>
      <c r="AH3" s="120"/>
      <c r="AI3" s="121" t="s">
        <v>96</v>
      </c>
      <c r="AJ3" s="112"/>
      <c r="AK3" s="122"/>
      <c r="AL3" s="122"/>
      <c r="AM3" s="122"/>
      <c r="AN3" s="122"/>
    </row>
    <row r="4" customFormat="false" ht="18" hidden="false" customHeight="true" outlineLevel="0" collapsed="false">
      <c r="A4" s="119"/>
      <c r="B4" s="119"/>
      <c r="C4" s="119"/>
      <c r="D4" s="119"/>
      <c r="E4" s="119"/>
      <c r="F4" s="119"/>
      <c r="G4" s="119"/>
      <c r="H4" s="119"/>
      <c r="I4" s="119"/>
      <c r="J4" s="119"/>
      <c r="K4" s="119"/>
      <c r="L4" s="119"/>
      <c r="M4" s="119"/>
      <c r="N4" s="119"/>
      <c r="O4" s="119"/>
      <c r="P4" s="119"/>
      <c r="Q4" s="119"/>
      <c r="R4" s="119"/>
      <c r="S4" s="119"/>
      <c r="T4" s="119"/>
      <c r="U4" s="119"/>
      <c r="V4" s="119"/>
      <c r="W4" s="119"/>
      <c r="Y4" s="120"/>
      <c r="Z4" s="120"/>
      <c r="AA4" s="120"/>
      <c r="AB4" s="110"/>
      <c r="AC4" s="120"/>
      <c r="AD4" s="120"/>
      <c r="AE4" s="120"/>
      <c r="AF4" s="120"/>
      <c r="AG4" s="120"/>
      <c r="AH4" s="120"/>
      <c r="AI4" s="121" t="s">
        <v>97</v>
      </c>
      <c r="AJ4" s="112"/>
      <c r="AK4" s="122"/>
      <c r="AL4" s="122"/>
      <c r="AM4" s="122"/>
      <c r="AN4" s="122"/>
    </row>
    <row r="5" customFormat="false" ht="18" hidden="false" customHeight="true" outlineLevel="0" collapsed="false">
      <c r="A5" s="119"/>
      <c r="B5" s="119"/>
      <c r="C5" s="119"/>
      <c r="D5" s="119"/>
      <c r="E5" s="119"/>
      <c r="F5" s="119"/>
      <c r="G5" s="119"/>
      <c r="H5" s="119"/>
      <c r="I5" s="119"/>
      <c r="J5" s="119"/>
      <c r="K5" s="119"/>
      <c r="L5" s="119"/>
      <c r="M5" s="119"/>
      <c r="N5" s="119"/>
      <c r="O5" s="119"/>
      <c r="P5" s="119"/>
      <c r="Q5" s="119"/>
      <c r="R5" s="119"/>
      <c r="S5" s="119"/>
      <c r="U5" s="119"/>
      <c r="V5" s="119"/>
      <c r="W5" s="119"/>
      <c r="Y5" s="120"/>
      <c r="Z5" s="120"/>
      <c r="AA5" s="120"/>
      <c r="AB5" s="110"/>
      <c r="AC5" s="120"/>
      <c r="AD5" s="120"/>
      <c r="AE5" s="120"/>
      <c r="AF5" s="120"/>
      <c r="AG5" s="121" t="s">
        <v>98</v>
      </c>
      <c r="AH5" s="165"/>
      <c r="AI5" s="165"/>
      <c r="AJ5" s="165"/>
      <c r="AK5" s="120" t="s">
        <v>99</v>
      </c>
      <c r="AL5" s="165"/>
      <c r="AM5" s="120" t="s">
        <v>100</v>
      </c>
      <c r="AN5" s="110"/>
    </row>
    <row r="6" customFormat="false" ht="9.75" hidden="false" customHeight="true" outlineLevel="0" collapsed="false">
      <c r="A6" s="110"/>
      <c r="B6" s="125"/>
      <c r="C6" s="125"/>
      <c r="D6" s="125"/>
      <c r="E6" s="125"/>
      <c r="F6" s="125"/>
      <c r="G6" s="125"/>
      <c r="H6" s="125"/>
      <c r="I6" s="125"/>
      <c r="J6" s="125"/>
      <c r="K6" s="125"/>
      <c r="L6" s="125"/>
      <c r="M6" s="125"/>
      <c r="N6" s="125"/>
      <c r="O6" s="125"/>
      <c r="P6" s="125"/>
      <c r="Q6" s="125"/>
      <c r="R6" s="125"/>
      <c r="S6" s="125"/>
      <c r="T6" s="125"/>
      <c r="U6" s="125"/>
      <c r="V6" s="125"/>
      <c r="W6" s="125"/>
      <c r="X6" s="126"/>
      <c r="Y6" s="126"/>
      <c r="Z6" s="126"/>
      <c r="AA6" s="126"/>
      <c r="AB6" s="126"/>
      <c r="AC6" s="126"/>
      <c r="AD6" s="126"/>
      <c r="AE6" s="126"/>
      <c r="AF6" s="126"/>
      <c r="AG6" s="126"/>
      <c r="AH6" s="126"/>
      <c r="AI6" s="126"/>
      <c r="AJ6" s="126"/>
      <c r="AK6" s="126"/>
      <c r="AL6" s="126"/>
      <c r="AM6" s="110"/>
      <c r="AN6" s="110"/>
    </row>
    <row r="7" customFormat="false" ht="15" hidden="false" customHeight="true" outlineLevel="0" collapsed="false">
      <c r="A7" s="127" t="s">
        <v>101</v>
      </c>
      <c r="B7" s="128" t="s">
        <v>102</v>
      </c>
      <c r="C7" s="129" t="s">
        <v>103</v>
      </c>
      <c r="D7" s="128" t="s">
        <v>104</v>
      </c>
      <c r="E7" s="130" t="s">
        <v>105</v>
      </c>
      <c r="F7" s="131" t="s">
        <v>106</v>
      </c>
      <c r="G7" s="131"/>
      <c r="H7" s="131"/>
      <c r="I7" s="131"/>
      <c r="J7" s="131"/>
      <c r="K7" s="131"/>
      <c r="L7" s="131"/>
      <c r="M7" s="131"/>
      <c r="N7" s="131"/>
      <c r="O7" s="131"/>
      <c r="P7" s="131"/>
      <c r="Q7" s="131"/>
      <c r="R7" s="131"/>
      <c r="S7" s="131"/>
      <c r="T7" s="131"/>
      <c r="U7" s="131"/>
      <c r="V7" s="131"/>
      <c r="W7" s="131"/>
      <c r="X7" s="131"/>
      <c r="Y7" s="131"/>
      <c r="Z7" s="131"/>
      <c r="AA7" s="131"/>
      <c r="AB7" s="131"/>
      <c r="AC7" s="131"/>
      <c r="AD7" s="131"/>
      <c r="AE7" s="131"/>
      <c r="AF7" s="131"/>
      <c r="AG7" s="131"/>
      <c r="AH7" s="131"/>
      <c r="AI7" s="131"/>
      <c r="AJ7" s="131"/>
      <c r="AK7" s="132" t="s">
        <v>107</v>
      </c>
      <c r="AL7" s="133" t="s">
        <v>108</v>
      </c>
      <c r="AM7" s="134" t="s">
        <v>109</v>
      </c>
      <c r="AN7" s="134"/>
    </row>
    <row r="8" customFormat="false" ht="15" hidden="false" customHeight="true" outlineLevel="0" collapsed="false">
      <c r="A8" s="127"/>
      <c r="B8" s="128"/>
      <c r="C8" s="129"/>
      <c r="D8" s="128"/>
      <c r="E8" s="130"/>
      <c r="F8" s="128" t="s">
        <v>110</v>
      </c>
      <c r="G8" s="128"/>
      <c r="H8" s="128"/>
      <c r="I8" s="128"/>
      <c r="J8" s="128"/>
      <c r="K8" s="128"/>
      <c r="L8" s="128"/>
      <c r="M8" s="128" t="s">
        <v>111</v>
      </c>
      <c r="N8" s="128"/>
      <c r="O8" s="128"/>
      <c r="P8" s="128"/>
      <c r="Q8" s="128"/>
      <c r="R8" s="128"/>
      <c r="S8" s="128"/>
      <c r="T8" s="128" t="s">
        <v>112</v>
      </c>
      <c r="U8" s="128"/>
      <c r="V8" s="128"/>
      <c r="W8" s="128"/>
      <c r="X8" s="128"/>
      <c r="Y8" s="128"/>
      <c r="Z8" s="128"/>
      <c r="AA8" s="128" t="s">
        <v>113</v>
      </c>
      <c r="AB8" s="128"/>
      <c r="AC8" s="128"/>
      <c r="AD8" s="128"/>
      <c r="AE8" s="128"/>
      <c r="AF8" s="128"/>
      <c r="AG8" s="128"/>
      <c r="AH8" s="128" t="s">
        <v>114</v>
      </c>
      <c r="AI8" s="128"/>
      <c r="AJ8" s="128"/>
      <c r="AK8" s="132"/>
      <c r="AL8" s="133"/>
      <c r="AM8" s="134"/>
      <c r="AN8" s="134"/>
    </row>
    <row r="9" customFormat="false" ht="15" hidden="false" customHeight="true" outlineLevel="0" collapsed="false">
      <c r="A9" s="127"/>
      <c r="B9" s="128"/>
      <c r="C9" s="129"/>
      <c r="D9" s="128"/>
      <c r="E9" s="130"/>
      <c r="F9" s="135" t="n">
        <f aca="false">DATE($M$2,$S$2,1)</f>
        <v>45413</v>
      </c>
      <c r="G9" s="135" t="n">
        <f aca="false">DATE($M$2,$S$2,2)</f>
        <v>45414</v>
      </c>
      <c r="H9" s="135" t="n">
        <f aca="false">DATE($M$2,$S$2,3)</f>
        <v>45415</v>
      </c>
      <c r="I9" s="135" t="n">
        <f aca="false">DATE($M$2,$S$2,4)</f>
        <v>45416</v>
      </c>
      <c r="J9" s="135" t="n">
        <f aca="false">DATE($M$2,$S$2,5)</f>
        <v>45417</v>
      </c>
      <c r="K9" s="135" t="n">
        <f aca="false">DATE($M$2,$S$2,6)</f>
        <v>45418</v>
      </c>
      <c r="L9" s="135" t="n">
        <f aca="false">DATE($M$2,$S$2,7)</f>
        <v>45419</v>
      </c>
      <c r="M9" s="135" t="n">
        <f aca="false">DATE($M$2,$S$2,8)</f>
        <v>45420</v>
      </c>
      <c r="N9" s="135" t="n">
        <f aca="false">DATE($M$2,$S$2,9)</f>
        <v>45421</v>
      </c>
      <c r="O9" s="135" t="n">
        <f aca="false">DATE($M$2,$S$2,10)</f>
        <v>45422</v>
      </c>
      <c r="P9" s="135" t="n">
        <f aca="false">DATE($M$2,$S$2,11)</f>
        <v>45423</v>
      </c>
      <c r="Q9" s="135" t="n">
        <f aca="false">DATE($M$2,$S$2,12)</f>
        <v>45424</v>
      </c>
      <c r="R9" s="135" t="n">
        <f aca="false">DATE($M$2,$S$2,13)</f>
        <v>45425</v>
      </c>
      <c r="S9" s="135" t="n">
        <f aca="false">DATE($M$2,$S$2,14)</f>
        <v>45426</v>
      </c>
      <c r="T9" s="135" t="n">
        <f aca="false">DATE($M$2,$S$2,15)</f>
        <v>45427</v>
      </c>
      <c r="U9" s="135" t="n">
        <f aca="false">DATE($M$2,$S$2,16)</f>
        <v>45428</v>
      </c>
      <c r="V9" s="135" t="n">
        <f aca="false">DATE($M$2,$S$2,17)</f>
        <v>45429</v>
      </c>
      <c r="W9" s="135" t="n">
        <f aca="false">DATE($M$2,$S$2,18)</f>
        <v>45430</v>
      </c>
      <c r="X9" s="135" t="n">
        <f aca="false">DATE($M$2,$S$2,19)</f>
        <v>45431</v>
      </c>
      <c r="Y9" s="135" t="n">
        <f aca="false">DATE($M$2,$S$2,20)</f>
        <v>45432</v>
      </c>
      <c r="Z9" s="135" t="n">
        <f aca="false">DATE($M$2,$S$2,21)</f>
        <v>45433</v>
      </c>
      <c r="AA9" s="135" t="n">
        <f aca="false">DATE($M$2,$S$2,22)</f>
        <v>45434</v>
      </c>
      <c r="AB9" s="135" t="n">
        <f aca="false">DATE($M$2,$S$2,23)</f>
        <v>45435</v>
      </c>
      <c r="AC9" s="135" t="n">
        <f aca="false">DATE($M$2,$S$2,24)</f>
        <v>45436</v>
      </c>
      <c r="AD9" s="135" t="n">
        <f aca="false">DATE($M$2,$S$2,25)</f>
        <v>45437</v>
      </c>
      <c r="AE9" s="135" t="n">
        <f aca="false">DATE($M$2,$S$2,26)</f>
        <v>45438</v>
      </c>
      <c r="AF9" s="135" t="n">
        <f aca="false">DATE($M$2,$S$2,27)</f>
        <v>45439</v>
      </c>
      <c r="AG9" s="135" t="n">
        <f aca="false">DATE($M$2,$S$2,28)</f>
        <v>45440</v>
      </c>
      <c r="AH9" s="135" t="n">
        <f aca="false">IF(DAY(EOMONTH(F9,0))&lt;29,"",DATE($M$2,$S$2,29))</f>
        <v>45441</v>
      </c>
      <c r="AI9" s="135" t="n">
        <f aca="false">IF(DAY(EOMONTH(F9,0))&lt;30,"",DATE($M$2,$S$2,30))</f>
        <v>45442</v>
      </c>
      <c r="AJ9" s="135" t="n">
        <f aca="false">IF(DAY(EOMONTH(F9,0))&lt;31,"",DATE($M$2,$S$2,31))</f>
        <v>45443</v>
      </c>
      <c r="AK9" s="132"/>
      <c r="AL9" s="133"/>
      <c r="AM9" s="134"/>
      <c r="AN9" s="134"/>
    </row>
    <row r="10" customFormat="false" ht="15" hidden="false" customHeight="true" outlineLevel="0" collapsed="false">
      <c r="A10" s="127"/>
      <c r="B10" s="128"/>
      <c r="C10" s="129"/>
      <c r="D10" s="128"/>
      <c r="E10" s="130"/>
      <c r="F10" s="136" t="n">
        <f aca="false">DATE($M$2,$S$2,1)</f>
        <v>45413</v>
      </c>
      <c r="G10" s="136" t="n">
        <f aca="false">DATE($M$2,$S$2,2)</f>
        <v>45414</v>
      </c>
      <c r="H10" s="136" t="n">
        <f aca="false">DATE($M$2,$S$2,3)</f>
        <v>45415</v>
      </c>
      <c r="I10" s="136" t="n">
        <f aca="false">DATE($M$2,$S$2,4)</f>
        <v>45416</v>
      </c>
      <c r="J10" s="136" t="n">
        <f aca="false">DATE($M$2,$S$2,5)</f>
        <v>45417</v>
      </c>
      <c r="K10" s="136" t="n">
        <f aca="false">DATE($M$2,$S$2,6)</f>
        <v>45418</v>
      </c>
      <c r="L10" s="136" t="n">
        <f aca="false">DATE($M$2,$S$2,7)</f>
        <v>45419</v>
      </c>
      <c r="M10" s="136" t="n">
        <f aca="false">DATE($M$2,$S$2,8)</f>
        <v>45420</v>
      </c>
      <c r="N10" s="136" t="n">
        <f aca="false">DATE($M$2,$S$2,9)</f>
        <v>45421</v>
      </c>
      <c r="O10" s="136" t="n">
        <f aca="false">DATE($M$2,$S$2,10)</f>
        <v>45422</v>
      </c>
      <c r="P10" s="136" t="n">
        <f aca="false">DATE($M$2,$S$2,11)</f>
        <v>45423</v>
      </c>
      <c r="Q10" s="136" t="n">
        <f aca="false">DATE($M$2,$S$2,12)</f>
        <v>45424</v>
      </c>
      <c r="R10" s="136" t="n">
        <f aca="false">DATE($M$2,$S$2,13)</f>
        <v>45425</v>
      </c>
      <c r="S10" s="136" t="n">
        <f aca="false">DATE($M$2,$S$2,14)</f>
        <v>45426</v>
      </c>
      <c r="T10" s="136" t="n">
        <f aca="false">DATE($M$2,$S$2,15)</f>
        <v>45427</v>
      </c>
      <c r="U10" s="136" t="n">
        <f aca="false">DATE($M$2,$S$2,16)</f>
        <v>45428</v>
      </c>
      <c r="V10" s="136" t="n">
        <f aca="false">DATE($M$2,$S$2,17)</f>
        <v>45429</v>
      </c>
      <c r="W10" s="136" t="n">
        <f aca="false">DATE($M$2,$S$2,18)</f>
        <v>45430</v>
      </c>
      <c r="X10" s="136" t="n">
        <f aca="false">DATE($M$2,$S$2,19)</f>
        <v>45431</v>
      </c>
      <c r="Y10" s="136" t="n">
        <f aca="false">DATE($M$2,$S$2,20)</f>
        <v>45432</v>
      </c>
      <c r="Z10" s="136" t="n">
        <f aca="false">DATE($M$2,$S$2,21)</f>
        <v>45433</v>
      </c>
      <c r="AA10" s="136" t="n">
        <f aca="false">DATE($M$2,$S$2,22)</f>
        <v>45434</v>
      </c>
      <c r="AB10" s="136" t="n">
        <f aca="false">DATE($M$2,$S$2,23)</f>
        <v>45435</v>
      </c>
      <c r="AC10" s="136" t="n">
        <f aca="false">DATE($M$2,$S$2,24)</f>
        <v>45436</v>
      </c>
      <c r="AD10" s="136" t="n">
        <f aca="false">DATE($M$2,$S$2,25)</f>
        <v>45437</v>
      </c>
      <c r="AE10" s="136" t="n">
        <f aca="false">DATE($M$2,$S$2,26)</f>
        <v>45438</v>
      </c>
      <c r="AF10" s="136" t="n">
        <f aca="false">DATE($M$2,$S$2,27)</f>
        <v>45439</v>
      </c>
      <c r="AG10" s="136" t="n">
        <f aca="false">DATE($M$2,$S$2,28)</f>
        <v>45440</v>
      </c>
      <c r="AH10" s="136" t="n">
        <f aca="false">IF(DAY(EOMONTH(F10,0))&lt;29,"",DATE($M$2,$S$2,29))</f>
        <v>45441</v>
      </c>
      <c r="AI10" s="136" t="n">
        <f aca="false">IF(DAY(EOMONTH(F10,0))&lt;30,"",DATE($M$2,$S$2,30))</f>
        <v>45442</v>
      </c>
      <c r="AJ10" s="136" t="n">
        <f aca="false">IF(DAY(EOMONTH(F10,0))&lt;31,"",DATE($M$2,$S$2,31))</f>
        <v>45443</v>
      </c>
      <c r="AK10" s="132"/>
      <c r="AL10" s="133"/>
      <c r="AM10" s="134"/>
      <c r="AN10" s="134"/>
    </row>
    <row r="11" customFormat="false" ht="18" hidden="false" customHeight="true" outlineLevel="0" collapsed="false">
      <c r="A11" s="127" t="n">
        <v>1</v>
      </c>
      <c r="B11" s="170" t="s">
        <v>22</v>
      </c>
      <c r="C11" s="138" t="s">
        <v>126</v>
      </c>
      <c r="D11" s="167"/>
      <c r="E11" s="168" t="s">
        <v>126</v>
      </c>
      <c r="F11" s="141"/>
      <c r="G11" s="141"/>
      <c r="H11" s="141"/>
      <c r="I11" s="141"/>
      <c r="J11" s="141"/>
      <c r="K11" s="141"/>
      <c r="L11" s="141"/>
      <c r="M11" s="141"/>
      <c r="N11" s="141"/>
      <c r="O11" s="141"/>
      <c r="P11" s="141"/>
      <c r="Q11" s="141"/>
      <c r="R11" s="141"/>
      <c r="S11" s="141"/>
      <c r="T11" s="141"/>
      <c r="U11" s="141"/>
      <c r="V11" s="141"/>
      <c r="W11" s="141"/>
      <c r="X11" s="141"/>
      <c r="Y11" s="141"/>
      <c r="Z11" s="141"/>
      <c r="AA11" s="141"/>
      <c r="AB11" s="141"/>
      <c r="AC11" s="141"/>
      <c r="AD11" s="141"/>
      <c r="AE11" s="141"/>
      <c r="AF11" s="141"/>
      <c r="AG11" s="141"/>
      <c r="AH11" s="141"/>
      <c r="AI11" s="141"/>
      <c r="AJ11" s="141"/>
      <c r="AK11" s="142" t="n">
        <f aca="false">+SUM(F11:AJ11)</f>
        <v>0</v>
      </c>
      <c r="AL11" s="143" t="n">
        <f aca="false">IF($AK$3="４週",AK11/4,AK11/(DAY(EOMONTH($F$9,0))/7))</f>
        <v>0</v>
      </c>
      <c r="AM11" s="144"/>
      <c r="AN11" s="144"/>
    </row>
    <row r="12" customFormat="false" ht="18" hidden="false" customHeight="true" outlineLevel="0" collapsed="false">
      <c r="A12" s="127" t="n">
        <v>2</v>
      </c>
      <c r="B12" s="170" t="s">
        <v>22</v>
      </c>
      <c r="C12" s="138" t="s">
        <v>128</v>
      </c>
      <c r="D12" s="167"/>
      <c r="E12" s="168" t="s">
        <v>128</v>
      </c>
      <c r="F12" s="141"/>
      <c r="G12" s="141"/>
      <c r="H12" s="141"/>
      <c r="I12" s="141"/>
      <c r="J12" s="141"/>
      <c r="K12" s="141"/>
      <c r="L12" s="141"/>
      <c r="M12" s="141"/>
      <c r="N12" s="141"/>
      <c r="O12" s="141"/>
      <c r="P12" s="141"/>
      <c r="Q12" s="141"/>
      <c r="R12" s="141"/>
      <c r="S12" s="141"/>
      <c r="T12" s="141"/>
      <c r="U12" s="141"/>
      <c r="V12" s="141"/>
      <c r="W12" s="141"/>
      <c r="X12" s="141"/>
      <c r="Y12" s="141"/>
      <c r="Z12" s="141"/>
      <c r="AA12" s="141"/>
      <c r="AB12" s="141"/>
      <c r="AC12" s="141"/>
      <c r="AD12" s="141"/>
      <c r="AE12" s="141"/>
      <c r="AF12" s="141"/>
      <c r="AG12" s="141"/>
      <c r="AH12" s="141"/>
      <c r="AI12" s="141"/>
      <c r="AJ12" s="141"/>
      <c r="AK12" s="142" t="n">
        <f aca="false">+SUM(F12:AJ12)</f>
        <v>0</v>
      </c>
      <c r="AL12" s="143" t="n">
        <f aca="false">IF($AK$3="４週",AK12/4,AK12/(DAY(EOMONTH($F$9,0))/7))</f>
        <v>0</v>
      </c>
      <c r="AM12" s="144"/>
      <c r="AN12" s="144"/>
    </row>
    <row r="13" customFormat="false" ht="18" hidden="false" customHeight="true" outlineLevel="0" collapsed="false">
      <c r="A13" s="127" t="n">
        <v>3</v>
      </c>
      <c r="B13" s="170" t="s">
        <v>22</v>
      </c>
      <c r="C13" s="138" t="s">
        <v>130</v>
      </c>
      <c r="D13" s="167"/>
      <c r="E13" s="168" t="s">
        <v>130</v>
      </c>
      <c r="F13" s="141"/>
      <c r="G13" s="141"/>
      <c r="H13" s="141"/>
      <c r="I13" s="141"/>
      <c r="J13" s="141"/>
      <c r="K13" s="141"/>
      <c r="L13" s="141"/>
      <c r="M13" s="141"/>
      <c r="N13" s="141"/>
      <c r="O13" s="141"/>
      <c r="P13" s="141"/>
      <c r="Q13" s="141"/>
      <c r="R13" s="141"/>
      <c r="S13" s="141"/>
      <c r="T13" s="141"/>
      <c r="U13" s="141"/>
      <c r="V13" s="141"/>
      <c r="W13" s="141"/>
      <c r="X13" s="141"/>
      <c r="Y13" s="141"/>
      <c r="Z13" s="141"/>
      <c r="AA13" s="141"/>
      <c r="AB13" s="141"/>
      <c r="AC13" s="141"/>
      <c r="AD13" s="141"/>
      <c r="AE13" s="141"/>
      <c r="AF13" s="141"/>
      <c r="AG13" s="141"/>
      <c r="AH13" s="141"/>
      <c r="AI13" s="141"/>
      <c r="AJ13" s="141"/>
      <c r="AK13" s="142" t="n">
        <f aca="false">+SUM(F13:AJ13)</f>
        <v>0</v>
      </c>
      <c r="AL13" s="143" t="n">
        <f aca="false">IF($AK$3="４週",AK13/4,AK13/(DAY(EOMONTH($F$9,0))/7))</f>
        <v>0</v>
      </c>
      <c r="AM13" s="144"/>
      <c r="AN13" s="144"/>
    </row>
    <row r="14" customFormat="false" ht="18" hidden="false" customHeight="true" outlineLevel="0" collapsed="false">
      <c r="A14" s="127" t="n">
        <v>4</v>
      </c>
      <c r="B14" s="170" t="s">
        <v>22</v>
      </c>
      <c r="C14" s="138" t="s">
        <v>132</v>
      </c>
      <c r="D14" s="167"/>
      <c r="E14" s="168" t="s">
        <v>132</v>
      </c>
      <c r="F14" s="141"/>
      <c r="G14" s="141"/>
      <c r="H14" s="141"/>
      <c r="I14" s="141"/>
      <c r="J14" s="141"/>
      <c r="K14" s="141"/>
      <c r="L14" s="141"/>
      <c r="M14" s="141"/>
      <c r="N14" s="141"/>
      <c r="O14" s="141"/>
      <c r="P14" s="141"/>
      <c r="Q14" s="141"/>
      <c r="R14" s="141"/>
      <c r="S14" s="141"/>
      <c r="T14" s="141"/>
      <c r="U14" s="141"/>
      <c r="V14" s="141"/>
      <c r="W14" s="141"/>
      <c r="X14" s="141"/>
      <c r="Y14" s="141"/>
      <c r="Z14" s="141"/>
      <c r="AA14" s="141"/>
      <c r="AB14" s="141"/>
      <c r="AC14" s="141"/>
      <c r="AD14" s="141"/>
      <c r="AE14" s="141"/>
      <c r="AF14" s="141"/>
      <c r="AG14" s="141"/>
      <c r="AH14" s="141"/>
      <c r="AI14" s="141"/>
      <c r="AJ14" s="141"/>
      <c r="AK14" s="142" t="n">
        <f aca="false">+SUM(F14:AJ14)</f>
        <v>0</v>
      </c>
      <c r="AL14" s="143" t="n">
        <f aca="false">IF($AK$3="４週",AK14/4,AK14/(DAY(EOMONTH($F$9,0))/7))</f>
        <v>0</v>
      </c>
      <c r="AM14" s="144"/>
      <c r="AN14" s="144"/>
    </row>
    <row r="15" customFormat="false" ht="18" hidden="false" customHeight="true" outlineLevel="0" collapsed="false">
      <c r="A15" s="127" t="n">
        <v>5</v>
      </c>
      <c r="B15" s="170" t="s">
        <v>270</v>
      </c>
      <c r="C15" s="138" t="s">
        <v>130</v>
      </c>
      <c r="D15" s="167"/>
      <c r="E15" s="168" t="s">
        <v>128</v>
      </c>
      <c r="F15" s="141"/>
      <c r="G15" s="141"/>
      <c r="H15" s="141"/>
      <c r="I15" s="141"/>
      <c r="J15" s="141"/>
      <c r="K15" s="141"/>
      <c r="L15" s="141"/>
      <c r="M15" s="141"/>
      <c r="N15" s="141"/>
      <c r="O15" s="141"/>
      <c r="P15" s="141"/>
      <c r="Q15" s="141"/>
      <c r="R15" s="141"/>
      <c r="S15" s="141"/>
      <c r="T15" s="141"/>
      <c r="U15" s="141"/>
      <c r="V15" s="141"/>
      <c r="W15" s="141"/>
      <c r="X15" s="141"/>
      <c r="Y15" s="141"/>
      <c r="Z15" s="141"/>
      <c r="AA15" s="141"/>
      <c r="AB15" s="141"/>
      <c r="AC15" s="141"/>
      <c r="AD15" s="141"/>
      <c r="AE15" s="141"/>
      <c r="AF15" s="141"/>
      <c r="AG15" s="141"/>
      <c r="AH15" s="141"/>
      <c r="AI15" s="141"/>
      <c r="AJ15" s="141"/>
      <c r="AK15" s="142" t="n">
        <f aca="false">+SUM(F15:AJ15)</f>
        <v>0</v>
      </c>
      <c r="AL15" s="143" t="n">
        <f aca="false">IF($AK$3="４週",AK15/4,AK15/(DAY(EOMONTH($F$9,0))/7))</f>
        <v>0</v>
      </c>
      <c r="AM15" s="144"/>
      <c r="AN15" s="144"/>
    </row>
    <row r="16" customFormat="false" ht="18" hidden="false" customHeight="true" outlineLevel="0" collapsed="false">
      <c r="A16" s="127" t="n">
        <v>6</v>
      </c>
      <c r="B16" s="170"/>
      <c r="C16" s="138"/>
      <c r="D16" s="167"/>
      <c r="E16" s="168"/>
      <c r="F16" s="141"/>
      <c r="G16" s="141"/>
      <c r="H16" s="141"/>
      <c r="I16" s="141"/>
      <c r="J16" s="141"/>
      <c r="K16" s="141"/>
      <c r="L16" s="141"/>
      <c r="M16" s="141"/>
      <c r="N16" s="141"/>
      <c r="O16" s="141"/>
      <c r="P16" s="141"/>
      <c r="Q16" s="141"/>
      <c r="R16" s="141"/>
      <c r="S16" s="141"/>
      <c r="T16" s="141"/>
      <c r="U16" s="141"/>
      <c r="V16" s="141"/>
      <c r="W16" s="141"/>
      <c r="X16" s="141"/>
      <c r="Y16" s="141"/>
      <c r="Z16" s="141"/>
      <c r="AA16" s="141"/>
      <c r="AB16" s="141"/>
      <c r="AC16" s="141"/>
      <c r="AD16" s="141"/>
      <c r="AE16" s="141"/>
      <c r="AF16" s="141"/>
      <c r="AG16" s="141"/>
      <c r="AH16" s="141"/>
      <c r="AI16" s="141"/>
      <c r="AJ16" s="141"/>
      <c r="AK16" s="142" t="n">
        <f aca="false">+SUM(F16:AJ16)</f>
        <v>0</v>
      </c>
      <c r="AL16" s="143" t="n">
        <f aca="false">IF($AK$3="４週",AK16/4,AK16/(DAY(EOMONTH($F$9,0))/7))</f>
        <v>0</v>
      </c>
      <c r="AM16" s="144"/>
      <c r="AN16" s="144"/>
    </row>
    <row r="17" customFormat="false" ht="18" hidden="false" customHeight="true" outlineLevel="0" collapsed="false">
      <c r="A17" s="127" t="n">
        <v>7</v>
      </c>
      <c r="B17" s="170"/>
      <c r="C17" s="138"/>
      <c r="D17" s="167"/>
      <c r="E17" s="168"/>
      <c r="F17" s="141"/>
      <c r="G17" s="141"/>
      <c r="H17" s="141"/>
      <c r="I17" s="141"/>
      <c r="J17" s="141"/>
      <c r="K17" s="141"/>
      <c r="L17" s="141"/>
      <c r="M17" s="141"/>
      <c r="N17" s="141"/>
      <c r="O17" s="141"/>
      <c r="P17" s="141"/>
      <c r="Q17" s="141"/>
      <c r="R17" s="141"/>
      <c r="S17" s="141"/>
      <c r="T17" s="141"/>
      <c r="U17" s="141"/>
      <c r="V17" s="141"/>
      <c r="W17" s="141"/>
      <c r="X17" s="141"/>
      <c r="Y17" s="141"/>
      <c r="Z17" s="141"/>
      <c r="AA17" s="141"/>
      <c r="AB17" s="141"/>
      <c r="AC17" s="141"/>
      <c r="AD17" s="141"/>
      <c r="AE17" s="141"/>
      <c r="AF17" s="141"/>
      <c r="AG17" s="141"/>
      <c r="AH17" s="141"/>
      <c r="AI17" s="141"/>
      <c r="AJ17" s="141"/>
      <c r="AK17" s="142" t="n">
        <f aca="false">+SUM(F17:AJ17)</f>
        <v>0</v>
      </c>
      <c r="AL17" s="143" t="n">
        <f aca="false">IF($AK$3="４週",AK17/4,AK17/(DAY(EOMONTH($F$9,0))/7))</f>
        <v>0</v>
      </c>
      <c r="AM17" s="144"/>
      <c r="AN17" s="144"/>
    </row>
    <row r="18" customFormat="false" ht="18" hidden="false" customHeight="true" outlineLevel="0" collapsed="false">
      <c r="A18" s="127" t="n">
        <v>8</v>
      </c>
      <c r="B18" s="170"/>
      <c r="C18" s="138"/>
      <c r="D18" s="167"/>
      <c r="E18" s="168"/>
      <c r="F18" s="141"/>
      <c r="G18" s="141"/>
      <c r="H18" s="141"/>
      <c r="I18" s="141"/>
      <c r="J18" s="141"/>
      <c r="K18" s="141"/>
      <c r="L18" s="141"/>
      <c r="M18" s="141"/>
      <c r="N18" s="141"/>
      <c r="O18" s="141"/>
      <c r="P18" s="141"/>
      <c r="Q18" s="141"/>
      <c r="R18" s="141"/>
      <c r="S18" s="141"/>
      <c r="T18" s="141"/>
      <c r="U18" s="141"/>
      <c r="V18" s="141"/>
      <c r="W18" s="141"/>
      <c r="X18" s="141"/>
      <c r="Y18" s="141"/>
      <c r="Z18" s="141"/>
      <c r="AA18" s="141"/>
      <c r="AB18" s="141"/>
      <c r="AC18" s="141"/>
      <c r="AD18" s="141"/>
      <c r="AE18" s="141"/>
      <c r="AF18" s="141"/>
      <c r="AG18" s="141"/>
      <c r="AH18" s="141"/>
      <c r="AI18" s="141"/>
      <c r="AJ18" s="141"/>
      <c r="AK18" s="142" t="n">
        <f aca="false">+SUM(F18:AJ18)</f>
        <v>0</v>
      </c>
      <c r="AL18" s="143" t="n">
        <f aca="false">IF($AK$3="４週",AK18/4,AK18/(DAY(EOMONTH($F$9,0))/7))</f>
        <v>0</v>
      </c>
      <c r="AM18" s="144"/>
      <c r="AN18" s="144"/>
    </row>
    <row r="19" customFormat="false" ht="18" hidden="false" customHeight="true" outlineLevel="0" collapsed="false">
      <c r="A19" s="127" t="n">
        <v>9</v>
      </c>
      <c r="B19" s="170"/>
      <c r="C19" s="138"/>
      <c r="D19" s="167"/>
      <c r="E19" s="168"/>
      <c r="F19" s="141"/>
      <c r="G19" s="141"/>
      <c r="H19" s="141"/>
      <c r="I19" s="141"/>
      <c r="J19" s="141"/>
      <c r="K19" s="141"/>
      <c r="L19" s="141"/>
      <c r="M19" s="141"/>
      <c r="N19" s="141"/>
      <c r="O19" s="141"/>
      <c r="P19" s="141"/>
      <c r="Q19" s="141"/>
      <c r="R19" s="141"/>
      <c r="S19" s="141"/>
      <c r="T19" s="141"/>
      <c r="U19" s="141"/>
      <c r="V19" s="141"/>
      <c r="W19" s="141"/>
      <c r="X19" s="141"/>
      <c r="Y19" s="141"/>
      <c r="Z19" s="141"/>
      <c r="AA19" s="141"/>
      <c r="AB19" s="141"/>
      <c r="AC19" s="141"/>
      <c r="AD19" s="141"/>
      <c r="AE19" s="141"/>
      <c r="AF19" s="141"/>
      <c r="AG19" s="141"/>
      <c r="AH19" s="141"/>
      <c r="AI19" s="141"/>
      <c r="AJ19" s="141"/>
      <c r="AK19" s="142" t="n">
        <f aca="false">+SUM(F19:AJ19)</f>
        <v>0</v>
      </c>
      <c r="AL19" s="143" t="n">
        <f aca="false">IF($AK$3="４週",AK19/4,AK19/(DAY(EOMONTH($F$9,0))/7))</f>
        <v>0</v>
      </c>
      <c r="AM19" s="144"/>
      <c r="AN19" s="144"/>
    </row>
    <row r="20" customFormat="false" ht="18" hidden="false" customHeight="true" outlineLevel="0" collapsed="false">
      <c r="A20" s="127" t="n">
        <v>10</v>
      </c>
      <c r="B20" s="170"/>
      <c r="C20" s="138"/>
      <c r="D20" s="167"/>
      <c r="E20" s="168"/>
      <c r="F20" s="141"/>
      <c r="G20" s="141"/>
      <c r="H20" s="141"/>
      <c r="I20" s="141"/>
      <c r="J20" s="141"/>
      <c r="K20" s="141"/>
      <c r="L20" s="141"/>
      <c r="M20" s="141"/>
      <c r="N20" s="141"/>
      <c r="O20" s="141"/>
      <c r="P20" s="141"/>
      <c r="Q20" s="141"/>
      <c r="R20" s="141"/>
      <c r="S20" s="141"/>
      <c r="T20" s="141"/>
      <c r="U20" s="141"/>
      <c r="V20" s="141"/>
      <c r="W20" s="141"/>
      <c r="X20" s="141"/>
      <c r="Y20" s="141"/>
      <c r="Z20" s="141"/>
      <c r="AA20" s="141"/>
      <c r="AB20" s="141"/>
      <c r="AC20" s="141"/>
      <c r="AD20" s="141"/>
      <c r="AE20" s="141"/>
      <c r="AF20" s="141"/>
      <c r="AG20" s="141"/>
      <c r="AH20" s="141"/>
      <c r="AI20" s="141"/>
      <c r="AJ20" s="141"/>
      <c r="AK20" s="142" t="n">
        <f aca="false">+SUM(F20:AJ20)</f>
        <v>0</v>
      </c>
      <c r="AL20" s="143" t="n">
        <f aca="false">IF($AK$3="４週",AK20/4,AK20/(DAY(EOMONTH($F$9,0))/7))</f>
        <v>0</v>
      </c>
      <c r="AM20" s="144"/>
      <c r="AN20" s="144"/>
    </row>
    <row r="21" customFormat="false" ht="18" hidden="false" customHeight="true" outlineLevel="0" collapsed="false">
      <c r="A21" s="127" t="n">
        <v>11</v>
      </c>
      <c r="B21" s="170"/>
      <c r="C21" s="138"/>
      <c r="D21" s="167"/>
      <c r="E21" s="168"/>
      <c r="F21" s="141"/>
      <c r="G21" s="141"/>
      <c r="H21" s="141"/>
      <c r="I21" s="141"/>
      <c r="J21" s="141"/>
      <c r="K21" s="141"/>
      <c r="L21" s="141"/>
      <c r="M21" s="141"/>
      <c r="N21" s="141"/>
      <c r="O21" s="141"/>
      <c r="P21" s="141"/>
      <c r="Q21" s="141"/>
      <c r="R21" s="141"/>
      <c r="S21" s="141"/>
      <c r="T21" s="141"/>
      <c r="U21" s="141"/>
      <c r="V21" s="141"/>
      <c r="W21" s="141"/>
      <c r="X21" s="141"/>
      <c r="Y21" s="141"/>
      <c r="Z21" s="141"/>
      <c r="AA21" s="141"/>
      <c r="AB21" s="141"/>
      <c r="AC21" s="141"/>
      <c r="AD21" s="141"/>
      <c r="AE21" s="141"/>
      <c r="AF21" s="141"/>
      <c r="AG21" s="141"/>
      <c r="AH21" s="141"/>
      <c r="AI21" s="141"/>
      <c r="AJ21" s="141"/>
      <c r="AK21" s="142" t="n">
        <f aca="false">+SUM(F21:AJ21)</f>
        <v>0</v>
      </c>
      <c r="AL21" s="143" t="n">
        <f aca="false">IF($AK$3="４週",AK21/4,AK21/(DAY(EOMONTH($F$9,0))/7))</f>
        <v>0</v>
      </c>
      <c r="AM21" s="144"/>
      <c r="AN21" s="144"/>
    </row>
    <row r="22" customFormat="false" ht="18" hidden="false" customHeight="true" outlineLevel="0" collapsed="false">
      <c r="A22" s="127" t="n">
        <v>12</v>
      </c>
      <c r="B22" s="170"/>
      <c r="C22" s="138"/>
      <c r="D22" s="167"/>
      <c r="E22" s="168"/>
      <c r="F22" s="141"/>
      <c r="G22" s="141"/>
      <c r="H22" s="141"/>
      <c r="I22" s="141"/>
      <c r="J22" s="141"/>
      <c r="K22" s="141"/>
      <c r="L22" s="141"/>
      <c r="M22" s="141"/>
      <c r="N22" s="141"/>
      <c r="O22" s="141"/>
      <c r="P22" s="141"/>
      <c r="Q22" s="141"/>
      <c r="R22" s="141"/>
      <c r="S22" s="141"/>
      <c r="T22" s="141"/>
      <c r="U22" s="141"/>
      <c r="V22" s="141"/>
      <c r="W22" s="141"/>
      <c r="X22" s="141"/>
      <c r="Y22" s="141"/>
      <c r="Z22" s="141"/>
      <c r="AA22" s="141"/>
      <c r="AB22" s="141"/>
      <c r="AC22" s="141"/>
      <c r="AD22" s="141"/>
      <c r="AE22" s="141"/>
      <c r="AF22" s="141"/>
      <c r="AG22" s="141"/>
      <c r="AH22" s="141"/>
      <c r="AI22" s="141"/>
      <c r="AJ22" s="141"/>
      <c r="AK22" s="142" t="n">
        <f aca="false">+SUM(F22:AJ22)</f>
        <v>0</v>
      </c>
      <c r="AL22" s="143" t="n">
        <f aca="false">IF($AK$3="４週",AK22/4,AK22/(DAY(EOMONTH($F$9,0))/7))</f>
        <v>0</v>
      </c>
      <c r="AM22" s="144"/>
      <c r="AN22" s="144"/>
    </row>
    <row r="23" customFormat="false" ht="18" hidden="false" customHeight="true" outlineLevel="0" collapsed="false">
      <c r="A23" s="127" t="n">
        <v>13</v>
      </c>
      <c r="B23" s="170"/>
      <c r="C23" s="138"/>
      <c r="D23" s="167"/>
      <c r="E23" s="168"/>
      <c r="F23" s="141"/>
      <c r="G23" s="141"/>
      <c r="H23" s="141"/>
      <c r="I23" s="141"/>
      <c r="J23" s="141"/>
      <c r="K23" s="141"/>
      <c r="L23" s="141"/>
      <c r="M23" s="141"/>
      <c r="N23" s="141"/>
      <c r="O23" s="141"/>
      <c r="P23" s="141"/>
      <c r="Q23" s="141"/>
      <c r="R23" s="141"/>
      <c r="S23" s="141"/>
      <c r="T23" s="141"/>
      <c r="U23" s="141"/>
      <c r="V23" s="141"/>
      <c r="W23" s="141"/>
      <c r="X23" s="141"/>
      <c r="Y23" s="141"/>
      <c r="Z23" s="141"/>
      <c r="AA23" s="141"/>
      <c r="AB23" s="141"/>
      <c r="AC23" s="141"/>
      <c r="AD23" s="141"/>
      <c r="AE23" s="141"/>
      <c r="AF23" s="141"/>
      <c r="AG23" s="141"/>
      <c r="AH23" s="141"/>
      <c r="AI23" s="141"/>
      <c r="AJ23" s="141"/>
      <c r="AK23" s="142" t="n">
        <f aca="false">+SUM(F23:AJ23)</f>
        <v>0</v>
      </c>
      <c r="AL23" s="143" t="n">
        <f aca="false">IF($AK$3="４週",AK23/4,AK23/(DAY(EOMONTH($F$9,0))/7))</f>
        <v>0</v>
      </c>
      <c r="AM23" s="144"/>
      <c r="AN23" s="144"/>
    </row>
    <row r="24" customFormat="false" ht="18" hidden="false" customHeight="true" outlineLevel="0" collapsed="false">
      <c r="A24" s="127" t="n">
        <v>14</v>
      </c>
      <c r="B24" s="170"/>
      <c r="C24" s="138"/>
      <c r="D24" s="167"/>
      <c r="E24" s="168"/>
      <c r="F24" s="141"/>
      <c r="G24" s="141"/>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2" t="n">
        <f aca="false">+SUM(F24:AJ24)</f>
        <v>0</v>
      </c>
      <c r="AL24" s="143" t="n">
        <f aca="false">IF($AK$3="４週",AK24/4,AK24/(DAY(EOMONTH($F$9,0))/7))</f>
        <v>0</v>
      </c>
      <c r="AM24" s="144"/>
      <c r="AN24" s="144"/>
    </row>
    <row r="25" customFormat="false" ht="18" hidden="false" customHeight="true" outlineLevel="0" collapsed="false">
      <c r="A25" s="127" t="n">
        <v>15</v>
      </c>
      <c r="B25" s="170"/>
      <c r="C25" s="138"/>
      <c r="D25" s="167"/>
      <c r="E25" s="168"/>
      <c r="F25" s="141"/>
      <c r="G25" s="141"/>
      <c r="H25" s="141"/>
      <c r="I25" s="141"/>
      <c r="J25" s="141"/>
      <c r="K25" s="141"/>
      <c r="L25" s="141"/>
      <c r="M25" s="141"/>
      <c r="N25" s="141"/>
      <c r="O25" s="141"/>
      <c r="P25" s="141"/>
      <c r="Q25" s="141"/>
      <c r="R25" s="141"/>
      <c r="S25" s="141"/>
      <c r="T25" s="141"/>
      <c r="U25" s="141"/>
      <c r="V25" s="141"/>
      <c r="W25" s="141"/>
      <c r="X25" s="141"/>
      <c r="Y25" s="141"/>
      <c r="Z25" s="141"/>
      <c r="AA25" s="141"/>
      <c r="AB25" s="141"/>
      <c r="AC25" s="141"/>
      <c r="AD25" s="141"/>
      <c r="AE25" s="141"/>
      <c r="AF25" s="141"/>
      <c r="AG25" s="141"/>
      <c r="AH25" s="141"/>
      <c r="AI25" s="141"/>
      <c r="AJ25" s="141"/>
      <c r="AK25" s="142" t="n">
        <f aca="false">+SUM(F25:AJ25)</f>
        <v>0</v>
      </c>
      <c r="AL25" s="143" t="n">
        <f aca="false">IF($AK$3="４週",AK25/4,AK25/(DAY(EOMONTH($F$9,0))/7))</f>
        <v>0</v>
      </c>
      <c r="AM25" s="144"/>
      <c r="AN25" s="144"/>
    </row>
    <row r="26" customFormat="false" ht="18" hidden="false" customHeight="true" outlineLevel="0" collapsed="false">
      <c r="A26" s="127" t="n">
        <v>16</v>
      </c>
      <c r="B26" s="170"/>
      <c r="C26" s="138"/>
      <c r="D26" s="167"/>
      <c r="E26" s="168"/>
      <c r="F26" s="141"/>
      <c r="G26" s="141"/>
      <c r="H26" s="141"/>
      <c r="I26" s="141"/>
      <c r="J26" s="141"/>
      <c r="K26" s="141"/>
      <c r="L26" s="141"/>
      <c r="M26" s="141"/>
      <c r="N26" s="141"/>
      <c r="O26" s="141"/>
      <c r="P26" s="141"/>
      <c r="Q26" s="141"/>
      <c r="R26" s="141"/>
      <c r="S26" s="141"/>
      <c r="T26" s="141"/>
      <c r="U26" s="141"/>
      <c r="V26" s="141"/>
      <c r="W26" s="141"/>
      <c r="X26" s="141"/>
      <c r="Y26" s="141"/>
      <c r="Z26" s="141"/>
      <c r="AA26" s="141"/>
      <c r="AB26" s="141"/>
      <c r="AC26" s="141"/>
      <c r="AD26" s="141"/>
      <c r="AE26" s="141"/>
      <c r="AF26" s="141"/>
      <c r="AG26" s="141"/>
      <c r="AH26" s="141"/>
      <c r="AI26" s="141"/>
      <c r="AJ26" s="141"/>
      <c r="AK26" s="142" t="n">
        <f aca="false">+SUM(F26:AJ26)</f>
        <v>0</v>
      </c>
      <c r="AL26" s="143" t="n">
        <f aca="false">IF($AK$3="４週",AK26/4,AK26/(DAY(EOMONTH($F$9,0))/7))</f>
        <v>0</v>
      </c>
      <c r="AM26" s="144"/>
      <c r="AN26" s="144"/>
    </row>
    <row r="27" customFormat="false" ht="18" hidden="false" customHeight="true" outlineLevel="0" collapsed="false">
      <c r="A27" s="127" t="n">
        <v>17</v>
      </c>
      <c r="B27" s="170"/>
      <c r="C27" s="138"/>
      <c r="D27" s="167"/>
      <c r="E27" s="168"/>
      <c r="F27" s="141"/>
      <c r="G27" s="141"/>
      <c r="H27" s="141"/>
      <c r="I27" s="141"/>
      <c r="J27" s="141"/>
      <c r="K27" s="141"/>
      <c r="L27" s="141"/>
      <c r="M27" s="141"/>
      <c r="N27" s="141"/>
      <c r="O27" s="141"/>
      <c r="P27" s="141"/>
      <c r="Q27" s="141"/>
      <c r="R27" s="141"/>
      <c r="S27" s="141"/>
      <c r="T27" s="141"/>
      <c r="U27" s="141"/>
      <c r="V27" s="141"/>
      <c r="W27" s="141"/>
      <c r="X27" s="141"/>
      <c r="Y27" s="141"/>
      <c r="Z27" s="141"/>
      <c r="AA27" s="141"/>
      <c r="AB27" s="141"/>
      <c r="AC27" s="141"/>
      <c r="AD27" s="141"/>
      <c r="AE27" s="141"/>
      <c r="AF27" s="141"/>
      <c r="AG27" s="141"/>
      <c r="AH27" s="141"/>
      <c r="AI27" s="141"/>
      <c r="AJ27" s="141"/>
      <c r="AK27" s="142" t="n">
        <f aca="false">+SUM(F27:AJ27)</f>
        <v>0</v>
      </c>
      <c r="AL27" s="143" t="n">
        <f aca="false">IF($AK$3="４週",AK27/4,AK27/(DAY(EOMONTH($F$9,0))/7))</f>
        <v>0</v>
      </c>
      <c r="AM27" s="144"/>
      <c r="AN27" s="144"/>
    </row>
    <row r="28" customFormat="false" ht="18" hidden="false" customHeight="true" outlineLevel="0" collapsed="false">
      <c r="A28" s="127" t="n">
        <v>18</v>
      </c>
      <c r="B28" s="170"/>
      <c r="C28" s="138"/>
      <c r="D28" s="167"/>
      <c r="E28" s="168"/>
      <c r="F28" s="141"/>
      <c r="G28" s="141"/>
      <c r="H28" s="141"/>
      <c r="I28" s="141"/>
      <c r="J28" s="141"/>
      <c r="K28" s="141"/>
      <c r="L28" s="141"/>
      <c r="M28" s="141"/>
      <c r="N28" s="141"/>
      <c r="O28" s="141"/>
      <c r="P28" s="141"/>
      <c r="Q28" s="141"/>
      <c r="R28" s="141"/>
      <c r="S28" s="141"/>
      <c r="T28" s="141"/>
      <c r="U28" s="141"/>
      <c r="V28" s="141"/>
      <c r="W28" s="141"/>
      <c r="X28" s="141"/>
      <c r="Y28" s="141"/>
      <c r="Z28" s="141"/>
      <c r="AA28" s="141"/>
      <c r="AB28" s="141"/>
      <c r="AC28" s="141"/>
      <c r="AD28" s="141"/>
      <c r="AE28" s="141"/>
      <c r="AF28" s="141"/>
      <c r="AG28" s="141"/>
      <c r="AH28" s="141"/>
      <c r="AI28" s="141"/>
      <c r="AJ28" s="141"/>
      <c r="AK28" s="142" t="n">
        <f aca="false">+SUM(F28:AJ28)</f>
        <v>0</v>
      </c>
      <c r="AL28" s="143" t="n">
        <f aca="false">IF($AK$3="４週",AK28/4,AK28/(DAY(EOMONTH($F$9,0))/7))</f>
        <v>0</v>
      </c>
      <c r="AM28" s="144"/>
      <c r="AN28" s="144"/>
    </row>
    <row r="29" customFormat="false" ht="18" hidden="false" customHeight="true" outlineLevel="0" collapsed="false">
      <c r="A29" s="127" t="n">
        <v>19</v>
      </c>
      <c r="B29" s="170"/>
      <c r="C29" s="138"/>
      <c r="D29" s="167"/>
      <c r="E29" s="168"/>
      <c r="F29" s="141"/>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41"/>
      <c r="AG29" s="141"/>
      <c r="AH29" s="141"/>
      <c r="AI29" s="141"/>
      <c r="AJ29" s="141"/>
      <c r="AK29" s="142" t="n">
        <f aca="false">+SUM(F29:AJ29)</f>
        <v>0</v>
      </c>
      <c r="AL29" s="143" t="n">
        <f aca="false">IF($AK$3="４週",AK29/4,AK29/(DAY(EOMONTH($F$9,0))/7))</f>
        <v>0</v>
      </c>
      <c r="AM29" s="144"/>
      <c r="AN29" s="144"/>
    </row>
    <row r="30" customFormat="false" ht="18" hidden="false" customHeight="true" outlineLevel="0" collapsed="false">
      <c r="A30" s="127" t="n">
        <v>20</v>
      </c>
      <c r="B30" s="170"/>
      <c r="C30" s="138"/>
      <c r="D30" s="167"/>
      <c r="E30" s="168"/>
      <c r="F30" s="141"/>
      <c r="G30" s="141"/>
      <c r="H30" s="141"/>
      <c r="I30" s="141"/>
      <c r="J30" s="141"/>
      <c r="K30" s="141"/>
      <c r="L30" s="141"/>
      <c r="M30" s="141"/>
      <c r="N30" s="141"/>
      <c r="O30" s="141"/>
      <c r="P30" s="141"/>
      <c r="Q30" s="141"/>
      <c r="R30" s="141"/>
      <c r="S30" s="141"/>
      <c r="T30" s="141"/>
      <c r="U30" s="141"/>
      <c r="V30" s="141"/>
      <c r="W30" s="141"/>
      <c r="X30" s="141"/>
      <c r="Y30" s="141"/>
      <c r="Z30" s="141"/>
      <c r="AA30" s="141"/>
      <c r="AB30" s="141"/>
      <c r="AC30" s="141"/>
      <c r="AD30" s="141"/>
      <c r="AE30" s="141"/>
      <c r="AF30" s="141"/>
      <c r="AG30" s="141"/>
      <c r="AH30" s="141"/>
      <c r="AI30" s="141"/>
      <c r="AJ30" s="141"/>
      <c r="AK30" s="142" t="n">
        <f aca="false">+SUM(F30:AJ30)</f>
        <v>0</v>
      </c>
      <c r="AL30" s="143" t="n">
        <f aca="false">IF($AK$3="４週",AK30/4,AK30/(DAY(EOMONTH($F$9,0))/7))</f>
        <v>0</v>
      </c>
      <c r="AM30" s="144"/>
      <c r="AN30" s="144"/>
    </row>
    <row r="31" customFormat="false" ht="18" hidden="false" customHeight="true" outlineLevel="0" collapsed="false">
      <c r="A31" s="130" t="s">
        <v>115</v>
      </c>
      <c r="B31" s="130"/>
      <c r="C31" s="130"/>
      <c r="D31" s="130"/>
      <c r="E31" s="130"/>
      <c r="F31" s="145" t="n">
        <f aca="false">+SUM(F11:F30)</f>
        <v>0</v>
      </c>
      <c r="G31" s="145" t="n">
        <f aca="false">+SUM(G11:G30)</f>
        <v>0</v>
      </c>
      <c r="H31" s="145" t="n">
        <f aca="false">+SUM(H11:H30)</f>
        <v>0</v>
      </c>
      <c r="I31" s="145" t="n">
        <f aca="false">+SUM(I11:I30)</f>
        <v>0</v>
      </c>
      <c r="J31" s="145" t="n">
        <f aca="false">+SUM(J11:J30)</f>
        <v>0</v>
      </c>
      <c r="K31" s="145" t="n">
        <f aca="false">+SUM(K11:K30)</f>
        <v>0</v>
      </c>
      <c r="L31" s="145" t="n">
        <f aca="false">+SUM(L11:L30)</f>
        <v>0</v>
      </c>
      <c r="M31" s="145" t="n">
        <f aca="false">+SUM(M11:M30)</f>
        <v>0</v>
      </c>
      <c r="N31" s="145" t="n">
        <f aca="false">+SUM(N11:N30)</f>
        <v>0</v>
      </c>
      <c r="O31" s="145" t="n">
        <f aca="false">+SUM(O11:O30)</f>
        <v>0</v>
      </c>
      <c r="P31" s="145" t="n">
        <f aca="false">+SUM(P11:P30)</f>
        <v>0</v>
      </c>
      <c r="Q31" s="145" t="n">
        <f aca="false">+SUM(Q11:Q30)</f>
        <v>0</v>
      </c>
      <c r="R31" s="145" t="n">
        <f aca="false">+SUM(R11:R30)</f>
        <v>0</v>
      </c>
      <c r="S31" s="145" t="n">
        <f aca="false">+SUM(S11:S30)</f>
        <v>0</v>
      </c>
      <c r="T31" s="145" t="n">
        <f aca="false">+SUM(T11:T30)</f>
        <v>0</v>
      </c>
      <c r="U31" s="145" t="n">
        <f aca="false">+SUM(U11:U30)</f>
        <v>0</v>
      </c>
      <c r="V31" s="145" t="n">
        <f aca="false">+SUM(V11:V30)</f>
        <v>0</v>
      </c>
      <c r="W31" s="145" t="n">
        <f aca="false">+SUM(W11:W30)</f>
        <v>0</v>
      </c>
      <c r="X31" s="145" t="n">
        <f aca="false">+SUM(X11:X30)</f>
        <v>0</v>
      </c>
      <c r="Y31" s="145" t="n">
        <f aca="false">+SUM(Y11:Y30)</f>
        <v>0</v>
      </c>
      <c r="Z31" s="145" t="n">
        <f aca="false">+SUM(Z11:Z30)</f>
        <v>0</v>
      </c>
      <c r="AA31" s="145" t="n">
        <f aca="false">+SUM(AA11:AA30)</f>
        <v>0</v>
      </c>
      <c r="AB31" s="145" t="n">
        <f aca="false">+SUM(AB11:AB30)</f>
        <v>0</v>
      </c>
      <c r="AC31" s="145" t="n">
        <f aca="false">+SUM(AC11:AC30)</f>
        <v>0</v>
      </c>
      <c r="AD31" s="145" t="n">
        <f aca="false">+SUM(AD11:AD30)</f>
        <v>0</v>
      </c>
      <c r="AE31" s="145" t="n">
        <f aca="false">+SUM(AE11:AE30)</f>
        <v>0</v>
      </c>
      <c r="AF31" s="145" t="n">
        <f aca="false">+SUM(AF11:AF30)</f>
        <v>0</v>
      </c>
      <c r="AG31" s="145" t="n">
        <f aca="false">+SUM(AG11:AG30)</f>
        <v>0</v>
      </c>
      <c r="AH31" s="145" t="n">
        <f aca="false">+SUM(AH11:AH30)</f>
        <v>0</v>
      </c>
      <c r="AI31" s="145" t="n">
        <f aca="false">+SUM(AI11:AI30)</f>
        <v>0</v>
      </c>
      <c r="AJ31" s="145" t="n">
        <f aca="false">+SUM(AJ11:AJ30)</f>
        <v>0</v>
      </c>
      <c r="AK31" s="142" t="n">
        <f aca="false">+SUM(F31:AJ31)</f>
        <v>0</v>
      </c>
      <c r="AL31" s="143" t="n">
        <f aca="false">IF($AK$3="４週",AK31/4,AK31/(DAY(EOMONTH($F$9,0))/7))</f>
        <v>0</v>
      </c>
      <c r="AM31" s="146"/>
      <c r="AN31" s="146"/>
    </row>
    <row r="32" customFormat="false" ht="18" hidden="false" customHeight="true" outlineLevel="0" collapsed="false">
      <c r="A32" s="147" t="s">
        <v>116</v>
      </c>
      <c r="B32" s="147"/>
      <c r="C32" s="147"/>
      <c r="D32" s="147"/>
      <c r="E32" s="147"/>
      <c r="F32" s="148"/>
      <c r="G32" s="148"/>
      <c r="H32" s="148"/>
      <c r="I32" s="148"/>
      <c r="J32" s="148"/>
      <c r="K32" s="148"/>
      <c r="L32" s="148"/>
      <c r="M32" s="148"/>
      <c r="N32" s="148"/>
      <c r="O32" s="148"/>
      <c r="P32" s="148"/>
      <c r="Q32" s="148"/>
      <c r="R32" s="148"/>
      <c r="S32" s="148"/>
      <c r="T32" s="148"/>
      <c r="U32" s="148"/>
      <c r="V32" s="148"/>
      <c r="W32" s="148"/>
      <c r="X32" s="148"/>
      <c r="Y32" s="148"/>
      <c r="Z32" s="148"/>
      <c r="AA32" s="148"/>
      <c r="AB32" s="148"/>
      <c r="AC32" s="148"/>
      <c r="AD32" s="148"/>
      <c r="AE32" s="148"/>
      <c r="AF32" s="148"/>
      <c r="AG32" s="148"/>
      <c r="AH32" s="148"/>
      <c r="AI32" s="148"/>
      <c r="AJ32" s="148"/>
      <c r="AK32" s="145"/>
      <c r="AL32" s="149"/>
      <c r="AM32" s="146"/>
      <c r="AN32" s="146"/>
    </row>
    <row r="33" s="153" customFormat="true" ht="15" hidden="false" customHeight="true" outlineLevel="0" collapsed="false">
      <c r="A33" s="150"/>
      <c r="B33" s="150"/>
      <c r="C33" s="150"/>
      <c r="D33" s="150"/>
      <c r="E33" s="150"/>
      <c r="F33" s="151"/>
      <c r="G33" s="151"/>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0"/>
      <c r="AL33" s="150"/>
      <c r="AM33" s="152"/>
    </row>
    <row r="34" s="153" customFormat="true" ht="15" hidden="false" customHeight="true" outlineLevel="0" collapsed="false">
      <c r="A34" s="150"/>
      <c r="B34" s="150"/>
      <c r="C34" s="150"/>
      <c r="D34" s="150"/>
      <c r="E34" s="150"/>
      <c r="F34" s="151"/>
      <c r="G34" s="151"/>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0"/>
      <c r="AL34" s="150"/>
      <c r="AM34" s="152"/>
    </row>
    <row r="35" s="153" customFormat="true" ht="15" hidden="false" customHeight="true" outlineLevel="0" collapsed="false">
      <c r="A35" s="150"/>
      <c r="B35" s="150"/>
      <c r="C35" s="150"/>
      <c r="D35" s="150"/>
      <c r="E35" s="150"/>
      <c r="F35" s="151"/>
      <c r="G35" s="151"/>
      <c r="H35" s="151"/>
      <c r="I35" s="151"/>
      <c r="J35" s="151"/>
      <c r="K35" s="151"/>
      <c r="L35" s="151"/>
      <c r="M35" s="151"/>
      <c r="N35" s="151"/>
      <c r="O35" s="151"/>
      <c r="P35" s="151"/>
      <c r="Q35" s="151"/>
      <c r="R35" s="151"/>
      <c r="S35" s="151"/>
      <c r="T35" s="151"/>
      <c r="U35" s="151"/>
      <c r="V35" s="151"/>
      <c r="W35" s="151"/>
      <c r="X35" s="151"/>
      <c r="Y35" s="151"/>
      <c r="Z35" s="151"/>
      <c r="AA35" s="151"/>
      <c r="AB35" s="151"/>
      <c r="AC35" s="151"/>
      <c r="AD35" s="151"/>
      <c r="AE35" s="151"/>
      <c r="AF35" s="151"/>
      <c r="AG35" s="151"/>
      <c r="AH35" s="151"/>
      <c r="AI35" s="151"/>
      <c r="AJ35" s="151"/>
      <c r="AK35" s="150"/>
      <c r="AL35" s="150"/>
      <c r="AM35" s="152"/>
    </row>
    <row r="36" s="153" customFormat="true" ht="21" hidden="false" customHeight="true" outlineLevel="0" collapsed="false">
      <c r="A36" s="173" t="s">
        <v>271</v>
      </c>
      <c r="B36" s="150"/>
      <c r="C36" s="150"/>
      <c r="D36" s="150"/>
      <c r="E36" s="150"/>
      <c r="F36" s="150"/>
      <c r="G36" s="151"/>
      <c r="H36" s="151"/>
      <c r="I36" s="151"/>
      <c r="J36" s="151"/>
      <c r="K36" s="151"/>
      <c r="L36" s="151"/>
      <c r="M36" s="151"/>
      <c r="N36" s="151"/>
      <c r="O36" s="151"/>
      <c r="AM36" s="150"/>
      <c r="AN36" s="152"/>
    </row>
    <row r="37" s="153" customFormat="true" ht="24.75" hidden="false" customHeight="true" outlineLevel="0" collapsed="false">
      <c r="B37" s="178" t="s">
        <v>272</v>
      </c>
      <c r="C37" s="178"/>
      <c r="D37" s="178"/>
      <c r="E37" s="178"/>
      <c r="F37" s="178"/>
      <c r="G37" s="178"/>
      <c r="H37" s="178"/>
      <c r="I37" s="178"/>
      <c r="J37" s="178"/>
      <c r="K37" s="178"/>
      <c r="L37" s="210" t="s">
        <v>273</v>
      </c>
      <c r="M37" s="210"/>
      <c r="N37" s="210"/>
      <c r="O37" s="210"/>
    </row>
    <row r="38" s="153" customFormat="true" ht="18" hidden="false" customHeight="true" outlineLevel="0" collapsed="false">
      <c r="B38" s="170" t="s">
        <v>274</v>
      </c>
      <c r="C38" s="170"/>
      <c r="D38" s="170"/>
      <c r="E38" s="170"/>
      <c r="F38" s="170"/>
      <c r="G38" s="170"/>
      <c r="H38" s="170"/>
      <c r="I38" s="170"/>
      <c r="J38" s="170"/>
      <c r="K38" s="170"/>
      <c r="L38" s="254" t="n">
        <v>30</v>
      </c>
      <c r="M38" s="254"/>
      <c r="N38" s="254"/>
      <c r="O38" s="254"/>
    </row>
    <row r="39" s="153" customFormat="true" ht="4.5" hidden="false" customHeight="true" outlineLevel="0" collapsed="false">
      <c r="A39" s="171"/>
      <c r="B39" s="171"/>
      <c r="C39" s="171"/>
      <c r="I39" s="151"/>
      <c r="J39" s="151"/>
      <c r="K39" s="151"/>
      <c r="L39" s="151"/>
      <c r="M39" s="151"/>
      <c r="N39" s="151"/>
      <c r="O39" s="151"/>
      <c r="P39" s="151"/>
      <c r="Q39" s="151"/>
      <c r="R39" s="151"/>
      <c r="S39" s="151"/>
      <c r="T39" s="151"/>
      <c r="U39" s="151"/>
      <c r="V39" s="151"/>
      <c r="W39" s="151"/>
      <c r="X39" s="151"/>
      <c r="Y39" s="151"/>
      <c r="Z39" s="151"/>
      <c r="AA39" s="151"/>
      <c r="AB39" s="151"/>
      <c r="AC39" s="151"/>
      <c r="AD39" s="151"/>
      <c r="AE39" s="151"/>
      <c r="AF39" s="151"/>
      <c r="AG39" s="151"/>
      <c r="AH39" s="151"/>
      <c r="AI39" s="151"/>
      <c r="AJ39" s="172"/>
      <c r="AK39" s="151"/>
      <c r="AL39" s="150"/>
      <c r="AM39" s="150"/>
      <c r="AN39" s="152"/>
    </row>
    <row r="40" s="153" customFormat="true" ht="18" hidden="false" customHeight="true" outlineLevel="0" collapsed="false">
      <c r="A40" s="173" t="s">
        <v>161</v>
      </c>
      <c r="B40" s="151"/>
      <c r="D40" s="151"/>
      <c r="E40" s="151"/>
      <c r="F40" s="151"/>
      <c r="G40" s="151"/>
      <c r="H40" s="151"/>
      <c r="I40" s="151"/>
      <c r="J40" s="151"/>
      <c r="K40" s="151"/>
      <c r="L40" s="151"/>
      <c r="M40" s="151"/>
      <c r="N40" s="151"/>
      <c r="O40" s="151"/>
      <c r="P40" s="151"/>
      <c r="Q40" s="151"/>
      <c r="R40" s="151"/>
      <c r="S40" s="151"/>
      <c r="T40" s="151"/>
      <c r="U40" s="151"/>
      <c r="V40" s="151"/>
      <c r="W40" s="150"/>
      <c r="X40" s="151"/>
      <c r="Y40" s="151"/>
      <c r="Z40" s="151"/>
      <c r="AA40" s="151"/>
      <c r="AB40" s="151"/>
      <c r="AC40" s="151"/>
      <c r="AD40" s="151"/>
      <c r="AE40" s="151"/>
      <c r="AF40" s="151"/>
      <c r="AG40" s="151"/>
      <c r="AH40" s="151"/>
      <c r="AI40" s="151"/>
      <c r="AJ40" s="172"/>
      <c r="AK40" s="151"/>
      <c r="AL40" s="150"/>
      <c r="AM40" s="150"/>
      <c r="AN40" s="152"/>
    </row>
    <row r="41" s="153" customFormat="true" ht="54.75" hidden="false" customHeight="true" outlineLevel="0" collapsed="false">
      <c r="A41" s="178" t="s">
        <v>125</v>
      </c>
      <c r="B41" s="178"/>
      <c r="C41" s="178" t="s">
        <v>23</v>
      </c>
      <c r="D41" s="178"/>
      <c r="E41" s="181" t="s">
        <v>275</v>
      </c>
      <c r="F41" s="181"/>
      <c r="G41" s="181"/>
      <c r="H41" s="181"/>
      <c r="AM41" s="150"/>
      <c r="AN41" s="152"/>
    </row>
    <row r="42" s="153" customFormat="true" ht="18" hidden="false" customHeight="true" outlineLevel="0" collapsed="false">
      <c r="A42" s="181" t="s">
        <v>165</v>
      </c>
      <c r="B42" s="181"/>
      <c r="C42" s="213" t="n">
        <f aca="false">ROUNDDOWN(IF(B38="主として知的障害のある児童を入所させる福祉型障害児入所施設",L38/20,IF(B38="主として肢体不自由のある児童を入所させる福祉型障害児入所施設",1,"0")),1)</f>
        <v>0</v>
      </c>
      <c r="D42" s="213"/>
      <c r="E42" s="213" t="n">
        <f aca="false">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8.5</v>
      </c>
      <c r="F42" s="213"/>
      <c r="G42" s="213"/>
      <c r="H42" s="213"/>
      <c r="AM42" s="150"/>
      <c r="AN42" s="152"/>
    </row>
    <row r="43" s="153" customFormat="true" ht="4.5" hidden="false" customHeight="true" outlineLevel="0" collapsed="false">
      <c r="A43" s="171"/>
      <c r="B43" s="171"/>
      <c r="C43" s="171"/>
      <c r="D43" s="171"/>
      <c r="E43" s="171"/>
      <c r="F43" s="171"/>
      <c r="G43" s="171"/>
      <c r="H43" s="171"/>
      <c r="I43" s="171"/>
      <c r="J43" s="151"/>
      <c r="K43" s="151"/>
      <c r="L43" s="151"/>
      <c r="M43" s="172"/>
      <c r="N43" s="151"/>
      <c r="O43" s="151"/>
      <c r="P43" s="151"/>
      <c r="W43" s="150"/>
      <c r="X43" s="151"/>
      <c r="Y43" s="151"/>
      <c r="Z43" s="151"/>
      <c r="AA43" s="151"/>
      <c r="AB43" s="151"/>
      <c r="AC43" s="151"/>
      <c r="AD43" s="151"/>
      <c r="AE43" s="151"/>
      <c r="AF43" s="151"/>
      <c r="AG43" s="151"/>
      <c r="AH43" s="151"/>
      <c r="AI43" s="151"/>
      <c r="AJ43" s="172"/>
      <c r="AK43" s="151"/>
      <c r="AL43" s="150"/>
      <c r="AM43" s="150"/>
      <c r="AN43" s="152"/>
    </row>
    <row r="44" s="105" customFormat="true" ht="21" hidden="false" customHeight="true" outlineLevel="0" collapsed="false">
      <c r="A44" s="197" t="s">
        <v>182</v>
      </c>
      <c r="C44" s="126"/>
      <c r="D44" s="126"/>
      <c r="E44" s="126"/>
      <c r="F44" s="126"/>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26"/>
      <c r="AM44" s="126"/>
      <c r="AN44" s="110"/>
    </row>
    <row r="45" customFormat="false" ht="24.75" hidden="false" customHeight="true" outlineLevel="0" collapsed="false">
      <c r="A45" s="110"/>
      <c r="B45" s="125"/>
      <c r="C45" s="199" t="str">
        <f aca="false">IF(VLOOKUP($AK$1,選択肢!$A$1:$J$31,C50,FALSE())=0,"-",VLOOKUP($AK$1,選択肢!$A$1:$J$31,C50,FALSE()))</f>
        <v>管理者</v>
      </c>
      <c r="D45" s="199"/>
      <c r="E45" s="200" t="str">
        <f aca="false">IF(VLOOKUP($AK$1,選択肢!$A$1:$J$31,E50,FALSE())=0,"-",VLOOKUP($AK$1,選択肢!$A$1:$J$31,E50,FALSE()))</f>
        <v>児童発達支援管理責任者</v>
      </c>
      <c r="F45" s="200"/>
      <c r="G45" s="200"/>
      <c r="H45" s="200"/>
      <c r="I45" s="200" t="str">
        <f aca="false">IF(VLOOKUP($AK$1,選択肢!$A$1:$J$31,I50,FALSE())=0,"-",VLOOKUP($AK$1,選択肢!$A$1:$J$31,I50,FALSE()))</f>
        <v>医師</v>
      </c>
      <c r="J45" s="200"/>
      <c r="K45" s="200"/>
      <c r="L45" s="200"/>
      <c r="M45" s="200"/>
      <c r="N45" s="200"/>
      <c r="O45" s="200" t="str">
        <f aca="false">IF(VLOOKUP($AK$1,選択肢!$A$1:$J$31,O50,FALSE())=0,"-",VLOOKUP($AK$1,選択肢!$A$1:$J$31,O50,FALSE()))</f>
        <v>看護職員</v>
      </c>
      <c r="P45" s="200"/>
      <c r="Q45" s="200"/>
      <c r="R45" s="200"/>
      <c r="S45" s="200"/>
      <c r="T45" s="200"/>
      <c r="U45" s="200" t="str">
        <f aca="false">IF(VLOOKUP($AK$1,選択肢!$A$1:$J$31,U50,FALSE())=0,"-",VLOOKUP($AK$1,選択肢!$A$1:$J$31,U50,FALSE()))</f>
        <v>児童指導員</v>
      </c>
      <c r="V45" s="200"/>
      <c r="W45" s="200"/>
      <c r="X45" s="200"/>
      <c r="Y45" s="200"/>
      <c r="Z45" s="200"/>
      <c r="AA45" s="200" t="str">
        <f aca="false">IF(VLOOKUP($AK$1,選択肢!$A$1:$J$31,AA50,FALSE())=0,"-",VLOOKUP($AK$1,選択肢!$A$1:$J$31,AA50,FALSE()))</f>
        <v>保育士</v>
      </c>
      <c r="AB45" s="200"/>
      <c r="AC45" s="200"/>
      <c r="AD45" s="200"/>
      <c r="AE45" s="200"/>
      <c r="AF45" s="200"/>
      <c r="AG45" s="200" t="str">
        <f aca="false">IF(VLOOKUP($AK$1,選択肢!$A$1:$J$31,AG50,FALSE())=0,"-",VLOOKUP($AK$1,選択肢!$A$1:$J$31,AG50,FALSE()))</f>
        <v>栄養士</v>
      </c>
      <c r="AH45" s="200"/>
      <c r="AI45" s="200"/>
      <c r="AJ45" s="200"/>
      <c r="AK45" s="200"/>
      <c r="AL45" s="200" t="str">
        <f aca="false">IF(VLOOKUP($AK$1,選択肢!$A$1:$J$31,AL50,FALSE())=0,"-",VLOOKUP($AK$1,選択肢!$A$1:$J$31,AL50,FALSE()))</f>
        <v>調理員</v>
      </c>
      <c r="AM45" s="200"/>
      <c r="AN45" s="110"/>
    </row>
    <row r="46" customFormat="false" ht="18" hidden="false" customHeight="true" outlineLevel="0" collapsed="false">
      <c r="A46" s="110"/>
      <c r="B46" s="125"/>
      <c r="C46" s="202" t="s">
        <v>26</v>
      </c>
      <c r="D46" s="202" t="s">
        <v>183</v>
      </c>
      <c r="E46" s="203" t="s">
        <v>26</v>
      </c>
      <c r="F46" s="203" t="s">
        <v>183</v>
      </c>
      <c r="G46" s="203"/>
      <c r="H46" s="203"/>
      <c r="I46" s="203" t="s">
        <v>26</v>
      </c>
      <c r="J46" s="203"/>
      <c r="K46" s="203"/>
      <c r="L46" s="203" t="s">
        <v>183</v>
      </c>
      <c r="M46" s="203"/>
      <c r="N46" s="203"/>
      <c r="O46" s="203" t="s">
        <v>26</v>
      </c>
      <c r="P46" s="203"/>
      <c r="Q46" s="203"/>
      <c r="R46" s="203" t="s">
        <v>183</v>
      </c>
      <c r="S46" s="203"/>
      <c r="T46" s="203"/>
      <c r="U46" s="203" t="s">
        <v>26</v>
      </c>
      <c r="V46" s="203"/>
      <c r="W46" s="203"/>
      <c r="X46" s="203" t="s">
        <v>183</v>
      </c>
      <c r="Y46" s="203"/>
      <c r="Z46" s="203"/>
      <c r="AA46" s="203" t="s">
        <v>26</v>
      </c>
      <c r="AB46" s="203"/>
      <c r="AC46" s="203"/>
      <c r="AD46" s="203" t="s">
        <v>183</v>
      </c>
      <c r="AE46" s="203"/>
      <c r="AF46" s="203"/>
      <c r="AG46" s="203" t="s">
        <v>26</v>
      </c>
      <c r="AH46" s="203"/>
      <c r="AI46" s="203"/>
      <c r="AJ46" s="203" t="s">
        <v>183</v>
      </c>
      <c r="AK46" s="203"/>
      <c r="AL46" s="203" t="s">
        <v>26</v>
      </c>
      <c r="AM46" s="203" t="s">
        <v>183</v>
      </c>
      <c r="AN46" s="110"/>
    </row>
    <row r="47" customFormat="false" ht="18" hidden="false" customHeight="true" outlineLevel="0" collapsed="false">
      <c r="A47" s="110"/>
      <c r="B47" s="128" t="s">
        <v>184</v>
      </c>
      <c r="C47" s="203" t="n">
        <f aca="false">COUNTIFS($B$11:$B$30,C$45,$C$11:$C$30,"A",$E$11:$E$30,"*")</f>
        <v>0</v>
      </c>
      <c r="D47" s="203" t="n">
        <f aca="false">COUNTIFS($B$11:$B$30,C$45,$C$11:$C$30,"B",$E$11:$E$30,"*")</f>
        <v>0</v>
      </c>
      <c r="E47" s="203" t="n">
        <f aca="false">COUNTIFS($B$11:$B$30,E$45,$C$11:$C$30,"A",$E$11:$E$30,"*")</f>
        <v>0</v>
      </c>
      <c r="F47" s="203" t="n">
        <f aca="false">COUNTIFS($B$11:$B$30,E$45,$C$11:$C$30,"B",$E$11:$E$30,"*")</f>
        <v>0</v>
      </c>
      <c r="G47" s="203"/>
      <c r="H47" s="203"/>
      <c r="I47" s="203" t="n">
        <f aca="false">COUNTIFS($B$11:$B$30,I$45,$C$11:$C$30,"A",$E$11:$E$30,"*")</f>
        <v>0</v>
      </c>
      <c r="J47" s="203"/>
      <c r="K47" s="203"/>
      <c r="L47" s="203" t="n">
        <f aca="false">COUNTIFS($B$11:$B$30,I$45,$C$11:$C$30,"B",$E$11:$E$30,"*")</f>
        <v>0</v>
      </c>
      <c r="M47" s="203"/>
      <c r="N47" s="203"/>
      <c r="O47" s="203" t="n">
        <f aca="false">COUNTIFS($B$11:$B$30,O$45,$C$11:$C$30,"A",$E$11:$E$30,"*")</f>
        <v>0</v>
      </c>
      <c r="P47" s="203"/>
      <c r="Q47" s="203"/>
      <c r="R47" s="203" t="n">
        <f aca="false">COUNTIFS($B$11:$B$30,O$45,$C$11:$C$30,"B",$E$11:$E$30,"*")</f>
        <v>0</v>
      </c>
      <c r="S47" s="203"/>
      <c r="T47" s="203"/>
      <c r="U47" s="203" t="n">
        <f aca="false">COUNTIFS($B$11:$B$30,U$45,$C$11:$C$30,"A",$E$11:$E$30,"*")</f>
        <v>0</v>
      </c>
      <c r="V47" s="203"/>
      <c r="W47" s="203"/>
      <c r="X47" s="203" t="n">
        <f aca="false">COUNTIFS($B$11:$B$30,U$45,$C$11:$C$30,"B",$E$11:$E$30,"*")</f>
        <v>0</v>
      </c>
      <c r="Y47" s="203"/>
      <c r="Z47" s="203"/>
      <c r="AA47" s="203" t="n">
        <f aca="false">COUNTIFS($B$11:$B$30,AA$45,$C$11:$C$30,"A",$E$11:$E$30,"*")</f>
        <v>0</v>
      </c>
      <c r="AB47" s="203"/>
      <c r="AC47" s="203"/>
      <c r="AD47" s="203" t="n">
        <f aca="false">COUNTIFS($B$11:$B$30,AA$45,$C$11:$C$30,"B",$E$11:$E$30,"*")</f>
        <v>0</v>
      </c>
      <c r="AE47" s="203"/>
      <c r="AF47" s="203"/>
      <c r="AG47" s="203" t="n">
        <f aca="false">COUNTIFS($B$11:$B$30,AG$45,$C$11:$C$30,"A",$E$11:$E$30,"*")</f>
        <v>0</v>
      </c>
      <c r="AH47" s="203"/>
      <c r="AI47" s="203"/>
      <c r="AJ47" s="203" t="n">
        <f aca="false">COUNTIFS($B$11:$B$30,AG$45,$C$11:$C$30,"B",$E$11:$E$30,"*")</f>
        <v>0</v>
      </c>
      <c r="AK47" s="203"/>
      <c r="AL47" s="203" t="n">
        <f aca="false">COUNTIFS($B$11:$B$30,AL$45,$C$11:$C$30,"A",$E$11:$E$30,"*")</f>
        <v>0</v>
      </c>
      <c r="AM47" s="203" t="n">
        <f aca="false">COUNTIFS($B$11:$B$30,AL$45,$C$11:$C$30,"B",$E$11:$E$30,"*")</f>
        <v>0</v>
      </c>
      <c r="AN47" s="110"/>
    </row>
    <row r="48" customFormat="false" ht="18" hidden="false" customHeight="true" outlineLevel="0" collapsed="false">
      <c r="A48" s="110"/>
      <c r="B48" s="133" t="s">
        <v>185</v>
      </c>
      <c r="C48" s="203" t="n">
        <f aca="false">COUNTIFS($B$11:$B$30,C$45,$C$11:$C$30,"C",$E$11:$E$30,"*")</f>
        <v>0</v>
      </c>
      <c r="D48" s="203" t="n">
        <f aca="false">COUNTIFS($B$11:$B$30,C$45,$C$11:$C$30,"D",$E$11:$E$30,"*")</f>
        <v>0</v>
      </c>
      <c r="E48" s="203" t="n">
        <f aca="false">COUNTIFS($B$11:$B$30,E$45,$C$11:$C$30,"C",$E$11:$E$30,"*")</f>
        <v>0</v>
      </c>
      <c r="F48" s="203" t="n">
        <f aca="false">COUNTIFS($B$11:$B$30,E$45,$C$11:$C$30,"D",$E$11:$E$30,"*")</f>
        <v>0</v>
      </c>
      <c r="G48" s="203"/>
      <c r="H48" s="203"/>
      <c r="I48" s="203" t="n">
        <f aca="false">COUNTIFS($B$11:$B$30,I$45,$C$11:$C$30,"C",$E$11:$E$30,"*")</f>
        <v>0</v>
      </c>
      <c r="J48" s="203"/>
      <c r="K48" s="203"/>
      <c r="L48" s="203" t="n">
        <f aca="false">COUNTIFS($B$11:$B$30,I$45,$C$11:$C$30,"D",$E$11:$E$30,"*")</f>
        <v>0</v>
      </c>
      <c r="M48" s="203"/>
      <c r="N48" s="203"/>
      <c r="O48" s="203" t="n">
        <f aca="false">COUNTIFS($B$11:$B$30,O$45,$C$11:$C$30,"C",$E$11:$E$30,"*")</f>
        <v>0</v>
      </c>
      <c r="P48" s="203"/>
      <c r="Q48" s="203"/>
      <c r="R48" s="203" t="n">
        <f aca="false">COUNTIFS($B$11:$B$30,O$45,$C$11:$C$30,"D",$E$11:$E$30,"*")</f>
        <v>0</v>
      </c>
      <c r="S48" s="203"/>
      <c r="T48" s="203"/>
      <c r="U48" s="203" t="n">
        <f aca="false">COUNTIFS($B$11:$B$30,U$45,$C$11:$C$30,"C",$E$11:$E$30,"*")</f>
        <v>0</v>
      </c>
      <c r="V48" s="203"/>
      <c r="W48" s="203"/>
      <c r="X48" s="203" t="n">
        <f aca="false">COUNTIFS($B$11:$B$30,U$45,$C$11:$C$30,"D",$E$11:$E$30,"*")</f>
        <v>0</v>
      </c>
      <c r="Y48" s="203"/>
      <c r="Z48" s="203"/>
      <c r="AA48" s="203" t="n">
        <f aca="false">COUNTIFS($B$11:$B$30,AA$45,$C$11:$C$30,"C",$E$11:$E$30,"*")</f>
        <v>0</v>
      </c>
      <c r="AB48" s="203"/>
      <c r="AC48" s="203"/>
      <c r="AD48" s="203" t="n">
        <f aca="false">COUNTIFS($B$11:$B$30,AA$45,$C$11:$C$30,"D",$E$11:$E$30,"*")</f>
        <v>0</v>
      </c>
      <c r="AE48" s="203"/>
      <c r="AF48" s="203"/>
      <c r="AG48" s="203" t="n">
        <f aca="false">COUNTIFS($B$11:$B$30,AG$45,$C$11:$C$30,"C",$E$11:$E$30,"*")</f>
        <v>0</v>
      </c>
      <c r="AH48" s="203"/>
      <c r="AI48" s="203"/>
      <c r="AJ48" s="203" t="n">
        <f aca="false">COUNTIFS($B$11:$B$30,AG$45,$C$11:$C$30,"D",$E$11:$E$30,"*")</f>
        <v>0</v>
      </c>
      <c r="AK48" s="203"/>
      <c r="AL48" s="203" t="n">
        <f aca="false">COUNTIFS($B$11:$B$30,AL$45,$C$11:$C$30,"C",$E$11:$E$30,"*")</f>
        <v>0</v>
      </c>
      <c r="AM48" s="203" t="n">
        <f aca="false">COUNTIFS($B$11:$B$30,AL$45,$C$11:$C$30,"D",$E$11:$E$30,"*")</f>
        <v>0</v>
      </c>
      <c r="AN48" s="110"/>
    </row>
    <row r="49" customFormat="false" ht="24.75" hidden="false" customHeight="true" outlineLevel="0" collapsed="false">
      <c r="A49" s="110"/>
      <c r="B49" s="133" t="s">
        <v>186</v>
      </c>
      <c r="C49" s="200" t="str">
        <f aca="false">IF($AK$3="４週",SUMIFS($AK$11:$AK$30,$B$11:$B$30,C45)/4/$AH$5,IF($AK$3="歴月",SUMIFS($AK$11:$AK$30,$B$11:$B$30,C45)/$AL$5,"記載する期間を選択してください"))</f>
        <v>記載する期間を選択してください</v>
      </c>
      <c r="D49" s="200"/>
      <c r="E49" s="200" t="str">
        <f aca="false">IF($AK$3="４週",SUMIFS($AK$11:$AK$30,$B$11:$B$30,E45)/4/$AH$5,IF($AK$3="歴月",SUMIFS($AK$11:$AK$30,$B$11:$B$30,E45)/$AL$5,"記載する期間を選択してください"))</f>
        <v>記載する期間を選択してください</v>
      </c>
      <c r="F49" s="200"/>
      <c r="G49" s="200"/>
      <c r="H49" s="200"/>
      <c r="I49" s="200" t="str">
        <f aca="false">IF($AK$3="４週",SUMIFS($AK$11:$AK$30,$B$11:$B$30,I45)/4/$AH$5,IF($AK$3="歴月",SUMIFS($AK$11:$AK$30,$B$11:$B$30,I45)/$AL$5,"記載する期間を選択してください"))</f>
        <v>記載する期間を選択してください</v>
      </c>
      <c r="J49" s="200"/>
      <c r="K49" s="200"/>
      <c r="L49" s="200"/>
      <c r="M49" s="200"/>
      <c r="N49" s="200"/>
      <c r="O49" s="200" t="str">
        <f aca="false">IF($AK$3="４週",SUMIFS($AK$11:$AK$30,$B$11:$B$30,O45)/4/$AH$5,IF($AK$3="歴月",SUMIFS($AK$11:$AK$30,$B$11:$B$30,O45)/$AL$5,"記載する期間を選択してください"))</f>
        <v>記載する期間を選択してください</v>
      </c>
      <c r="P49" s="200"/>
      <c r="Q49" s="200"/>
      <c r="R49" s="200"/>
      <c r="S49" s="200"/>
      <c r="T49" s="200"/>
      <c r="U49" s="200" t="str">
        <f aca="false">IF($AK$3="４週",SUMIFS($AK$11:$AK$30,$B$11:$B$30,U45)/4/$AH$5,IF($AK$3="歴月",SUMIFS($AK$11:$AK$30,$B$11:$B$30,U45)/$AL$5,"記載する期間を選択してください"))</f>
        <v>記載する期間を選択してください</v>
      </c>
      <c r="V49" s="200"/>
      <c r="W49" s="200"/>
      <c r="X49" s="200"/>
      <c r="Y49" s="200"/>
      <c r="Z49" s="200"/>
      <c r="AA49" s="200" t="str">
        <f aca="false">IF($AK$3="４週",SUMIFS($AK$11:$AK$30,$B$11:$B$30,AA45)/4/$AH$5,IF($AK$3="歴月",SUMIFS($AK$11:$AK$30,$B$11:$B$30,AA45)/$AL$5,"記載する期間を選択してください"))</f>
        <v>記載する期間を選択してください</v>
      </c>
      <c r="AB49" s="200"/>
      <c r="AC49" s="200"/>
      <c r="AD49" s="200"/>
      <c r="AE49" s="200"/>
      <c r="AF49" s="200"/>
      <c r="AG49" s="200" t="str">
        <f aca="false">IF($AK$3="４週",SUMIFS($AK$11:$AK$30,$B$11:$B$30,AG45)/4/$AH$5,IF($AK$3="歴月",SUMIFS($AK$11:$AK$30,$B$11:$B$30,AG45)/$AL$5,"記載する期間を選択してください"))</f>
        <v>記載する期間を選択してください</v>
      </c>
      <c r="AH49" s="200"/>
      <c r="AI49" s="200"/>
      <c r="AJ49" s="200"/>
      <c r="AK49" s="200"/>
      <c r="AL49" s="200" t="str">
        <f aca="false">IF($AK$3="４週",SUMIFS($AK$11:$AK$30,$B$11:$B$30,AL45)/4/$AH$5,IF($AK$3="歴月",SUMIFS($AK$11:$AK$30,$B$11:$B$30,AL45)/$AL$5,"記載する期間を選択してください"))</f>
        <v>記載する期間を選択してください</v>
      </c>
      <c r="AM49" s="200"/>
      <c r="AN49" s="110"/>
    </row>
    <row r="50" s="105" customFormat="true" ht="4.5" hidden="false" customHeight="true" outlineLevel="0" collapsed="false">
      <c r="A50" s="110"/>
      <c r="C50" s="158" t="n">
        <v>2</v>
      </c>
      <c r="D50" s="158"/>
      <c r="E50" s="158" t="n">
        <v>3</v>
      </c>
      <c r="F50" s="158"/>
      <c r="G50" s="158"/>
      <c r="H50" s="158"/>
      <c r="I50" s="158" t="n">
        <v>4</v>
      </c>
      <c r="J50" s="158"/>
      <c r="K50" s="158"/>
      <c r="L50" s="158"/>
      <c r="M50" s="158"/>
      <c r="N50" s="158"/>
      <c r="O50" s="158" t="n">
        <v>5</v>
      </c>
      <c r="P50" s="158"/>
      <c r="Q50" s="158"/>
      <c r="R50" s="158"/>
      <c r="S50" s="158"/>
      <c r="T50" s="158"/>
      <c r="U50" s="158" t="n">
        <v>6</v>
      </c>
      <c r="V50" s="158"/>
      <c r="W50" s="158"/>
      <c r="X50" s="158"/>
      <c r="Y50" s="158"/>
      <c r="Z50" s="158"/>
      <c r="AA50" s="158" t="n">
        <v>7</v>
      </c>
      <c r="AB50" s="158"/>
      <c r="AC50" s="158"/>
      <c r="AD50" s="158"/>
      <c r="AE50" s="158"/>
      <c r="AF50" s="158"/>
      <c r="AG50" s="158" t="n">
        <v>8</v>
      </c>
      <c r="AH50" s="158"/>
      <c r="AI50" s="158"/>
      <c r="AJ50" s="158"/>
      <c r="AK50" s="158"/>
      <c r="AL50" s="158" t="n">
        <v>9</v>
      </c>
      <c r="AM50" s="206"/>
      <c r="AN50" s="110"/>
    </row>
    <row r="51" customFormat="false" ht="15" hidden="false" customHeight="true" outlineLevel="0" collapsed="false">
      <c r="A51" s="154" t="s">
        <v>117</v>
      </c>
      <c r="B51" s="155"/>
      <c r="C51" s="156"/>
      <c r="D51" s="156"/>
      <c r="E51" s="156"/>
      <c r="F51" s="157"/>
      <c r="G51" s="156"/>
      <c r="H51" s="158"/>
      <c r="I51" s="158"/>
      <c r="J51" s="158"/>
      <c r="K51" s="158"/>
      <c r="L51" s="158"/>
      <c r="M51" s="158"/>
      <c r="N51" s="158"/>
      <c r="O51" s="158"/>
      <c r="P51" s="158"/>
      <c r="Q51" s="158"/>
      <c r="R51" s="158" t="n">
        <v>6</v>
      </c>
      <c r="S51" s="158"/>
      <c r="T51" s="158"/>
      <c r="U51" s="158"/>
      <c r="V51" s="158"/>
      <c r="W51" s="158"/>
      <c r="X51" s="158" t="n">
        <v>7</v>
      </c>
      <c r="Y51" s="158"/>
      <c r="Z51" s="158"/>
      <c r="AA51" s="158"/>
      <c r="AB51" s="158"/>
      <c r="AC51" s="158"/>
      <c r="AD51" s="158" t="n">
        <v>8</v>
      </c>
      <c r="AE51" s="158"/>
      <c r="AF51" s="158"/>
      <c r="AG51" s="159"/>
      <c r="AH51" s="159"/>
      <c r="AI51" s="159"/>
      <c r="AJ51" s="159" t="n">
        <v>9</v>
      </c>
      <c r="AK51" s="160"/>
      <c r="AL51" s="160"/>
      <c r="AM51" s="110"/>
    </row>
    <row r="52" s="154" customFormat="true" ht="15" hidden="false" customHeight="true" outlineLevel="0" collapsed="false">
      <c r="A52" s="154" t="s">
        <v>118</v>
      </c>
      <c r="B52" s="161"/>
      <c r="C52" s="161"/>
      <c r="D52" s="161"/>
      <c r="E52" s="161"/>
      <c r="F52" s="161"/>
      <c r="G52" s="161"/>
      <c r="H52" s="109"/>
      <c r="I52" s="109"/>
      <c r="J52" s="109"/>
      <c r="K52" s="109"/>
      <c r="L52" s="109"/>
      <c r="M52" s="109"/>
      <c r="N52" s="109"/>
      <c r="O52" s="109"/>
      <c r="P52" s="109"/>
      <c r="Q52" s="109"/>
      <c r="R52" s="109"/>
      <c r="S52" s="109"/>
      <c r="T52" s="109"/>
      <c r="U52" s="109"/>
      <c r="V52" s="109"/>
      <c r="W52" s="109"/>
      <c r="X52" s="109"/>
      <c r="Y52" s="109"/>
      <c r="Z52" s="109"/>
      <c r="AA52" s="109"/>
      <c r="AB52" s="109"/>
      <c r="AC52" s="109"/>
      <c r="AD52" s="109"/>
      <c r="AE52" s="109"/>
      <c r="AF52" s="109"/>
      <c r="AG52" s="109"/>
      <c r="AH52" s="109"/>
      <c r="AI52" s="109"/>
      <c r="AJ52" s="109"/>
      <c r="AK52" s="109"/>
      <c r="AL52" s="109"/>
      <c r="AM52" s="109"/>
    </row>
    <row r="53" s="154" customFormat="true" ht="15" hidden="false" customHeight="true" outlineLevel="0" collapsed="false">
      <c r="A53" s="154" t="s">
        <v>119</v>
      </c>
      <c r="B53" s="161"/>
      <c r="C53" s="161"/>
      <c r="D53" s="161"/>
      <c r="E53" s="161"/>
      <c r="F53" s="161"/>
      <c r="G53" s="161"/>
      <c r="H53" s="109"/>
      <c r="I53" s="109"/>
      <c r="J53" s="109"/>
      <c r="K53" s="109"/>
      <c r="L53" s="109"/>
      <c r="M53" s="109"/>
      <c r="N53" s="109"/>
      <c r="O53" s="109"/>
      <c r="P53" s="109"/>
      <c r="Q53" s="109"/>
      <c r="R53" s="109"/>
      <c r="S53" s="109"/>
      <c r="T53" s="109"/>
      <c r="U53" s="109"/>
      <c r="V53" s="109"/>
      <c r="W53" s="109"/>
      <c r="X53" s="109"/>
      <c r="Y53" s="109"/>
      <c r="Z53" s="109"/>
      <c r="AA53" s="109"/>
      <c r="AB53" s="109"/>
      <c r="AC53" s="109"/>
      <c r="AD53" s="109"/>
      <c r="AE53" s="109"/>
      <c r="AF53" s="109"/>
      <c r="AG53" s="109"/>
      <c r="AH53" s="109"/>
      <c r="AI53" s="109"/>
      <c r="AJ53" s="109"/>
      <c r="AK53" s="109"/>
      <c r="AL53" s="109"/>
      <c r="AM53" s="109"/>
    </row>
    <row r="54" s="154" customFormat="true" ht="15" hidden="false" customHeight="true" outlineLevel="0" collapsed="false">
      <c r="A54" s="154" t="s">
        <v>120</v>
      </c>
      <c r="B54" s="161"/>
      <c r="C54" s="161"/>
      <c r="D54" s="161"/>
      <c r="E54" s="161"/>
      <c r="F54" s="161"/>
      <c r="G54" s="161"/>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09"/>
      <c r="AL54" s="109"/>
      <c r="AM54" s="109"/>
    </row>
    <row r="55" s="154" customFormat="true" ht="15" hidden="false" customHeight="true" outlineLevel="0" collapsed="false">
      <c r="A55" s="154" t="s">
        <v>121</v>
      </c>
      <c r="B55" s="161"/>
      <c r="C55" s="161"/>
      <c r="D55" s="161"/>
      <c r="E55" s="161"/>
      <c r="F55" s="161"/>
      <c r="G55" s="161"/>
      <c r="H55" s="109"/>
      <c r="I55" s="109"/>
      <c r="J55" s="109"/>
      <c r="K55" s="109"/>
      <c r="L55" s="109"/>
      <c r="M55" s="109"/>
      <c r="N55" s="109"/>
      <c r="O55" s="109"/>
      <c r="P55" s="109"/>
      <c r="Q55" s="109"/>
      <c r="R55" s="109"/>
      <c r="S55" s="109"/>
      <c r="T55" s="109"/>
      <c r="U55" s="109"/>
      <c r="V55" s="109"/>
      <c r="W55" s="109"/>
      <c r="X55" s="109"/>
      <c r="Y55" s="109"/>
      <c r="Z55" s="109"/>
      <c r="AA55" s="109"/>
      <c r="AB55" s="109"/>
      <c r="AC55" s="109"/>
      <c r="AD55" s="109"/>
      <c r="AE55" s="109"/>
      <c r="AF55" s="109"/>
      <c r="AG55" s="109"/>
      <c r="AH55" s="109"/>
      <c r="AI55" s="109"/>
      <c r="AJ55" s="109"/>
      <c r="AK55" s="109"/>
      <c r="AL55" s="109"/>
      <c r="AM55" s="109"/>
    </row>
    <row r="56" customFormat="false" ht="15" hidden="false" customHeight="true" outlineLevel="0" collapsed="false">
      <c r="A56" s="154" t="s">
        <v>122</v>
      </c>
      <c r="B56" s="162"/>
      <c r="C56" s="154"/>
      <c r="D56" s="154"/>
      <c r="E56" s="154"/>
      <c r="F56" s="154"/>
      <c r="G56" s="154"/>
    </row>
    <row r="57" customFormat="false" ht="15" hidden="false" customHeight="true" outlineLevel="0" collapsed="false">
      <c r="A57" s="154" t="s">
        <v>123</v>
      </c>
      <c r="B57" s="162"/>
      <c r="C57" s="154"/>
      <c r="D57" s="154"/>
      <c r="E57" s="154"/>
      <c r="F57" s="154"/>
      <c r="G57" s="154"/>
    </row>
    <row r="58" customFormat="false" ht="15" hidden="false" customHeight="true" outlineLevel="0" collapsed="false">
      <c r="A58" s="154"/>
      <c r="B58" s="128" t="s">
        <v>124</v>
      </c>
      <c r="C58" s="128" t="s">
        <v>125</v>
      </c>
      <c r="D58" s="128"/>
      <c r="E58" s="128"/>
      <c r="F58" s="154"/>
      <c r="G58" s="154"/>
    </row>
    <row r="59" customFormat="false" ht="15" hidden="false" customHeight="true" outlineLevel="0" collapsed="false">
      <c r="A59" s="154"/>
      <c r="B59" s="163" t="s">
        <v>126</v>
      </c>
      <c r="C59" s="164" t="s">
        <v>127</v>
      </c>
      <c r="D59" s="164"/>
      <c r="E59" s="164"/>
      <c r="F59" s="154"/>
      <c r="G59" s="154"/>
    </row>
    <row r="60" customFormat="false" ht="15" hidden="false" customHeight="true" outlineLevel="0" collapsed="false">
      <c r="A60" s="154"/>
      <c r="B60" s="163" t="s">
        <v>128</v>
      </c>
      <c r="C60" s="164" t="s">
        <v>129</v>
      </c>
      <c r="D60" s="164"/>
      <c r="E60" s="164"/>
      <c r="F60" s="154"/>
      <c r="G60" s="154"/>
    </row>
    <row r="61" customFormat="false" ht="15" hidden="false" customHeight="true" outlineLevel="0" collapsed="false">
      <c r="A61" s="154"/>
      <c r="B61" s="163" t="s">
        <v>130</v>
      </c>
      <c r="C61" s="164" t="s">
        <v>131</v>
      </c>
      <c r="D61" s="164"/>
      <c r="E61" s="164"/>
      <c r="F61" s="154"/>
      <c r="G61" s="154"/>
    </row>
    <row r="62" customFormat="false" ht="15" hidden="false" customHeight="true" outlineLevel="0" collapsed="false">
      <c r="A62" s="154"/>
      <c r="B62" s="163" t="s">
        <v>132</v>
      </c>
      <c r="C62" s="164" t="s">
        <v>133</v>
      </c>
      <c r="D62" s="164"/>
      <c r="E62" s="164"/>
      <c r="F62" s="154"/>
      <c r="G62" s="154"/>
    </row>
    <row r="63" customFormat="false" ht="15" hidden="false" customHeight="true" outlineLevel="0" collapsed="false">
      <c r="A63" s="154"/>
      <c r="B63" s="154" t="s">
        <v>134</v>
      </c>
      <c r="C63" s="154"/>
      <c r="D63" s="154"/>
      <c r="E63" s="154"/>
      <c r="F63" s="154"/>
      <c r="G63" s="154"/>
    </row>
    <row r="64" customFormat="false" ht="15" hidden="false" customHeight="true" outlineLevel="0" collapsed="false">
      <c r="A64" s="154"/>
      <c r="B64" s="154" t="s">
        <v>135</v>
      </c>
      <c r="C64" s="154"/>
      <c r="D64" s="154"/>
      <c r="E64" s="154"/>
      <c r="F64" s="154"/>
      <c r="G64" s="154"/>
    </row>
    <row r="65" customFormat="false" ht="15" hidden="false" customHeight="true" outlineLevel="0" collapsed="false">
      <c r="A65" s="154"/>
      <c r="B65" s="154" t="s">
        <v>136</v>
      </c>
      <c r="C65" s="154"/>
      <c r="D65" s="154"/>
      <c r="E65" s="154"/>
      <c r="F65" s="154"/>
      <c r="G65" s="154"/>
    </row>
    <row r="66" customFormat="false" ht="15" hidden="false" customHeight="true" outlineLevel="0" collapsed="false">
      <c r="A66" s="154" t="s">
        <v>137</v>
      </c>
      <c r="B66" s="162"/>
      <c r="C66" s="154"/>
      <c r="D66" s="154"/>
      <c r="E66" s="154"/>
      <c r="F66" s="154"/>
      <c r="G66" s="154"/>
    </row>
    <row r="67" customFormat="false" ht="15" hidden="false" customHeight="true" outlineLevel="0" collapsed="false">
      <c r="A67" s="154" t="s">
        <v>217</v>
      </c>
      <c r="B67" s="162"/>
      <c r="C67" s="154"/>
      <c r="D67" s="154"/>
      <c r="E67" s="154"/>
      <c r="F67" s="154"/>
      <c r="G67" s="154"/>
    </row>
    <row r="68" customFormat="false" ht="15" hidden="false" customHeight="true" outlineLevel="0" collapsed="false">
      <c r="A68" s="154" t="s">
        <v>139</v>
      </c>
      <c r="B68" s="162"/>
      <c r="C68" s="154"/>
      <c r="D68" s="154"/>
      <c r="E68" s="154"/>
      <c r="F68" s="154"/>
      <c r="G68" s="154"/>
    </row>
    <row r="69" customFormat="false" ht="15" hidden="false" customHeight="true" outlineLevel="0" collapsed="false">
      <c r="A69" s="154" t="s">
        <v>140</v>
      </c>
      <c r="B69" s="162"/>
      <c r="C69" s="154"/>
      <c r="D69" s="154"/>
      <c r="E69" s="154"/>
      <c r="F69" s="154"/>
      <c r="G69" s="154"/>
    </row>
    <row r="70" customFormat="false" ht="15" hidden="false" customHeight="true" outlineLevel="0" collapsed="false">
      <c r="A70" s="154" t="s">
        <v>141</v>
      </c>
      <c r="B70" s="162"/>
      <c r="C70" s="154"/>
      <c r="D70" s="154"/>
      <c r="E70" s="154"/>
      <c r="F70" s="154"/>
      <c r="G70" s="154"/>
    </row>
    <row r="71" customFormat="false" ht="15" hidden="false" customHeight="true" outlineLevel="0" collapsed="false">
      <c r="A71" s="154" t="s">
        <v>142</v>
      </c>
      <c r="B71" s="162"/>
      <c r="C71" s="154"/>
      <c r="D71" s="154"/>
      <c r="E71" s="154"/>
      <c r="F71" s="154"/>
      <c r="G71" s="154"/>
    </row>
    <row r="72" customFormat="false" ht="15" hidden="false" customHeight="true" outlineLevel="0" collapsed="false">
      <c r="A72" s="154" t="s">
        <v>143</v>
      </c>
      <c r="B72" s="162"/>
      <c r="C72" s="154"/>
      <c r="D72" s="154"/>
      <c r="E72" s="154"/>
      <c r="F72" s="154"/>
      <c r="G72" s="154"/>
    </row>
    <row r="73" customFormat="false" ht="15" hidden="false" customHeight="true" outlineLevel="0" collapsed="false">
      <c r="A73" s="154" t="s">
        <v>144</v>
      </c>
      <c r="B73" s="162"/>
      <c r="C73" s="154"/>
      <c r="D73" s="154"/>
      <c r="E73" s="154"/>
      <c r="F73" s="154"/>
      <c r="G73" s="154"/>
    </row>
    <row r="74" customFormat="false" ht="15" hidden="false" customHeight="true" outlineLevel="0" collapsed="false">
      <c r="A74" s="154" t="s">
        <v>145</v>
      </c>
      <c r="B74" s="162"/>
      <c r="C74" s="154"/>
      <c r="D74" s="154"/>
      <c r="E74" s="154"/>
      <c r="F74" s="154"/>
      <c r="G74" s="154"/>
    </row>
    <row r="75" customFormat="false" ht="15" hidden="false" customHeight="true" outlineLevel="0" collapsed="false">
      <c r="A75" s="154" t="s">
        <v>146</v>
      </c>
      <c r="B75" s="162"/>
      <c r="C75" s="154"/>
      <c r="D75" s="154"/>
      <c r="E75" s="154"/>
      <c r="F75" s="154"/>
      <c r="G75" s="154"/>
    </row>
    <row r="76" customFormat="false" ht="15" hidden="false" customHeight="true" outlineLevel="0" collapsed="false">
      <c r="A76" s="154" t="s">
        <v>147</v>
      </c>
      <c r="B76" s="162"/>
      <c r="C76" s="154"/>
      <c r="D76" s="154"/>
      <c r="E76" s="154"/>
      <c r="F76" s="154"/>
      <c r="G76" s="154"/>
    </row>
    <row r="77" customFormat="false" ht="15" hidden="false" customHeight="true" outlineLevel="0" collapsed="false">
      <c r="A77" s="154" t="s">
        <v>148</v>
      </c>
      <c r="B77" s="162"/>
      <c r="C77" s="154"/>
      <c r="D77" s="154"/>
      <c r="E77" s="154"/>
      <c r="F77" s="154"/>
      <c r="G77" s="154"/>
    </row>
    <row r="78" customFormat="false" ht="15" hidden="false" customHeight="true" outlineLevel="0" collapsed="false">
      <c r="A78" s="154" t="s">
        <v>149</v>
      </c>
      <c r="B78" s="162"/>
      <c r="C78" s="154"/>
      <c r="D78" s="154"/>
      <c r="E78" s="154"/>
      <c r="F78" s="154"/>
      <c r="G78" s="154"/>
    </row>
  </sheetData>
  <mergeCells count="110">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B37:K37"/>
    <mergeCell ref="L37:O37"/>
    <mergeCell ref="B38:K38"/>
    <mergeCell ref="L38:O38"/>
    <mergeCell ref="A41:B41"/>
    <mergeCell ref="C41:D41"/>
    <mergeCell ref="E41:H41"/>
    <mergeCell ref="A42:B42"/>
    <mergeCell ref="C42:D42"/>
    <mergeCell ref="E42:H42"/>
    <mergeCell ref="C45:D45"/>
    <mergeCell ref="E45:H45"/>
    <mergeCell ref="I45:N45"/>
    <mergeCell ref="O45:T45"/>
    <mergeCell ref="U45:Z45"/>
    <mergeCell ref="AA45:AF45"/>
    <mergeCell ref="AG45:AK45"/>
    <mergeCell ref="AL45:AM45"/>
    <mergeCell ref="F46:H46"/>
    <mergeCell ref="I46:K46"/>
    <mergeCell ref="L46:N46"/>
    <mergeCell ref="O46:Q46"/>
    <mergeCell ref="R46:T46"/>
    <mergeCell ref="U46:W46"/>
    <mergeCell ref="X46:Z46"/>
    <mergeCell ref="AA46:AC46"/>
    <mergeCell ref="AD46:AF46"/>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C49:D49"/>
    <mergeCell ref="E49:H49"/>
    <mergeCell ref="I49:N49"/>
    <mergeCell ref="O49:T49"/>
    <mergeCell ref="U49:Z49"/>
    <mergeCell ref="AA49:AF49"/>
    <mergeCell ref="AG49:AK49"/>
    <mergeCell ref="AL49:AM49"/>
    <mergeCell ref="C58:E58"/>
    <mergeCell ref="C59:E59"/>
    <mergeCell ref="C60:E60"/>
    <mergeCell ref="C61:E61"/>
    <mergeCell ref="C62:E62"/>
  </mergeCells>
  <dataValidations count="7">
    <dataValidation allowBlank="true" errorStyle="stop" operator="greaterThanOrEqual" showDropDown="false" showErrorMessage="true" showInputMessage="true" sqref="I39:I40 L39:L40 I43 L43" type="none">
      <formula1>0</formula1>
      <formula2>0</formula2>
    </dataValidation>
    <dataValidation allowBlank="true" errorStyle="stop" operator="greaterThanOrEqual" showDropDown="false" showErrorMessage="true" showInputMessage="true" sqref="L38:O38" type="whole">
      <formula1>0</formula1>
      <formula2>0</formula2>
    </dataValidation>
    <dataValidation allowBlank="true" errorStyle="stop" operator="between" showDropDown="false" showErrorMessage="true" showInputMessage="true" sqref="C11:C30" type="list">
      <formula1>"A,B,C,D"</formula1>
      <formula2>0</formula2>
    </dataValidation>
    <dataValidation allowBlank="true" errorStyle="stop" operator="between" showDropDown="false" showErrorMessage="true" showInputMessage="true" sqref="AK4:AN4" type="list">
      <formula1>"予定,実績"</formula1>
      <formula2>0</formula2>
    </dataValidation>
    <dataValidation allowBlank="true" errorStyle="stop" operator="between" showDropDown="false" showErrorMessage="true" showInputMessage="true" sqref="AK3:AN3" type="list">
      <formula1>"４週,歴月"</formula1>
      <formula2>0</formula2>
    </dataValidation>
    <dataValidation allowBlank="true" errorStyle="stop" operator="between" showDropDown="false" showErrorMessage="true" showInputMessage="true" sqref="B11:B30" type="list">
      <formula1>INDIRECT($AK$1)</formula1>
      <formula2>0</formula2>
    </dataValidation>
    <dataValidation allowBlank="true" errorStyle="stop" operator="between" showDropDown="false" showErrorMessage="true" showInputMessage="true" sqref="B38:K38" type="list">
      <formula1>"主として知的障害のある児童を入所させる福祉型障害児入所施設,主として肢体不自由のある児童を入所させる福祉型障害児入所施設,主として盲ろうあ児を入所させる福祉型障害児入所施設"</formula1>
      <formula2>0</formula2>
    </dataValidation>
  </dataValidations>
  <printOptions headings="false" gridLines="false" gridLinesSet="true" horizontalCentered="true" verticalCentered="true"/>
  <pageMargins left="0.196527777777778" right="0.196527777777778" top="0.393055555555556" bottom="0.196527777777778" header="0.196527777777778" footer="0.511811023622047"/>
  <pageSetup paperSize="9" scale="88" fitToWidth="1" fitToHeight="1" pageOrder="downThenOver" orientation="landscape" blackAndWhite="false" draft="false" cellComments="none" horizontalDpi="300" verticalDpi="300" copies="1"/>
  <headerFooter differentFirst="false" differentOddEven="false">
    <oddHeader>&amp;L&amp;"ＭＳ ゴシック,標準"&amp;10（参考様式）</oddHeader>
    <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N78"/>
  <sheetViews>
    <sheetView showFormulas="false" showGridLines="false" showRowColHeaders="true" showZeros="true" rightToLeft="false" tabSelected="false" showOutlineSymbols="true" defaultGridColor="true" view="pageBreakPreview" topLeftCell="A1" colorId="64" zoomScale="100" zoomScaleNormal="100" zoomScalePageLayoutView="100" workbookViewId="0">
      <selection pane="topLeft" activeCell="AG62" activeCellId="0" sqref="AG62"/>
    </sheetView>
  </sheetViews>
  <sheetFormatPr defaultColWidth="8.2578125" defaultRowHeight="21" customHeight="true" zeroHeight="false" outlineLevelRow="0" outlineLevelCol="0"/>
  <cols>
    <col collapsed="false" customWidth="true" hidden="false" outlineLevel="0" max="1" min="1" style="105" width="2.62"/>
    <col collapsed="false" customWidth="true" hidden="false" outlineLevel="0" max="2" min="2" style="106" width="13.88"/>
    <col collapsed="false" customWidth="true" hidden="false" outlineLevel="0" max="3" min="3" style="105" width="6.62"/>
    <col collapsed="false" customWidth="true" hidden="false" outlineLevel="0" max="5" min="4" style="105" width="7.62"/>
    <col collapsed="false" customWidth="true" hidden="false" outlineLevel="0" max="36" min="6" style="105" width="2.62"/>
    <col collapsed="false" customWidth="true" hidden="false" outlineLevel="0" max="37" min="37" style="105" width="6.62"/>
    <col collapsed="false" customWidth="true" hidden="false" outlineLevel="0" max="39" min="38" style="105" width="7.62"/>
    <col collapsed="false" customWidth="true" hidden="false" outlineLevel="0" max="40" min="40" style="105" width="5.62"/>
    <col collapsed="false" customWidth="false" hidden="false" outlineLevel="0" max="16384" min="41" style="105" width="8.25"/>
  </cols>
  <sheetData>
    <row r="1" customFormat="false" ht="19.5" hidden="false" customHeight="true" outlineLevel="0" collapsed="false">
      <c r="A1" s="107" t="s">
        <v>90</v>
      </c>
      <c r="C1" s="108"/>
      <c r="D1" s="108"/>
      <c r="E1" s="108"/>
      <c r="F1" s="108"/>
      <c r="G1" s="108"/>
      <c r="H1" s="108"/>
      <c r="I1" s="108"/>
      <c r="J1" s="108"/>
      <c r="K1" s="108"/>
      <c r="L1" s="108"/>
      <c r="M1" s="108"/>
      <c r="N1" s="108"/>
      <c r="O1" s="108"/>
      <c r="P1" s="108"/>
      <c r="Q1" s="108"/>
      <c r="R1" s="108"/>
      <c r="S1" s="108"/>
      <c r="T1" s="108"/>
      <c r="U1" s="108"/>
      <c r="V1" s="108"/>
      <c r="W1" s="108"/>
      <c r="X1" s="109"/>
      <c r="Y1" s="109"/>
      <c r="Z1" s="110"/>
      <c r="AA1" s="110"/>
      <c r="AB1" s="110"/>
      <c r="AC1" s="110"/>
      <c r="AD1" s="111"/>
      <c r="AE1" s="111"/>
      <c r="AF1" s="111"/>
      <c r="AG1" s="111"/>
      <c r="AH1" s="111"/>
      <c r="AI1" s="112" t="s">
        <v>91</v>
      </c>
      <c r="AJ1" s="112"/>
      <c r="AK1" s="113" t="s">
        <v>276</v>
      </c>
      <c r="AL1" s="113"/>
      <c r="AM1" s="113"/>
      <c r="AN1" s="113"/>
    </row>
    <row r="2" customFormat="false" ht="18" hidden="false" customHeight="true" outlineLevel="0" collapsed="false">
      <c r="A2" s="110"/>
      <c r="B2" s="114"/>
      <c r="C2" s="114"/>
      <c r="D2" s="114"/>
      <c r="E2" s="114"/>
      <c r="F2" s="114"/>
      <c r="G2" s="114"/>
      <c r="H2" s="114"/>
      <c r="I2" s="114"/>
      <c r="J2" s="114"/>
      <c r="K2" s="115"/>
      <c r="L2" s="115"/>
      <c r="M2" s="116" t="n">
        <v>2024</v>
      </c>
      <c r="N2" s="116"/>
      <c r="O2" s="116"/>
      <c r="P2" s="116"/>
      <c r="Q2" s="117" t="s">
        <v>93</v>
      </c>
      <c r="R2" s="117"/>
      <c r="S2" s="116" t="n">
        <v>5</v>
      </c>
      <c r="T2" s="116"/>
      <c r="U2" s="117" t="s">
        <v>94</v>
      </c>
      <c r="V2" s="117"/>
      <c r="W2" s="114"/>
      <c r="X2" s="114"/>
      <c r="Y2" s="114"/>
      <c r="Z2" s="110"/>
      <c r="AA2" s="110"/>
      <c r="AC2" s="112"/>
      <c r="AD2" s="114"/>
      <c r="AE2" s="114"/>
      <c r="AF2" s="114"/>
      <c r="AG2" s="114"/>
      <c r="AH2" s="114"/>
      <c r="AI2" s="112" t="s">
        <v>95</v>
      </c>
      <c r="AJ2" s="112"/>
      <c r="AK2" s="118"/>
      <c r="AL2" s="118"/>
      <c r="AM2" s="118"/>
      <c r="AN2" s="118"/>
    </row>
    <row r="3" customFormat="false" ht="18" hidden="false" customHeight="true" outlineLevel="0" collapsed="false">
      <c r="A3" s="119"/>
      <c r="B3" s="119"/>
      <c r="C3" s="119"/>
      <c r="D3" s="119"/>
      <c r="E3" s="119"/>
      <c r="F3" s="119"/>
      <c r="G3" s="119"/>
      <c r="H3" s="119"/>
      <c r="I3" s="119"/>
      <c r="J3" s="119"/>
      <c r="K3" s="119"/>
      <c r="L3" s="119"/>
      <c r="M3" s="119"/>
      <c r="N3" s="119"/>
      <c r="O3" s="119"/>
      <c r="P3" s="119"/>
      <c r="Q3" s="119"/>
      <c r="R3" s="119"/>
      <c r="S3" s="119"/>
      <c r="T3" s="119"/>
      <c r="U3" s="119"/>
      <c r="V3" s="119"/>
      <c r="W3" s="119"/>
      <c r="Y3" s="120"/>
      <c r="Z3" s="120"/>
      <c r="AA3" s="120"/>
      <c r="AB3" s="110"/>
      <c r="AC3" s="120"/>
      <c r="AD3" s="120"/>
      <c r="AE3" s="120"/>
      <c r="AF3" s="120"/>
      <c r="AG3" s="120"/>
      <c r="AH3" s="120"/>
      <c r="AI3" s="121" t="s">
        <v>96</v>
      </c>
      <c r="AJ3" s="112"/>
      <c r="AK3" s="122"/>
      <c r="AL3" s="122"/>
      <c r="AM3" s="122"/>
      <c r="AN3" s="122"/>
    </row>
    <row r="4" customFormat="false" ht="18" hidden="false" customHeight="true" outlineLevel="0" collapsed="false">
      <c r="A4" s="119"/>
      <c r="B4" s="119"/>
      <c r="C4" s="119"/>
      <c r="D4" s="119"/>
      <c r="E4" s="119"/>
      <c r="F4" s="119"/>
      <c r="G4" s="119"/>
      <c r="H4" s="119"/>
      <c r="I4" s="119"/>
      <c r="J4" s="119"/>
      <c r="K4" s="119"/>
      <c r="L4" s="119"/>
      <c r="M4" s="119"/>
      <c r="N4" s="119"/>
      <c r="O4" s="119"/>
      <c r="P4" s="119"/>
      <c r="Q4" s="119"/>
      <c r="R4" s="119"/>
      <c r="S4" s="119"/>
      <c r="T4" s="119"/>
      <c r="U4" s="119"/>
      <c r="V4" s="119"/>
      <c r="W4" s="119"/>
      <c r="Y4" s="120"/>
      <c r="Z4" s="120"/>
      <c r="AA4" s="120"/>
      <c r="AB4" s="110"/>
      <c r="AC4" s="120"/>
      <c r="AD4" s="120"/>
      <c r="AE4" s="120"/>
      <c r="AF4" s="120"/>
      <c r="AG4" s="120"/>
      <c r="AH4" s="120"/>
      <c r="AI4" s="121" t="s">
        <v>97</v>
      </c>
      <c r="AJ4" s="112"/>
      <c r="AK4" s="122"/>
      <c r="AL4" s="122"/>
      <c r="AM4" s="122"/>
      <c r="AN4" s="122"/>
    </row>
    <row r="5" customFormat="false" ht="18" hidden="false" customHeight="true" outlineLevel="0" collapsed="false">
      <c r="A5" s="119"/>
      <c r="B5" s="119"/>
      <c r="C5" s="119"/>
      <c r="D5" s="119"/>
      <c r="E5" s="119"/>
      <c r="F5" s="119"/>
      <c r="G5" s="119"/>
      <c r="H5" s="119"/>
      <c r="I5" s="119"/>
      <c r="J5" s="119"/>
      <c r="K5" s="119"/>
      <c r="L5" s="119"/>
      <c r="M5" s="119"/>
      <c r="N5" s="119"/>
      <c r="O5" s="119"/>
      <c r="P5" s="119"/>
      <c r="Q5" s="119"/>
      <c r="R5" s="119"/>
      <c r="S5" s="119"/>
      <c r="U5" s="119"/>
      <c r="V5" s="119"/>
      <c r="W5" s="119"/>
      <c r="Y5" s="120"/>
      <c r="Z5" s="120"/>
      <c r="AA5" s="120"/>
      <c r="AB5" s="110"/>
      <c r="AC5" s="120"/>
      <c r="AD5" s="120"/>
      <c r="AE5" s="120"/>
      <c r="AF5" s="120"/>
      <c r="AG5" s="121" t="s">
        <v>98</v>
      </c>
      <c r="AH5" s="165"/>
      <c r="AI5" s="165"/>
      <c r="AJ5" s="165"/>
      <c r="AK5" s="120" t="s">
        <v>99</v>
      </c>
      <c r="AL5" s="165"/>
      <c r="AM5" s="120" t="s">
        <v>100</v>
      </c>
      <c r="AN5" s="110"/>
    </row>
    <row r="6" customFormat="false" ht="9.75" hidden="false" customHeight="true" outlineLevel="0" collapsed="false">
      <c r="A6" s="110"/>
      <c r="B6" s="125"/>
      <c r="C6" s="125"/>
      <c r="D6" s="125"/>
      <c r="E6" s="125"/>
      <c r="F6" s="125"/>
      <c r="G6" s="125"/>
      <c r="H6" s="125"/>
      <c r="I6" s="125"/>
      <c r="J6" s="125"/>
      <c r="K6" s="125"/>
      <c r="L6" s="125"/>
      <c r="M6" s="125"/>
      <c r="N6" s="125"/>
      <c r="O6" s="125"/>
      <c r="P6" s="125"/>
      <c r="Q6" s="125"/>
      <c r="R6" s="125"/>
      <c r="S6" s="125"/>
      <c r="T6" s="125"/>
      <c r="U6" s="125"/>
      <c r="V6" s="125"/>
      <c r="W6" s="125"/>
      <c r="X6" s="126"/>
      <c r="Y6" s="126"/>
      <c r="Z6" s="126"/>
      <c r="AA6" s="126"/>
      <c r="AB6" s="126"/>
      <c r="AC6" s="126"/>
      <c r="AD6" s="126"/>
      <c r="AE6" s="126"/>
      <c r="AF6" s="126"/>
      <c r="AG6" s="126"/>
      <c r="AH6" s="126"/>
      <c r="AI6" s="126"/>
      <c r="AJ6" s="126"/>
      <c r="AK6" s="126"/>
      <c r="AL6" s="126"/>
      <c r="AM6" s="110"/>
      <c r="AN6" s="110"/>
    </row>
    <row r="7" customFormat="false" ht="15" hidden="false" customHeight="true" outlineLevel="0" collapsed="false">
      <c r="A7" s="127" t="s">
        <v>101</v>
      </c>
      <c r="B7" s="128" t="s">
        <v>102</v>
      </c>
      <c r="C7" s="129" t="s">
        <v>103</v>
      </c>
      <c r="D7" s="128" t="s">
        <v>104</v>
      </c>
      <c r="E7" s="130" t="s">
        <v>105</v>
      </c>
      <c r="F7" s="131" t="s">
        <v>106</v>
      </c>
      <c r="G7" s="131"/>
      <c r="H7" s="131"/>
      <c r="I7" s="131"/>
      <c r="J7" s="131"/>
      <c r="K7" s="131"/>
      <c r="L7" s="131"/>
      <c r="M7" s="131"/>
      <c r="N7" s="131"/>
      <c r="O7" s="131"/>
      <c r="P7" s="131"/>
      <c r="Q7" s="131"/>
      <c r="R7" s="131"/>
      <c r="S7" s="131"/>
      <c r="T7" s="131"/>
      <c r="U7" s="131"/>
      <c r="V7" s="131"/>
      <c r="W7" s="131"/>
      <c r="X7" s="131"/>
      <c r="Y7" s="131"/>
      <c r="Z7" s="131"/>
      <c r="AA7" s="131"/>
      <c r="AB7" s="131"/>
      <c r="AC7" s="131"/>
      <c r="AD7" s="131"/>
      <c r="AE7" s="131"/>
      <c r="AF7" s="131"/>
      <c r="AG7" s="131"/>
      <c r="AH7" s="131"/>
      <c r="AI7" s="131"/>
      <c r="AJ7" s="131"/>
      <c r="AK7" s="132" t="s">
        <v>107</v>
      </c>
      <c r="AL7" s="133" t="s">
        <v>108</v>
      </c>
      <c r="AM7" s="134" t="s">
        <v>109</v>
      </c>
      <c r="AN7" s="134"/>
    </row>
    <row r="8" customFormat="false" ht="15" hidden="false" customHeight="true" outlineLevel="0" collapsed="false">
      <c r="A8" s="127"/>
      <c r="B8" s="128"/>
      <c r="C8" s="129"/>
      <c r="D8" s="128"/>
      <c r="E8" s="130"/>
      <c r="F8" s="128" t="s">
        <v>110</v>
      </c>
      <c r="G8" s="128"/>
      <c r="H8" s="128"/>
      <c r="I8" s="128"/>
      <c r="J8" s="128"/>
      <c r="K8" s="128"/>
      <c r="L8" s="128"/>
      <c r="M8" s="128" t="s">
        <v>111</v>
      </c>
      <c r="N8" s="128"/>
      <c r="O8" s="128"/>
      <c r="P8" s="128"/>
      <c r="Q8" s="128"/>
      <c r="R8" s="128"/>
      <c r="S8" s="128"/>
      <c r="T8" s="128" t="s">
        <v>112</v>
      </c>
      <c r="U8" s="128"/>
      <c r="V8" s="128"/>
      <c r="W8" s="128"/>
      <c r="X8" s="128"/>
      <c r="Y8" s="128"/>
      <c r="Z8" s="128"/>
      <c r="AA8" s="128" t="s">
        <v>113</v>
      </c>
      <c r="AB8" s="128"/>
      <c r="AC8" s="128"/>
      <c r="AD8" s="128"/>
      <c r="AE8" s="128"/>
      <c r="AF8" s="128"/>
      <c r="AG8" s="128"/>
      <c r="AH8" s="128" t="s">
        <v>114</v>
      </c>
      <c r="AI8" s="128"/>
      <c r="AJ8" s="128"/>
      <c r="AK8" s="132"/>
      <c r="AL8" s="133"/>
      <c r="AM8" s="134"/>
      <c r="AN8" s="134"/>
    </row>
    <row r="9" customFormat="false" ht="15" hidden="false" customHeight="true" outlineLevel="0" collapsed="false">
      <c r="A9" s="127"/>
      <c r="B9" s="128"/>
      <c r="C9" s="129"/>
      <c r="D9" s="128"/>
      <c r="E9" s="130"/>
      <c r="F9" s="135" t="n">
        <f aca="false">DATE($M$2,$S$2,1)</f>
        <v>45413</v>
      </c>
      <c r="G9" s="135" t="n">
        <f aca="false">DATE($M$2,$S$2,2)</f>
        <v>45414</v>
      </c>
      <c r="H9" s="135" t="n">
        <f aca="false">DATE($M$2,$S$2,3)</f>
        <v>45415</v>
      </c>
      <c r="I9" s="135" t="n">
        <f aca="false">DATE($M$2,$S$2,4)</f>
        <v>45416</v>
      </c>
      <c r="J9" s="135" t="n">
        <f aca="false">DATE($M$2,$S$2,5)</f>
        <v>45417</v>
      </c>
      <c r="K9" s="135" t="n">
        <f aca="false">DATE($M$2,$S$2,6)</f>
        <v>45418</v>
      </c>
      <c r="L9" s="135" t="n">
        <f aca="false">DATE($M$2,$S$2,7)</f>
        <v>45419</v>
      </c>
      <c r="M9" s="135" t="n">
        <f aca="false">DATE($M$2,$S$2,8)</f>
        <v>45420</v>
      </c>
      <c r="N9" s="135" t="n">
        <f aca="false">DATE($M$2,$S$2,9)</f>
        <v>45421</v>
      </c>
      <c r="O9" s="135" t="n">
        <f aca="false">DATE($M$2,$S$2,10)</f>
        <v>45422</v>
      </c>
      <c r="P9" s="135" t="n">
        <f aca="false">DATE($M$2,$S$2,11)</f>
        <v>45423</v>
      </c>
      <c r="Q9" s="135" t="n">
        <f aca="false">DATE($M$2,$S$2,12)</f>
        <v>45424</v>
      </c>
      <c r="R9" s="135" t="n">
        <f aca="false">DATE($M$2,$S$2,13)</f>
        <v>45425</v>
      </c>
      <c r="S9" s="135" t="n">
        <f aca="false">DATE($M$2,$S$2,14)</f>
        <v>45426</v>
      </c>
      <c r="T9" s="135" t="n">
        <f aca="false">DATE($M$2,$S$2,15)</f>
        <v>45427</v>
      </c>
      <c r="U9" s="135" t="n">
        <f aca="false">DATE($M$2,$S$2,16)</f>
        <v>45428</v>
      </c>
      <c r="V9" s="135" t="n">
        <f aca="false">DATE($M$2,$S$2,17)</f>
        <v>45429</v>
      </c>
      <c r="W9" s="135" t="n">
        <f aca="false">DATE($M$2,$S$2,18)</f>
        <v>45430</v>
      </c>
      <c r="X9" s="135" t="n">
        <f aca="false">DATE($M$2,$S$2,19)</f>
        <v>45431</v>
      </c>
      <c r="Y9" s="135" t="n">
        <f aca="false">DATE($M$2,$S$2,20)</f>
        <v>45432</v>
      </c>
      <c r="Z9" s="135" t="n">
        <f aca="false">DATE($M$2,$S$2,21)</f>
        <v>45433</v>
      </c>
      <c r="AA9" s="135" t="n">
        <f aca="false">DATE($M$2,$S$2,22)</f>
        <v>45434</v>
      </c>
      <c r="AB9" s="135" t="n">
        <f aca="false">DATE($M$2,$S$2,23)</f>
        <v>45435</v>
      </c>
      <c r="AC9" s="135" t="n">
        <f aca="false">DATE($M$2,$S$2,24)</f>
        <v>45436</v>
      </c>
      <c r="AD9" s="135" t="n">
        <f aca="false">DATE($M$2,$S$2,25)</f>
        <v>45437</v>
      </c>
      <c r="AE9" s="135" t="n">
        <f aca="false">DATE($M$2,$S$2,26)</f>
        <v>45438</v>
      </c>
      <c r="AF9" s="135" t="n">
        <f aca="false">DATE($M$2,$S$2,27)</f>
        <v>45439</v>
      </c>
      <c r="AG9" s="135" t="n">
        <f aca="false">DATE($M$2,$S$2,28)</f>
        <v>45440</v>
      </c>
      <c r="AH9" s="135" t="n">
        <f aca="false">IF(DAY(EOMONTH(F9,0))&lt;29,"",DATE($M$2,$S$2,29))</f>
        <v>45441</v>
      </c>
      <c r="AI9" s="135" t="n">
        <f aca="false">IF(DAY(EOMONTH(F9,0))&lt;30,"",DATE($M$2,$S$2,30))</f>
        <v>45442</v>
      </c>
      <c r="AJ9" s="135" t="n">
        <f aca="false">IF(DAY(EOMONTH(F9,0))&lt;31,"",DATE($M$2,$S$2,31))</f>
        <v>45443</v>
      </c>
      <c r="AK9" s="132"/>
      <c r="AL9" s="133"/>
      <c r="AM9" s="134"/>
      <c r="AN9" s="134"/>
    </row>
    <row r="10" customFormat="false" ht="15" hidden="false" customHeight="true" outlineLevel="0" collapsed="false">
      <c r="A10" s="127"/>
      <c r="B10" s="128"/>
      <c r="C10" s="129"/>
      <c r="D10" s="128"/>
      <c r="E10" s="130"/>
      <c r="F10" s="136" t="n">
        <f aca="false">DATE($M$2,$S$2,1)</f>
        <v>45413</v>
      </c>
      <c r="G10" s="136" t="n">
        <f aca="false">DATE($M$2,$S$2,2)</f>
        <v>45414</v>
      </c>
      <c r="H10" s="136" t="n">
        <f aca="false">DATE($M$2,$S$2,3)</f>
        <v>45415</v>
      </c>
      <c r="I10" s="136" t="n">
        <f aca="false">DATE($M$2,$S$2,4)</f>
        <v>45416</v>
      </c>
      <c r="J10" s="136" t="n">
        <f aca="false">DATE($M$2,$S$2,5)</f>
        <v>45417</v>
      </c>
      <c r="K10" s="136" t="n">
        <f aca="false">DATE($M$2,$S$2,6)</f>
        <v>45418</v>
      </c>
      <c r="L10" s="136" t="n">
        <f aca="false">DATE($M$2,$S$2,7)</f>
        <v>45419</v>
      </c>
      <c r="M10" s="136" t="n">
        <f aca="false">DATE($M$2,$S$2,8)</f>
        <v>45420</v>
      </c>
      <c r="N10" s="136" t="n">
        <f aca="false">DATE($M$2,$S$2,9)</f>
        <v>45421</v>
      </c>
      <c r="O10" s="136" t="n">
        <f aca="false">DATE($M$2,$S$2,10)</f>
        <v>45422</v>
      </c>
      <c r="P10" s="136" t="n">
        <f aca="false">DATE($M$2,$S$2,11)</f>
        <v>45423</v>
      </c>
      <c r="Q10" s="136" t="n">
        <f aca="false">DATE($M$2,$S$2,12)</f>
        <v>45424</v>
      </c>
      <c r="R10" s="136" t="n">
        <f aca="false">DATE($M$2,$S$2,13)</f>
        <v>45425</v>
      </c>
      <c r="S10" s="136" t="n">
        <f aca="false">DATE($M$2,$S$2,14)</f>
        <v>45426</v>
      </c>
      <c r="T10" s="136" t="n">
        <f aca="false">DATE($M$2,$S$2,15)</f>
        <v>45427</v>
      </c>
      <c r="U10" s="136" t="n">
        <f aca="false">DATE($M$2,$S$2,16)</f>
        <v>45428</v>
      </c>
      <c r="V10" s="136" t="n">
        <f aca="false">DATE($M$2,$S$2,17)</f>
        <v>45429</v>
      </c>
      <c r="W10" s="136" t="n">
        <f aca="false">DATE($M$2,$S$2,18)</f>
        <v>45430</v>
      </c>
      <c r="X10" s="136" t="n">
        <f aca="false">DATE($M$2,$S$2,19)</f>
        <v>45431</v>
      </c>
      <c r="Y10" s="136" t="n">
        <f aca="false">DATE($M$2,$S$2,20)</f>
        <v>45432</v>
      </c>
      <c r="Z10" s="136" t="n">
        <f aca="false">DATE($M$2,$S$2,21)</f>
        <v>45433</v>
      </c>
      <c r="AA10" s="136" t="n">
        <f aca="false">DATE($M$2,$S$2,22)</f>
        <v>45434</v>
      </c>
      <c r="AB10" s="136" t="n">
        <f aca="false">DATE($M$2,$S$2,23)</f>
        <v>45435</v>
      </c>
      <c r="AC10" s="136" t="n">
        <f aca="false">DATE($M$2,$S$2,24)</f>
        <v>45436</v>
      </c>
      <c r="AD10" s="136" t="n">
        <f aca="false">DATE($M$2,$S$2,25)</f>
        <v>45437</v>
      </c>
      <c r="AE10" s="136" t="n">
        <f aca="false">DATE($M$2,$S$2,26)</f>
        <v>45438</v>
      </c>
      <c r="AF10" s="136" t="n">
        <f aca="false">DATE($M$2,$S$2,27)</f>
        <v>45439</v>
      </c>
      <c r="AG10" s="136" t="n">
        <f aca="false">DATE($M$2,$S$2,28)</f>
        <v>45440</v>
      </c>
      <c r="AH10" s="136" t="n">
        <f aca="false">IF(DAY(EOMONTH(F10,0))&lt;29,"",DATE($M$2,$S$2,29))</f>
        <v>45441</v>
      </c>
      <c r="AI10" s="136" t="n">
        <f aca="false">IF(DAY(EOMONTH(F10,0))&lt;30,"",DATE($M$2,$S$2,30))</f>
        <v>45442</v>
      </c>
      <c r="AJ10" s="136" t="n">
        <f aca="false">IF(DAY(EOMONTH(F10,0))&lt;31,"",DATE($M$2,$S$2,31))</f>
        <v>45443</v>
      </c>
      <c r="AK10" s="132"/>
      <c r="AL10" s="133"/>
      <c r="AM10" s="134"/>
      <c r="AN10" s="134"/>
    </row>
    <row r="11" customFormat="false" ht="18" hidden="false" customHeight="true" outlineLevel="0" collapsed="false">
      <c r="A11" s="127" t="n">
        <v>1</v>
      </c>
      <c r="B11" s="170" t="s">
        <v>22</v>
      </c>
      <c r="C11" s="138" t="s">
        <v>126</v>
      </c>
      <c r="D11" s="167"/>
      <c r="E11" s="168" t="s">
        <v>126</v>
      </c>
      <c r="F11" s="141"/>
      <c r="G11" s="141"/>
      <c r="H11" s="141"/>
      <c r="I11" s="141"/>
      <c r="J11" s="141"/>
      <c r="K11" s="141"/>
      <c r="L11" s="141"/>
      <c r="M11" s="141"/>
      <c r="N11" s="141"/>
      <c r="O11" s="141"/>
      <c r="P11" s="141"/>
      <c r="Q11" s="141"/>
      <c r="R11" s="141"/>
      <c r="S11" s="141"/>
      <c r="T11" s="141"/>
      <c r="U11" s="141"/>
      <c r="V11" s="141"/>
      <c r="W11" s="141"/>
      <c r="X11" s="141"/>
      <c r="Y11" s="141"/>
      <c r="Z11" s="141"/>
      <c r="AA11" s="141"/>
      <c r="AB11" s="141"/>
      <c r="AC11" s="141"/>
      <c r="AD11" s="141"/>
      <c r="AE11" s="141"/>
      <c r="AF11" s="141"/>
      <c r="AG11" s="141"/>
      <c r="AH11" s="141"/>
      <c r="AI11" s="141"/>
      <c r="AJ11" s="141"/>
      <c r="AK11" s="142" t="n">
        <f aca="false">+SUM(F11:AJ11)</f>
        <v>0</v>
      </c>
      <c r="AL11" s="143" t="n">
        <f aca="false">IF($AK$3="４週",AK11/4,AK11/(DAY(EOMONTH($F$9,0))/7))</f>
        <v>0</v>
      </c>
      <c r="AM11" s="144"/>
      <c r="AN11" s="144"/>
    </row>
    <row r="12" customFormat="false" ht="18" hidden="false" customHeight="true" outlineLevel="0" collapsed="false">
      <c r="A12" s="127" t="n">
        <v>2</v>
      </c>
      <c r="B12" s="170" t="s">
        <v>22</v>
      </c>
      <c r="C12" s="138" t="s">
        <v>128</v>
      </c>
      <c r="D12" s="167"/>
      <c r="E12" s="168" t="s">
        <v>128</v>
      </c>
      <c r="F12" s="141"/>
      <c r="G12" s="141"/>
      <c r="H12" s="141"/>
      <c r="I12" s="141"/>
      <c r="J12" s="141"/>
      <c r="K12" s="141"/>
      <c r="L12" s="141"/>
      <c r="M12" s="141"/>
      <c r="N12" s="141"/>
      <c r="O12" s="141"/>
      <c r="P12" s="141"/>
      <c r="Q12" s="141"/>
      <c r="R12" s="141"/>
      <c r="S12" s="141"/>
      <c r="T12" s="141"/>
      <c r="U12" s="141"/>
      <c r="V12" s="141"/>
      <c r="W12" s="141"/>
      <c r="X12" s="141"/>
      <c r="Y12" s="141"/>
      <c r="Z12" s="141"/>
      <c r="AA12" s="141"/>
      <c r="AB12" s="141"/>
      <c r="AC12" s="141"/>
      <c r="AD12" s="141"/>
      <c r="AE12" s="141"/>
      <c r="AF12" s="141"/>
      <c r="AG12" s="141"/>
      <c r="AH12" s="141"/>
      <c r="AI12" s="141"/>
      <c r="AJ12" s="141"/>
      <c r="AK12" s="142" t="n">
        <f aca="false">+SUM(F12:AJ12)</f>
        <v>0</v>
      </c>
      <c r="AL12" s="143" t="n">
        <f aca="false">IF($AK$3="４週",AK12/4,AK12/(DAY(EOMONTH($F$9,0))/7))</f>
        <v>0</v>
      </c>
      <c r="AM12" s="144"/>
      <c r="AN12" s="144"/>
    </row>
    <row r="13" customFormat="false" ht="18" hidden="false" customHeight="true" outlineLevel="0" collapsed="false">
      <c r="A13" s="127" t="n">
        <v>3</v>
      </c>
      <c r="B13" s="170" t="s">
        <v>22</v>
      </c>
      <c r="C13" s="138" t="s">
        <v>130</v>
      </c>
      <c r="D13" s="167"/>
      <c r="E13" s="168" t="s">
        <v>130</v>
      </c>
      <c r="F13" s="141"/>
      <c r="G13" s="141"/>
      <c r="H13" s="141"/>
      <c r="I13" s="141"/>
      <c r="J13" s="141"/>
      <c r="K13" s="141"/>
      <c r="L13" s="141"/>
      <c r="M13" s="141"/>
      <c r="N13" s="141"/>
      <c r="O13" s="141"/>
      <c r="P13" s="141"/>
      <c r="Q13" s="141"/>
      <c r="R13" s="141"/>
      <c r="S13" s="141"/>
      <c r="T13" s="141"/>
      <c r="U13" s="141"/>
      <c r="V13" s="141"/>
      <c r="W13" s="141"/>
      <c r="X13" s="141"/>
      <c r="Y13" s="141"/>
      <c r="Z13" s="141"/>
      <c r="AA13" s="141"/>
      <c r="AB13" s="141"/>
      <c r="AC13" s="141"/>
      <c r="AD13" s="141"/>
      <c r="AE13" s="141"/>
      <c r="AF13" s="141"/>
      <c r="AG13" s="141"/>
      <c r="AH13" s="141"/>
      <c r="AI13" s="141"/>
      <c r="AJ13" s="141"/>
      <c r="AK13" s="142" t="n">
        <f aca="false">+SUM(F13:AJ13)</f>
        <v>0</v>
      </c>
      <c r="AL13" s="143" t="n">
        <f aca="false">IF($AK$3="４週",AK13/4,AK13/(DAY(EOMONTH($F$9,0))/7))</f>
        <v>0</v>
      </c>
      <c r="AM13" s="144"/>
      <c r="AN13" s="144"/>
    </row>
    <row r="14" customFormat="false" ht="18" hidden="false" customHeight="true" outlineLevel="0" collapsed="false">
      <c r="A14" s="127" t="n">
        <v>4</v>
      </c>
      <c r="B14" s="170" t="s">
        <v>22</v>
      </c>
      <c r="C14" s="138" t="s">
        <v>132</v>
      </c>
      <c r="D14" s="167"/>
      <c r="E14" s="168" t="s">
        <v>132</v>
      </c>
      <c r="F14" s="141"/>
      <c r="G14" s="141"/>
      <c r="H14" s="141"/>
      <c r="I14" s="141"/>
      <c r="J14" s="141"/>
      <c r="K14" s="141"/>
      <c r="L14" s="141"/>
      <c r="M14" s="141"/>
      <c r="N14" s="141"/>
      <c r="O14" s="141"/>
      <c r="P14" s="141"/>
      <c r="Q14" s="141"/>
      <c r="R14" s="141"/>
      <c r="S14" s="141"/>
      <c r="T14" s="141"/>
      <c r="U14" s="141"/>
      <c r="V14" s="141"/>
      <c r="W14" s="141"/>
      <c r="X14" s="141"/>
      <c r="Y14" s="141"/>
      <c r="Z14" s="141"/>
      <c r="AA14" s="141"/>
      <c r="AB14" s="141"/>
      <c r="AC14" s="141"/>
      <c r="AD14" s="141"/>
      <c r="AE14" s="141"/>
      <c r="AF14" s="141"/>
      <c r="AG14" s="141"/>
      <c r="AH14" s="141"/>
      <c r="AI14" s="141"/>
      <c r="AJ14" s="141"/>
      <c r="AK14" s="142" t="n">
        <f aca="false">+SUM(F14:AJ14)</f>
        <v>0</v>
      </c>
      <c r="AL14" s="143" t="n">
        <f aca="false">IF($AK$3="４週",AK14/4,AK14/(DAY(EOMONTH($F$9,0))/7))</f>
        <v>0</v>
      </c>
      <c r="AM14" s="144"/>
      <c r="AN14" s="144"/>
    </row>
    <row r="15" customFormat="false" ht="18" hidden="false" customHeight="true" outlineLevel="0" collapsed="false">
      <c r="A15" s="127" t="n">
        <v>5</v>
      </c>
      <c r="B15" s="170"/>
      <c r="C15" s="138"/>
      <c r="D15" s="167"/>
      <c r="E15" s="168"/>
      <c r="F15" s="141"/>
      <c r="G15" s="141"/>
      <c r="H15" s="141"/>
      <c r="I15" s="141"/>
      <c r="J15" s="141"/>
      <c r="K15" s="141"/>
      <c r="L15" s="141"/>
      <c r="M15" s="141"/>
      <c r="N15" s="141"/>
      <c r="O15" s="141"/>
      <c r="P15" s="141"/>
      <c r="Q15" s="141"/>
      <c r="R15" s="141"/>
      <c r="S15" s="141"/>
      <c r="T15" s="141"/>
      <c r="U15" s="141"/>
      <c r="V15" s="141"/>
      <c r="W15" s="141"/>
      <c r="X15" s="141"/>
      <c r="Y15" s="141"/>
      <c r="Z15" s="141"/>
      <c r="AA15" s="141"/>
      <c r="AB15" s="141"/>
      <c r="AC15" s="141"/>
      <c r="AD15" s="141"/>
      <c r="AE15" s="141"/>
      <c r="AF15" s="141"/>
      <c r="AG15" s="141"/>
      <c r="AH15" s="141"/>
      <c r="AI15" s="141"/>
      <c r="AJ15" s="141"/>
      <c r="AK15" s="142" t="n">
        <f aca="false">+SUM(F15:AJ15)</f>
        <v>0</v>
      </c>
      <c r="AL15" s="143" t="n">
        <f aca="false">IF($AK$3="４週",AK15/4,AK15/(DAY(EOMONTH($F$9,0))/7))</f>
        <v>0</v>
      </c>
      <c r="AM15" s="144"/>
      <c r="AN15" s="144"/>
    </row>
    <row r="16" customFormat="false" ht="18" hidden="false" customHeight="true" outlineLevel="0" collapsed="false">
      <c r="A16" s="127" t="n">
        <v>6</v>
      </c>
      <c r="B16" s="170"/>
      <c r="C16" s="138"/>
      <c r="D16" s="167"/>
      <c r="E16" s="168"/>
      <c r="F16" s="141"/>
      <c r="G16" s="141"/>
      <c r="H16" s="141"/>
      <c r="I16" s="141"/>
      <c r="J16" s="141"/>
      <c r="K16" s="141"/>
      <c r="L16" s="141"/>
      <c r="M16" s="141"/>
      <c r="N16" s="141"/>
      <c r="O16" s="141"/>
      <c r="P16" s="141"/>
      <c r="Q16" s="141"/>
      <c r="R16" s="141"/>
      <c r="S16" s="141"/>
      <c r="T16" s="141"/>
      <c r="U16" s="141"/>
      <c r="V16" s="141"/>
      <c r="W16" s="141"/>
      <c r="X16" s="141"/>
      <c r="Y16" s="141"/>
      <c r="Z16" s="141"/>
      <c r="AA16" s="141"/>
      <c r="AB16" s="141"/>
      <c r="AC16" s="141"/>
      <c r="AD16" s="141"/>
      <c r="AE16" s="141"/>
      <c r="AF16" s="141"/>
      <c r="AG16" s="141"/>
      <c r="AH16" s="141"/>
      <c r="AI16" s="141"/>
      <c r="AJ16" s="141"/>
      <c r="AK16" s="142" t="n">
        <f aca="false">+SUM(F16:AJ16)</f>
        <v>0</v>
      </c>
      <c r="AL16" s="143" t="n">
        <f aca="false">IF($AK$3="４週",AK16/4,AK16/(DAY(EOMONTH($F$9,0))/7))</f>
        <v>0</v>
      </c>
      <c r="AM16" s="144"/>
      <c r="AN16" s="144"/>
    </row>
    <row r="17" customFormat="false" ht="18" hidden="false" customHeight="true" outlineLevel="0" collapsed="false">
      <c r="A17" s="127" t="n">
        <v>7</v>
      </c>
      <c r="B17" s="170"/>
      <c r="C17" s="138"/>
      <c r="D17" s="167"/>
      <c r="E17" s="168"/>
      <c r="F17" s="141"/>
      <c r="G17" s="141"/>
      <c r="H17" s="141"/>
      <c r="I17" s="141"/>
      <c r="J17" s="141"/>
      <c r="K17" s="141"/>
      <c r="L17" s="141"/>
      <c r="M17" s="141"/>
      <c r="N17" s="141"/>
      <c r="O17" s="141"/>
      <c r="P17" s="141"/>
      <c r="Q17" s="141"/>
      <c r="R17" s="141"/>
      <c r="S17" s="141"/>
      <c r="T17" s="141"/>
      <c r="U17" s="141"/>
      <c r="V17" s="141"/>
      <c r="W17" s="141"/>
      <c r="X17" s="141"/>
      <c r="Y17" s="141"/>
      <c r="Z17" s="141"/>
      <c r="AA17" s="141"/>
      <c r="AB17" s="141"/>
      <c r="AC17" s="141"/>
      <c r="AD17" s="141"/>
      <c r="AE17" s="141"/>
      <c r="AF17" s="141"/>
      <c r="AG17" s="141"/>
      <c r="AH17" s="141"/>
      <c r="AI17" s="141"/>
      <c r="AJ17" s="141"/>
      <c r="AK17" s="142" t="n">
        <f aca="false">+SUM(F17:AJ17)</f>
        <v>0</v>
      </c>
      <c r="AL17" s="143" t="n">
        <f aca="false">IF($AK$3="４週",AK17/4,AK17/(DAY(EOMONTH($F$9,0))/7))</f>
        <v>0</v>
      </c>
      <c r="AM17" s="144"/>
      <c r="AN17" s="144"/>
    </row>
    <row r="18" customFormat="false" ht="18" hidden="false" customHeight="true" outlineLevel="0" collapsed="false">
      <c r="A18" s="127" t="n">
        <v>8</v>
      </c>
      <c r="B18" s="170"/>
      <c r="C18" s="138"/>
      <c r="D18" s="167"/>
      <c r="E18" s="168"/>
      <c r="F18" s="141"/>
      <c r="G18" s="141"/>
      <c r="H18" s="141"/>
      <c r="I18" s="141"/>
      <c r="J18" s="141"/>
      <c r="K18" s="141"/>
      <c r="L18" s="141"/>
      <c r="M18" s="141"/>
      <c r="N18" s="141"/>
      <c r="O18" s="141"/>
      <c r="P18" s="141"/>
      <c r="Q18" s="141"/>
      <c r="R18" s="141"/>
      <c r="S18" s="141"/>
      <c r="T18" s="141"/>
      <c r="U18" s="141"/>
      <c r="V18" s="141"/>
      <c r="W18" s="141"/>
      <c r="X18" s="141"/>
      <c r="Y18" s="141"/>
      <c r="Z18" s="141"/>
      <c r="AA18" s="141"/>
      <c r="AB18" s="141"/>
      <c r="AC18" s="141"/>
      <c r="AD18" s="141"/>
      <c r="AE18" s="141"/>
      <c r="AF18" s="141"/>
      <c r="AG18" s="141"/>
      <c r="AH18" s="141"/>
      <c r="AI18" s="141"/>
      <c r="AJ18" s="141"/>
      <c r="AK18" s="142" t="n">
        <f aca="false">+SUM(F18:AJ18)</f>
        <v>0</v>
      </c>
      <c r="AL18" s="143" t="n">
        <f aca="false">IF($AK$3="４週",AK18/4,AK18/(DAY(EOMONTH($F$9,0))/7))</f>
        <v>0</v>
      </c>
      <c r="AM18" s="144"/>
      <c r="AN18" s="144"/>
    </row>
    <row r="19" customFormat="false" ht="18" hidden="false" customHeight="true" outlineLevel="0" collapsed="false">
      <c r="A19" s="127" t="n">
        <v>9</v>
      </c>
      <c r="B19" s="170"/>
      <c r="C19" s="138"/>
      <c r="D19" s="167"/>
      <c r="E19" s="168"/>
      <c r="F19" s="141"/>
      <c r="G19" s="141"/>
      <c r="H19" s="141"/>
      <c r="I19" s="141"/>
      <c r="J19" s="141"/>
      <c r="K19" s="141"/>
      <c r="L19" s="141"/>
      <c r="M19" s="141"/>
      <c r="N19" s="141"/>
      <c r="O19" s="141"/>
      <c r="P19" s="141"/>
      <c r="Q19" s="141"/>
      <c r="R19" s="141"/>
      <c r="S19" s="141"/>
      <c r="T19" s="141"/>
      <c r="U19" s="141"/>
      <c r="V19" s="141"/>
      <c r="W19" s="141"/>
      <c r="X19" s="141"/>
      <c r="Y19" s="141"/>
      <c r="Z19" s="141"/>
      <c r="AA19" s="141"/>
      <c r="AB19" s="141"/>
      <c r="AC19" s="141"/>
      <c r="AD19" s="141"/>
      <c r="AE19" s="141"/>
      <c r="AF19" s="141"/>
      <c r="AG19" s="141"/>
      <c r="AH19" s="141"/>
      <c r="AI19" s="141"/>
      <c r="AJ19" s="141"/>
      <c r="AK19" s="142" t="n">
        <f aca="false">+SUM(F19:AJ19)</f>
        <v>0</v>
      </c>
      <c r="AL19" s="143" t="n">
        <f aca="false">IF($AK$3="４週",AK19/4,AK19/(DAY(EOMONTH($F$9,0))/7))</f>
        <v>0</v>
      </c>
      <c r="AM19" s="144"/>
      <c r="AN19" s="144"/>
    </row>
    <row r="20" customFormat="false" ht="18" hidden="false" customHeight="true" outlineLevel="0" collapsed="false">
      <c r="A20" s="127" t="n">
        <v>10</v>
      </c>
      <c r="B20" s="170"/>
      <c r="C20" s="138"/>
      <c r="D20" s="167"/>
      <c r="E20" s="168"/>
      <c r="F20" s="141"/>
      <c r="G20" s="141"/>
      <c r="H20" s="141"/>
      <c r="I20" s="141"/>
      <c r="J20" s="141"/>
      <c r="K20" s="141"/>
      <c r="L20" s="141"/>
      <c r="M20" s="141"/>
      <c r="N20" s="141"/>
      <c r="O20" s="141"/>
      <c r="P20" s="141"/>
      <c r="Q20" s="141"/>
      <c r="R20" s="141"/>
      <c r="S20" s="141"/>
      <c r="T20" s="141"/>
      <c r="U20" s="141"/>
      <c r="V20" s="141"/>
      <c r="W20" s="141"/>
      <c r="X20" s="141"/>
      <c r="Y20" s="141"/>
      <c r="Z20" s="141"/>
      <c r="AA20" s="141"/>
      <c r="AB20" s="141"/>
      <c r="AC20" s="141"/>
      <c r="AD20" s="141"/>
      <c r="AE20" s="141"/>
      <c r="AF20" s="141"/>
      <c r="AG20" s="141"/>
      <c r="AH20" s="141"/>
      <c r="AI20" s="141"/>
      <c r="AJ20" s="141"/>
      <c r="AK20" s="142" t="n">
        <f aca="false">+SUM(F20:AJ20)</f>
        <v>0</v>
      </c>
      <c r="AL20" s="143" t="n">
        <f aca="false">IF($AK$3="４週",AK20/4,AK20/(DAY(EOMONTH($F$9,0))/7))</f>
        <v>0</v>
      </c>
      <c r="AM20" s="144"/>
      <c r="AN20" s="144"/>
    </row>
    <row r="21" customFormat="false" ht="18" hidden="false" customHeight="true" outlineLevel="0" collapsed="false">
      <c r="A21" s="127" t="n">
        <v>11</v>
      </c>
      <c r="B21" s="170"/>
      <c r="C21" s="138"/>
      <c r="D21" s="167"/>
      <c r="E21" s="168"/>
      <c r="F21" s="141"/>
      <c r="G21" s="141"/>
      <c r="H21" s="141"/>
      <c r="I21" s="141"/>
      <c r="J21" s="141"/>
      <c r="K21" s="141"/>
      <c r="L21" s="141"/>
      <c r="M21" s="141"/>
      <c r="N21" s="141"/>
      <c r="O21" s="141"/>
      <c r="P21" s="141"/>
      <c r="Q21" s="141"/>
      <c r="R21" s="141"/>
      <c r="S21" s="141"/>
      <c r="T21" s="141"/>
      <c r="U21" s="141"/>
      <c r="V21" s="141"/>
      <c r="W21" s="141"/>
      <c r="X21" s="141"/>
      <c r="Y21" s="141"/>
      <c r="Z21" s="141"/>
      <c r="AA21" s="141"/>
      <c r="AB21" s="141"/>
      <c r="AC21" s="141"/>
      <c r="AD21" s="141"/>
      <c r="AE21" s="141"/>
      <c r="AF21" s="141"/>
      <c r="AG21" s="141"/>
      <c r="AH21" s="141"/>
      <c r="AI21" s="141"/>
      <c r="AJ21" s="141"/>
      <c r="AK21" s="142" t="n">
        <f aca="false">+SUM(F21:AJ21)</f>
        <v>0</v>
      </c>
      <c r="AL21" s="143" t="n">
        <f aca="false">IF($AK$3="４週",AK21/4,AK21/(DAY(EOMONTH($F$9,0))/7))</f>
        <v>0</v>
      </c>
      <c r="AM21" s="144"/>
      <c r="AN21" s="144"/>
    </row>
    <row r="22" customFormat="false" ht="18" hidden="false" customHeight="true" outlineLevel="0" collapsed="false">
      <c r="A22" s="127" t="n">
        <v>12</v>
      </c>
      <c r="B22" s="170"/>
      <c r="C22" s="138"/>
      <c r="D22" s="167"/>
      <c r="E22" s="168"/>
      <c r="F22" s="141"/>
      <c r="G22" s="141"/>
      <c r="H22" s="141"/>
      <c r="I22" s="141"/>
      <c r="J22" s="141"/>
      <c r="K22" s="141"/>
      <c r="L22" s="141"/>
      <c r="M22" s="141"/>
      <c r="N22" s="141"/>
      <c r="O22" s="141"/>
      <c r="P22" s="141"/>
      <c r="Q22" s="141"/>
      <c r="R22" s="141"/>
      <c r="S22" s="141"/>
      <c r="T22" s="141"/>
      <c r="U22" s="141"/>
      <c r="V22" s="141"/>
      <c r="W22" s="141"/>
      <c r="X22" s="141"/>
      <c r="Y22" s="141"/>
      <c r="Z22" s="141"/>
      <c r="AA22" s="141"/>
      <c r="AB22" s="141"/>
      <c r="AC22" s="141"/>
      <c r="AD22" s="141"/>
      <c r="AE22" s="141"/>
      <c r="AF22" s="141"/>
      <c r="AG22" s="141"/>
      <c r="AH22" s="141"/>
      <c r="AI22" s="141"/>
      <c r="AJ22" s="141"/>
      <c r="AK22" s="142" t="n">
        <f aca="false">+SUM(F22:AJ22)</f>
        <v>0</v>
      </c>
      <c r="AL22" s="143" t="n">
        <f aca="false">IF($AK$3="４週",AK22/4,AK22/(DAY(EOMONTH($F$9,0))/7))</f>
        <v>0</v>
      </c>
      <c r="AM22" s="144"/>
      <c r="AN22" s="144"/>
    </row>
    <row r="23" customFormat="false" ht="18" hidden="false" customHeight="true" outlineLevel="0" collapsed="false">
      <c r="A23" s="127" t="n">
        <v>13</v>
      </c>
      <c r="B23" s="170"/>
      <c r="C23" s="138"/>
      <c r="D23" s="167"/>
      <c r="E23" s="168"/>
      <c r="F23" s="141"/>
      <c r="G23" s="141"/>
      <c r="H23" s="141"/>
      <c r="I23" s="141"/>
      <c r="J23" s="141"/>
      <c r="K23" s="141"/>
      <c r="L23" s="141"/>
      <c r="M23" s="141"/>
      <c r="N23" s="141"/>
      <c r="O23" s="141"/>
      <c r="P23" s="141"/>
      <c r="Q23" s="141"/>
      <c r="R23" s="141"/>
      <c r="S23" s="141"/>
      <c r="T23" s="141"/>
      <c r="U23" s="141"/>
      <c r="V23" s="141"/>
      <c r="W23" s="141"/>
      <c r="X23" s="141"/>
      <c r="Y23" s="141"/>
      <c r="Z23" s="141"/>
      <c r="AA23" s="141"/>
      <c r="AB23" s="141"/>
      <c r="AC23" s="141"/>
      <c r="AD23" s="141"/>
      <c r="AE23" s="141"/>
      <c r="AF23" s="141"/>
      <c r="AG23" s="141"/>
      <c r="AH23" s="141"/>
      <c r="AI23" s="141"/>
      <c r="AJ23" s="141"/>
      <c r="AK23" s="142" t="n">
        <f aca="false">+SUM(F23:AJ23)</f>
        <v>0</v>
      </c>
      <c r="AL23" s="143" t="n">
        <f aca="false">IF($AK$3="４週",AK23/4,AK23/(DAY(EOMONTH($F$9,0))/7))</f>
        <v>0</v>
      </c>
      <c r="AM23" s="144"/>
      <c r="AN23" s="144"/>
    </row>
    <row r="24" customFormat="false" ht="18" hidden="false" customHeight="true" outlineLevel="0" collapsed="false">
      <c r="A24" s="127" t="n">
        <v>14</v>
      </c>
      <c r="B24" s="170"/>
      <c r="C24" s="138"/>
      <c r="D24" s="167"/>
      <c r="E24" s="168"/>
      <c r="F24" s="141"/>
      <c r="G24" s="141"/>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2" t="n">
        <f aca="false">+SUM(F24:AJ24)</f>
        <v>0</v>
      </c>
      <c r="AL24" s="143" t="n">
        <f aca="false">IF($AK$3="４週",AK24/4,AK24/(DAY(EOMONTH($F$9,0))/7))</f>
        <v>0</v>
      </c>
      <c r="AM24" s="144"/>
      <c r="AN24" s="144"/>
    </row>
    <row r="25" customFormat="false" ht="18" hidden="false" customHeight="true" outlineLevel="0" collapsed="false">
      <c r="A25" s="127" t="n">
        <v>15</v>
      </c>
      <c r="B25" s="170"/>
      <c r="C25" s="138"/>
      <c r="D25" s="167"/>
      <c r="E25" s="168"/>
      <c r="F25" s="141"/>
      <c r="G25" s="141"/>
      <c r="H25" s="141"/>
      <c r="I25" s="141"/>
      <c r="J25" s="141"/>
      <c r="K25" s="141"/>
      <c r="L25" s="141"/>
      <c r="M25" s="141"/>
      <c r="N25" s="141"/>
      <c r="O25" s="141"/>
      <c r="P25" s="141"/>
      <c r="Q25" s="141"/>
      <c r="R25" s="141"/>
      <c r="S25" s="141"/>
      <c r="T25" s="141"/>
      <c r="U25" s="141"/>
      <c r="V25" s="141"/>
      <c r="W25" s="141"/>
      <c r="X25" s="141"/>
      <c r="Y25" s="141"/>
      <c r="Z25" s="141"/>
      <c r="AA25" s="141"/>
      <c r="AB25" s="141"/>
      <c r="AC25" s="141"/>
      <c r="AD25" s="141"/>
      <c r="AE25" s="141"/>
      <c r="AF25" s="141"/>
      <c r="AG25" s="141"/>
      <c r="AH25" s="141"/>
      <c r="AI25" s="141"/>
      <c r="AJ25" s="141"/>
      <c r="AK25" s="142" t="n">
        <f aca="false">+SUM(F25:AJ25)</f>
        <v>0</v>
      </c>
      <c r="AL25" s="143" t="n">
        <f aca="false">IF($AK$3="４週",AK25/4,AK25/(DAY(EOMONTH($F$9,0))/7))</f>
        <v>0</v>
      </c>
      <c r="AM25" s="144"/>
      <c r="AN25" s="144"/>
    </row>
    <row r="26" customFormat="false" ht="18" hidden="false" customHeight="true" outlineLevel="0" collapsed="false">
      <c r="A26" s="127" t="n">
        <v>16</v>
      </c>
      <c r="B26" s="170"/>
      <c r="C26" s="138"/>
      <c r="D26" s="167"/>
      <c r="E26" s="168"/>
      <c r="F26" s="141"/>
      <c r="G26" s="141"/>
      <c r="H26" s="141"/>
      <c r="I26" s="141"/>
      <c r="J26" s="141"/>
      <c r="K26" s="141"/>
      <c r="L26" s="141"/>
      <c r="M26" s="141"/>
      <c r="N26" s="141"/>
      <c r="O26" s="141"/>
      <c r="P26" s="141"/>
      <c r="Q26" s="141"/>
      <c r="R26" s="141"/>
      <c r="S26" s="141"/>
      <c r="T26" s="141"/>
      <c r="U26" s="141"/>
      <c r="V26" s="141"/>
      <c r="W26" s="141"/>
      <c r="X26" s="141"/>
      <c r="Y26" s="141"/>
      <c r="Z26" s="141"/>
      <c r="AA26" s="141"/>
      <c r="AB26" s="141"/>
      <c r="AC26" s="141"/>
      <c r="AD26" s="141"/>
      <c r="AE26" s="141"/>
      <c r="AF26" s="141"/>
      <c r="AG26" s="141"/>
      <c r="AH26" s="141"/>
      <c r="AI26" s="141"/>
      <c r="AJ26" s="141"/>
      <c r="AK26" s="142" t="n">
        <f aca="false">+SUM(F26:AJ26)</f>
        <v>0</v>
      </c>
      <c r="AL26" s="143" t="n">
        <f aca="false">IF($AK$3="４週",AK26/4,AK26/(DAY(EOMONTH($F$9,0))/7))</f>
        <v>0</v>
      </c>
      <c r="AM26" s="144"/>
      <c r="AN26" s="144"/>
    </row>
    <row r="27" customFormat="false" ht="18" hidden="false" customHeight="true" outlineLevel="0" collapsed="false">
      <c r="A27" s="127" t="n">
        <v>17</v>
      </c>
      <c r="B27" s="170"/>
      <c r="C27" s="138"/>
      <c r="D27" s="167"/>
      <c r="E27" s="168"/>
      <c r="F27" s="141"/>
      <c r="G27" s="141"/>
      <c r="H27" s="141"/>
      <c r="I27" s="141"/>
      <c r="J27" s="141"/>
      <c r="K27" s="141"/>
      <c r="L27" s="141"/>
      <c r="M27" s="141"/>
      <c r="N27" s="141"/>
      <c r="O27" s="141"/>
      <c r="P27" s="141"/>
      <c r="Q27" s="141"/>
      <c r="R27" s="141"/>
      <c r="S27" s="141"/>
      <c r="T27" s="141"/>
      <c r="U27" s="141"/>
      <c r="V27" s="141"/>
      <c r="W27" s="141"/>
      <c r="X27" s="141"/>
      <c r="Y27" s="141"/>
      <c r="Z27" s="141"/>
      <c r="AA27" s="141"/>
      <c r="AB27" s="141"/>
      <c r="AC27" s="141"/>
      <c r="AD27" s="141"/>
      <c r="AE27" s="141"/>
      <c r="AF27" s="141"/>
      <c r="AG27" s="141"/>
      <c r="AH27" s="141"/>
      <c r="AI27" s="141"/>
      <c r="AJ27" s="141"/>
      <c r="AK27" s="142" t="n">
        <f aca="false">+SUM(F27:AJ27)</f>
        <v>0</v>
      </c>
      <c r="AL27" s="143" t="n">
        <f aca="false">IF($AK$3="４週",AK27/4,AK27/(DAY(EOMONTH($F$9,0))/7))</f>
        <v>0</v>
      </c>
      <c r="AM27" s="144"/>
      <c r="AN27" s="144"/>
    </row>
    <row r="28" customFormat="false" ht="18" hidden="false" customHeight="true" outlineLevel="0" collapsed="false">
      <c r="A28" s="127" t="n">
        <v>18</v>
      </c>
      <c r="B28" s="170"/>
      <c r="C28" s="138"/>
      <c r="D28" s="167"/>
      <c r="E28" s="168"/>
      <c r="F28" s="141"/>
      <c r="G28" s="141"/>
      <c r="H28" s="141"/>
      <c r="I28" s="141"/>
      <c r="J28" s="141"/>
      <c r="K28" s="141"/>
      <c r="L28" s="141"/>
      <c r="M28" s="141"/>
      <c r="N28" s="141"/>
      <c r="O28" s="141"/>
      <c r="P28" s="141"/>
      <c r="Q28" s="141"/>
      <c r="R28" s="141"/>
      <c r="S28" s="141"/>
      <c r="T28" s="141"/>
      <c r="U28" s="141"/>
      <c r="V28" s="141"/>
      <c r="W28" s="141"/>
      <c r="X28" s="141"/>
      <c r="Y28" s="141"/>
      <c r="Z28" s="141"/>
      <c r="AA28" s="141"/>
      <c r="AB28" s="141"/>
      <c r="AC28" s="141"/>
      <c r="AD28" s="141"/>
      <c r="AE28" s="141"/>
      <c r="AF28" s="141"/>
      <c r="AG28" s="141"/>
      <c r="AH28" s="141"/>
      <c r="AI28" s="141"/>
      <c r="AJ28" s="141"/>
      <c r="AK28" s="142" t="n">
        <f aca="false">+SUM(F28:AJ28)</f>
        <v>0</v>
      </c>
      <c r="AL28" s="143" t="n">
        <f aca="false">IF($AK$3="４週",AK28/4,AK28/(DAY(EOMONTH($F$9,0))/7))</f>
        <v>0</v>
      </c>
      <c r="AM28" s="144"/>
      <c r="AN28" s="144"/>
    </row>
    <row r="29" customFormat="false" ht="18" hidden="false" customHeight="true" outlineLevel="0" collapsed="false">
      <c r="A29" s="127" t="n">
        <v>19</v>
      </c>
      <c r="B29" s="170"/>
      <c r="C29" s="138"/>
      <c r="D29" s="167"/>
      <c r="E29" s="168"/>
      <c r="F29" s="141"/>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41"/>
      <c r="AG29" s="141"/>
      <c r="AH29" s="141"/>
      <c r="AI29" s="141"/>
      <c r="AJ29" s="141"/>
      <c r="AK29" s="142" t="n">
        <f aca="false">+SUM(F29:AJ29)</f>
        <v>0</v>
      </c>
      <c r="AL29" s="143" t="n">
        <f aca="false">IF($AK$3="４週",AK29/4,AK29/(DAY(EOMONTH($F$9,0))/7))</f>
        <v>0</v>
      </c>
      <c r="AM29" s="144"/>
      <c r="AN29" s="144"/>
    </row>
    <row r="30" customFormat="false" ht="18" hidden="false" customHeight="true" outlineLevel="0" collapsed="false">
      <c r="A30" s="127" t="n">
        <v>20</v>
      </c>
      <c r="B30" s="170"/>
      <c r="C30" s="138"/>
      <c r="D30" s="167"/>
      <c r="E30" s="168"/>
      <c r="F30" s="141"/>
      <c r="G30" s="141"/>
      <c r="H30" s="141"/>
      <c r="I30" s="141"/>
      <c r="J30" s="141"/>
      <c r="K30" s="141"/>
      <c r="L30" s="141"/>
      <c r="M30" s="141"/>
      <c r="N30" s="141"/>
      <c r="O30" s="141"/>
      <c r="P30" s="141"/>
      <c r="Q30" s="141"/>
      <c r="R30" s="141"/>
      <c r="S30" s="141"/>
      <c r="T30" s="141"/>
      <c r="U30" s="141"/>
      <c r="V30" s="141"/>
      <c r="W30" s="141"/>
      <c r="X30" s="141"/>
      <c r="Y30" s="141"/>
      <c r="Z30" s="141"/>
      <c r="AA30" s="141"/>
      <c r="AB30" s="141"/>
      <c r="AC30" s="141"/>
      <c r="AD30" s="141"/>
      <c r="AE30" s="141"/>
      <c r="AF30" s="141"/>
      <c r="AG30" s="141"/>
      <c r="AH30" s="141"/>
      <c r="AI30" s="141"/>
      <c r="AJ30" s="141"/>
      <c r="AK30" s="142" t="n">
        <f aca="false">+SUM(F30:AJ30)</f>
        <v>0</v>
      </c>
      <c r="AL30" s="143" t="n">
        <f aca="false">IF($AK$3="４週",AK30/4,AK30/(DAY(EOMONTH($F$9,0))/7))</f>
        <v>0</v>
      </c>
      <c r="AM30" s="144"/>
      <c r="AN30" s="144"/>
    </row>
    <row r="31" customFormat="false" ht="18" hidden="false" customHeight="true" outlineLevel="0" collapsed="false">
      <c r="A31" s="130" t="s">
        <v>115</v>
      </c>
      <c r="B31" s="130"/>
      <c r="C31" s="130"/>
      <c r="D31" s="130"/>
      <c r="E31" s="130"/>
      <c r="F31" s="145" t="n">
        <f aca="false">+SUM(F11:F30)</f>
        <v>0</v>
      </c>
      <c r="G31" s="145" t="n">
        <f aca="false">+SUM(G11:G30)</f>
        <v>0</v>
      </c>
      <c r="H31" s="145" t="n">
        <f aca="false">+SUM(H11:H30)</f>
        <v>0</v>
      </c>
      <c r="I31" s="145" t="n">
        <f aca="false">+SUM(I11:I30)</f>
        <v>0</v>
      </c>
      <c r="J31" s="145" t="n">
        <f aca="false">+SUM(J11:J30)</f>
        <v>0</v>
      </c>
      <c r="K31" s="145" t="n">
        <f aca="false">+SUM(K11:K30)</f>
        <v>0</v>
      </c>
      <c r="L31" s="145" t="n">
        <f aca="false">+SUM(L11:L30)</f>
        <v>0</v>
      </c>
      <c r="M31" s="145" t="n">
        <f aca="false">+SUM(M11:M30)</f>
        <v>0</v>
      </c>
      <c r="N31" s="145" t="n">
        <f aca="false">+SUM(N11:N30)</f>
        <v>0</v>
      </c>
      <c r="O31" s="145" t="n">
        <f aca="false">+SUM(O11:O30)</f>
        <v>0</v>
      </c>
      <c r="P31" s="145" t="n">
        <f aca="false">+SUM(P11:P30)</f>
        <v>0</v>
      </c>
      <c r="Q31" s="145" t="n">
        <f aca="false">+SUM(Q11:Q30)</f>
        <v>0</v>
      </c>
      <c r="R31" s="145" t="n">
        <f aca="false">+SUM(R11:R30)</f>
        <v>0</v>
      </c>
      <c r="S31" s="145" t="n">
        <f aca="false">+SUM(S11:S30)</f>
        <v>0</v>
      </c>
      <c r="T31" s="145" t="n">
        <f aca="false">+SUM(T11:T30)</f>
        <v>0</v>
      </c>
      <c r="U31" s="145" t="n">
        <f aca="false">+SUM(U11:U30)</f>
        <v>0</v>
      </c>
      <c r="V31" s="145" t="n">
        <f aca="false">+SUM(V11:V30)</f>
        <v>0</v>
      </c>
      <c r="W31" s="145" t="n">
        <f aca="false">+SUM(W11:W30)</f>
        <v>0</v>
      </c>
      <c r="X31" s="145" t="n">
        <f aca="false">+SUM(X11:X30)</f>
        <v>0</v>
      </c>
      <c r="Y31" s="145" t="n">
        <f aca="false">+SUM(Y11:Y30)</f>
        <v>0</v>
      </c>
      <c r="Z31" s="145" t="n">
        <f aca="false">+SUM(Z11:Z30)</f>
        <v>0</v>
      </c>
      <c r="AA31" s="145" t="n">
        <f aca="false">+SUM(AA11:AA30)</f>
        <v>0</v>
      </c>
      <c r="AB31" s="145" t="n">
        <f aca="false">+SUM(AB11:AB30)</f>
        <v>0</v>
      </c>
      <c r="AC31" s="145" t="n">
        <f aca="false">+SUM(AC11:AC30)</f>
        <v>0</v>
      </c>
      <c r="AD31" s="145" t="n">
        <f aca="false">+SUM(AD11:AD30)</f>
        <v>0</v>
      </c>
      <c r="AE31" s="145" t="n">
        <f aca="false">+SUM(AE11:AE30)</f>
        <v>0</v>
      </c>
      <c r="AF31" s="145" t="n">
        <f aca="false">+SUM(AF11:AF30)</f>
        <v>0</v>
      </c>
      <c r="AG31" s="145" t="n">
        <f aca="false">+SUM(AG11:AG30)</f>
        <v>0</v>
      </c>
      <c r="AH31" s="145" t="n">
        <f aca="false">+SUM(AH11:AH30)</f>
        <v>0</v>
      </c>
      <c r="AI31" s="145" t="n">
        <f aca="false">+SUM(AI11:AI30)</f>
        <v>0</v>
      </c>
      <c r="AJ31" s="145" t="n">
        <f aca="false">+SUM(AJ11:AJ30)</f>
        <v>0</v>
      </c>
      <c r="AK31" s="142" t="n">
        <f aca="false">+SUM(F31:AJ31)</f>
        <v>0</v>
      </c>
      <c r="AL31" s="143" t="n">
        <f aca="false">IF($AK$3="４週",AK31/4,AK31/(DAY(EOMONTH($F$9,0))/7))</f>
        <v>0</v>
      </c>
      <c r="AM31" s="146"/>
      <c r="AN31" s="146"/>
    </row>
    <row r="32" customFormat="false" ht="18" hidden="false" customHeight="true" outlineLevel="0" collapsed="false">
      <c r="A32" s="147" t="s">
        <v>116</v>
      </c>
      <c r="B32" s="147"/>
      <c r="C32" s="147"/>
      <c r="D32" s="147"/>
      <c r="E32" s="147"/>
      <c r="F32" s="148"/>
      <c r="G32" s="148"/>
      <c r="H32" s="148"/>
      <c r="I32" s="148"/>
      <c r="J32" s="148"/>
      <c r="K32" s="148"/>
      <c r="L32" s="148"/>
      <c r="M32" s="148"/>
      <c r="N32" s="148"/>
      <c r="O32" s="148"/>
      <c r="P32" s="148"/>
      <c r="Q32" s="148"/>
      <c r="R32" s="148"/>
      <c r="S32" s="148"/>
      <c r="T32" s="148"/>
      <c r="U32" s="148"/>
      <c r="V32" s="148"/>
      <c r="W32" s="148"/>
      <c r="X32" s="148"/>
      <c r="Y32" s="148"/>
      <c r="Z32" s="148"/>
      <c r="AA32" s="148"/>
      <c r="AB32" s="148"/>
      <c r="AC32" s="148"/>
      <c r="AD32" s="148"/>
      <c r="AE32" s="148"/>
      <c r="AF32" s="148"/>
      <c r="AG32" s="148"/>
      <c r="AH32" s="148"/>
      <c r="AI32" s="148"/>
      <c r="AJ32" s="148"/>
      <c r="AK32" s="145"/>
      <c r="AL32" s="149"/>
      <c r="AM32" s="146"/>
      <c r="AN32" s="146"/>
    </row>
    <row r="33" s="153" customFormat="true" ht="15" hidden="false" customHeight="true" outlineLevel="0" collapsed="false">
      <c r="A33" s="150"/>
      <c r="B33" s="150"/>
      <c r="C33" s="150"/>
      <c r="D33" s="150"/>
      <c r="E33" s="150"/>
      <c r="F33" s="151"/>
      <c r="G33" s="151"/>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0"/>
      <c r="AL33" s="150"/>
      <c r="AM33" s="152"/>
    </row>
    <row r="34" s="153" customFormat="true" ht="15" hidden="false" customHeight="true" outlineLevel="0" collapsed="false">
      <c r="A34" s="150"/>
      <c r="B34" s="150"/>
      <c r="C34" s="150"/>
      <c r="D34" s="150"/>
      <c r="E34" s="150"/>
      <c r="F34" s="151"/>
      <c r="G34" s="151"/>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0"/>
      <c r="AL34" s="150"/>
      <c r="AM34" s="152"/>
    </row>
    <row r="35" s="153" customFormat="true" ht="15" hidden="false" customHeight="true" outlineLevel="0" collapsed="false">
      <c r="A35" s="150"/>
      <c r="B35" s="150"/>
      <c r="C35" s="150"/>
      <c r="D35" s="150"/>
      <c r="E35" s="150"/>
      <c r="F35" s="151"/>
      <c r="G35" s="151"/>
      <c r="H35" s="151"/>
      <c r="I35" s="151"/>
      <c r="J35" s="151"/>
      <c r="K35" s="151"/>
      <c r="L35" s="151"/>
      <c r="M35" s="151"/>
      <c r="N35" s="151"/>
      <c r="O35" s="151"/>
      <c r="P35" s="151"/>
      <c r="Q35" s="151"/>
      <c r="R35" s="151"/>
      <c r="S35" s="151"/>
      <c r="T35" s="151"/>
      <c r="U35" s="151"/>
      <c r="V35" s="151"/>
      <c r="W35" s="151"/>
      <c r="X35" s="151"/>
      <c r="Y35" s="151"/>
      <c r="Z35" s="151"/>
      <c r="AA35" s="151"/>
      <c r="AB35" s="151"/>
      <c r="AC35" s="151"/>
      <c r="AD35" s="151"/>
      <c r="AE35" s="151"/>
      <c r="AF35" s="151"/>
      <c r="AG35" s="151"/>
      <c r="AH35" s="151"/>
      <c r="AI35" s="151"/>
      <c r="AJ35" s="151"/>
      <c r="AK35" s="150"/>
      <c r="AL35" s="150"/>
      <c r="AM35" s="152"/>
    </row>
    <row r="36" s="153" customFormat="true" ht="21" hidden="false" customHeight="true" outlineLevel="0" collapsed="false">
      <c r="A36" s="173" t="s">
        <v>271</v>
      </c>
      <c r="B36" s="150"/>
      <c r="C36" s="150"/>
      <c r="D36" s="150"/>
      <c r="E36" s="150"/>
      <c r="F36" s="150"/>
      <c r="G36" s="151"/>
      <c r="H36" s="151"/>
      <c r="I36" s="151"/>
      <c r="J36" s="151"/>
      <c r="K36" s="151"/>
      <c r="L36" s="151"/>
      <c r="M36" s="151"/>
      <c r="N36" s="151"/>
      <c r="O36" s="151"/>
      <c r="AM36" s="150"/>
      <c r="AN36" s="152"/>
    </row>
    <row r="37" s="153" customFormat="true" ht="24.75" hidden="false" customHeight="true" outlineLevel="0" collapsed="false">
      <c r="B37" s="178" t="s">
        <v>272</v>
      </c>
      <c r="C37" s="178"/>
      <c r="D37" s="178"/>
      <c r="E37" s="178"/>
      <c r="F37" s="178"/>
      <c r="G37" s="178"/>
      <c r="H37" s="178"/>
      <c r="I37" s="178"/>
      <c r="J37" s="178"/>
      <c r="K37" s="178"/>
      <c r="L37" s="255" t="s">
        <v>277</v>
      </c>
      <c r="M37" s="255"/>
      <c r="N37" s="255"/>
      <c r="O37" s="255"/>
      <c r="P37" s="255" t="s">
        <v>278</v>
      </c>
      <c r="Q37" s="255"/>
      <c r="R37" s="255"/>
      <c r="S37" s="255"/>
      <c r="T37" s="255" t="s">
        <v>273</v>
      </c>
      <c r="U37" s="255"/>
      <c r="V37" s="255"/>
      <c r="W37" s="255"/>
    </row>
    <row r="38" s="153" customFormat="true" ht="18" hidden="false" customHeight="true" outlineLevel="0" collapsed="false">
      <c r="B38" s="170" t="s">
        <v>279</v>
      </c>
      <c r="C38" s="170"/>
      <c r="D38" s="170"/>
      <c r="E38" s="170"/>
      <c r="F38" s="170"/>
      <c r="G38" s="170"/>
      <c r="H38" s="170"/>
      <c r="I38" s="170"/>
      <c r="J38" s="170"/>
      <c r="K38" s="170"/>
      <c r="L38" s="254" t="n">
        <v>30</v>
      </c>
      <c r="M38" s="254"/>
      <c r="N38" s="254"/>
      <c r="O38" s="254"/>
      <c r="P38" s="254" t="n">
        <v>30</v>
      </c>
      <c r="Q38" s="254"/>
      <c r="R38" s="254"/>
      <c r="S38" s="254"/>
      <c r="T38" s="213" t="n">
        <f aca="false">SUM(L38:S38)</f>
        <v>60</v>
      </c>
      <c r="U38" s="213"/>
      <c r="V38" s="213"/>
      <c r="W38" s="213"/>
    </row>
    <row r="39" s="153" customFormat="true" ht="4.5" hidden="false" customHeight="true" outlineLevel="0" collapsed="false">
      <c r="A39" s="171"/>
      <c r="B39" s="171"/>
      <c r="C39" s="171"/>
      <c r="I39" s="151"/>
      <c r="J39" s="151"/>
      <c r="K39" s="151"/>
      <c r="L39" s="151"/>
      <c r="M39" s="151"/>
      <c r="N39" s="151"/>
      <c r="O39" s="151"/>
      <c r="P39" s="151"/>
      <c r="Q39" s="151"/>
      <c r="R39" s="151"/>
      <c r="S39" s="151"/>
      <c r="T39" s="151"/>
      <c r="U39" s="151"/>
      <c r="V39" s="151"/>
      <c r="W39" s="151"/>
      <c r="X39" s="151"/>
      <c r="Y39" s="151"/>
      <c r="Z39" s="151"/>
      <c r="AA39" s="151"/>
      <c r="AB39" s="151"/>
      <c r="AC39" s="151"/>
      <c r="AD39" s="151"/>
      <c r="AE39" s="151"/>
      <c r="AF39" s="151"/>
      <c r="AG39" s="151"/>
      <c r="AH39" s="151"/>
      <c r="AI39" s="151"/>
      <c r="AJ39" s="172"/>
      <c r="AK39" s="151"/>
      <c r="AL39" s="150"/>
      <c r="AM39" s="150"/>
      <c r="AN39" s="152"/>
    </row>
    <row r="40" s="153" customFormat="true" ht="18" hidden="false" customHeight="true" outlineLevel="0" collapsed="false">
      <c r="A40" s="173" t="s">
        <v>161</v>
      </c>
      <c r="B40" s="151"/>
      <c r="D40" s="151"/>
      <c r="E40" s="151"/>
      <c r="F40" s="151"/>
      <c r="G40" s="151"/>
      <c r="H40" s="151"/>
      <c r="I40" s="151"/>
      <c r="J40" s="151"/>
      <c r="K40" s="151"/>
      <c r="L40" s="151"/>
      <c r="M40" s="151"/>
      <c r="N40" s="151"/>
      <c r="O40" s="151"/>
      <c r="P40" s="151"/>
      <c r="Q40" s="151"/>
      <c r="R40" s="151"/>
      <c r="S40" s="151"/>
      <c r="T40" s="151"/>
      <c r="U40" s="151"/>
      <c r="V40" s="151"/>
      <c r="W40" s="150"/>
      <c r="X40" s="151"/>
      <c r="Y40" s="151"/>
      <c r="Z40" s="151"/>
      <c r="AA40" s="151"/>
      <c r="AB40" s="151"/>
      <c r="AC40" s="151"/>
      <c r="AD40" s="151"/>
      <c r="AE40" s="151"/>
      <c r="AF40" s="151"/>
      <c r="AG40" s="151"/>
      <c r="AH40" s="151"/>
      <c r="AI40" s="151"/>
      <c r="AJ40" s="172"/>
      <c r="AK40" s="151"/>
      <c r="AL40" s="150"/>
      <c r="AM40" s="150"/>
      <c r="AN40" s="152"/>
    </row>
    <row r="41" s="153" customFormat="true" ht="54.75" hidden="false" customHeight="true" outlineLevel="0" collapsed="false">
      <c r="A41" s="178" t="s">
        <v>125</v>
      </c>
      <c r="B41" s="178"/>
      <c r="C41" s="181" t="s">
        <v>275</v>
      </c>
      <c r="D41" s="181"/>
      <c r="AK41" s="150"/>
      <c r="AL41" s="152"/>
    </row>
    <row r="42" s="153" customFormat="true" ht="18" hidden="false" customHeight="true" outlineLevel="0" collapsed="false">
      <c r="A42" s="181" t="s">
        <v>165</v>
      </c>
      <c r="B42" s="181"/>
      <c r="C42" s="213" t="n">
        <f aca="false">ROUNDDOWN(IF(B38="主として知的障害のある児童を入所させる福祉型障害児入所施設",T38/6.7,IF(B38="主として肢体不自由のある児童を入所させる福祉型障害児入所施設",L38/10+P38/20,0)),1)</f>
        <v>8.9</v>
      </c>
      <c r="D42" s="213"/>
      <c r="AK42" s="150"/>
      <c r="AL42" s="152"/>
    </row>
    <row r="43" s="153" customFormat="true" ht="4.5" hidden="false" customHeight="true" outlineLevel="0" collapsed="false">
      <c r="A43" s="171"/>
      <c r="B43" s="171"/>
      <c r="C43" s="171"/>
      <c r="D43" s="171"/>
      <c r="E43" s="171"/>
      <c r="F43" s="171"/>
      <c r="G43" s="171"/>
      <c r="H43" s="171"/>
      <c r="I43" s="171"/>
      <c r="J43" s="151"/>
      <c r="K43" s="151"/>
      <c r="L43" s="151"/>
      <c r="M43" s="172"/>
      <c r="N43" s="151"/>
      <c r="O43" s="151"/>
      <c r="P43" s="151"/>
      <c r="W43" s="150"/>
      <c r="X43" s="151"/>
      <c r="Y43" s="151"/>
      <c r="Z43" s="151"/>
      <c r="AA43" s="151"/>
      <c r="AB43" s="151"/>
      <c r="AC43" s="151"/>
      <c r="AD43" s="151"/>
      <c r="AE43" s="151"/>
      <c r="AF43" s="151"/>
      <c r="AG43" s="151"/>
      <c r="AH43" s="151"/>
      <c r="AI43" s="151"/>
      <c r="AJ43" s="172"/>
      <c r="AK43" s="151"/>
      <c r="AL43" s="150"/>
      <c r="AM43" s="150"/>
      <c r="AN43" s="152"/>
    </row>
    <row r="44" s="105" customFormat="true" ht="21" hidden="false" customHeight="true" outlineLevel="0" collapsed="false">
      <c r="A44" s="197" t="s">
        <v>182</v>
      </c>
      <c r="C44" s="126"/>
      <c r="D44" s="126"/>
      <c r="E44" s="126"/>
      <c r="F44" s="126"/>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26"/>
      <c r="AM44" s="126"/>
      <c r="AN44" s="110"/>
    </row>
    <row r="45" customFormat="false" ht="24.75" hidden="false" customHeight="true" outlineLevel="0" collapsed="false">
      <c r="A45" s="110"/>
      <c r="B45" s="125"/>
      <c r="C45" s="199" t="str">
        <f aca="false">IF(VLOOKUP($AK$1,選択肢!$A$1:$J$31,C50,FALSE())=0,"-",VLOOKUP($AK$1,選択肢!$A$1:$J$31,C50,FALSE()))</f>
        <v>児童発達支援管理責任者</v>
      </c>
      <c r="D45" s="199"/>
      <c r="E45" s="200" t="str">
        <f aca="false">IF(VLOOKUP($AK$1,選択肢!$A$1:$J$31,E50,FALSE())=0,"-",VLOOKUP($AK$1,選択肢!$A$1:$J$31,E50,FALSE()))</f>
        <v>医師</v>
      </c>
      <c r="F45" s="200"/>
      <c r="G45" s="200"/>
      <c r="H45" s="200"/>
      <c r="I45" s="200" t="str">
        <f aca="false">IF(VLOOKUP($AK$1,選択肢!$A$1:$J$31,I50,FALSE())=0,"-",VLOOKUP($AK$1,選択肢!$A$1:$J$31,I50,FALSE()))</f>
        <v>看護職員</v>
      </c>
      <c r="J45" s="200"/>
      <c r="K45" s="200"/>
      <c r="L45" s="200"/>
      <c r="M45" s="200"/>
      <c r="N45" s="200"/>
      <c r="O45" s="200" t="str">
        <f aca="false">IF(VLOOKUP($AK$1,選択肢!$A$1:$J$31,O50,FALSE())=0,"-",VLOOKUP($AK$1,選択肢!$A$1:$J$31,O50,FALSE()))</f>
        <v>児童指導員</v>
      </c>
      <c r="P45" s="200"/>
      <c r="Q45" s="200"/>
      <c r="R45" s="200"/>
      <c r="S45" s="200"/>
      <c r="T45" s="200"/>
      <c r="U45" s="200" t="str">
        <f aca="false">IF(VLOOKUP($AK$1,選択肢!$A$1:$J$31,U50,FALSE())=0,"-",VLOOKUP($AK$1,選択肢!$A$1:$J$31,U50,FALSE()))</f>
        <v>保育士</v>
      </c>
      <c r="V45" s="200"/>
      <c r="W45" s="200"/>
      <c r="X45" s="200"/>
      <c r="Y45" s="200"/>
      <c r="Z45" s="200"/>
      <c r="AA45" s="200" t="str">
        <f aca="false">IF(VLOOKUP($AK$1,選択肢!$A$1:$J$31,AA50,FALSE())=0,"-",VLOOKUP($AK$1,選択肢!$A$1:$J$31,AA50,FALSE()))</f>
        <v>心理担当職員</v>
      </c>
      <c r="AB45" s="200"/>
      <c r="AC45" s="200"/>
      <c r="AD45" s="200"/>
      <c r="AE45" s="200"/>
      <c r="AF45" s="200"/>
      <c r="AG45" s="200" t="str">
        <f aca="false">IF(VLOOKUP($AK$1,選択肢!$A$1:$J$31,AG50,FALSE())=0,"-",VLOOKUP($AK$1,選択肢!$A$1:$J$31,AG50,FALSE()))</f>
        <v>理学療法士又は作業療法士</v>
      </c>
      <c r="AH45" s="200"/>
      <c r="AI45" s="200"/>
      <c r="AJ45" s="200"/>
      <c r="AK45" s="200"/>
      <c r="AL45" s="200" t="str">
        <f aca="false">IF(VLOOKUP($AK$1,選択肢!$A$1:$J$31,AL50,FALSE())=0,"-",VLOOKUP($AK$1,選択肢!$A$1:$J$31,AL50,FALSE()))</f>
        <v>職業指導員</v>
      </c>
      <c r="AM45" s="200"/>
      <c r="AN45" s="110"/>
    </row>
    <row r="46" customFormat="false" ht="18" hidden="false" customHeight="true" outlineLevel="0" collapsed="false">
      <c r="A46" s="110"/>
      <c r="B46" s="125"/>
      <c r="C46" s="202" t="s">
        <v>26</v>
      </c>
      <c r="D46" s="202" t="s">
        <v>183</v>
      </c>
      <c r="E46" s="203" t="s">
        <v>26</v>
      </c>
      <c r="F46" s="203" t="s">
        <v>183</v>
      </c>
      <c r="G46" s="203"/>
      <c r="H46" s="203"/>
      <c r="I46" s="203" t="s">
        <v>26</v>
      </c>
      <c r="J46" s="203"/>
      <c r="K46" s="203"/>
      <c r="L46" s="203" t="s">
        <v>183</v>
      </c>
      <c r="M46" s="203"/>
      <c r="N46" s="203"/>
      <c r="O46" s="203" t="s">
        <v>26</v>
      </c>
      <c r="P46" s="203"/>
      <c r="Q46" s="203"/>
      <c r="R46" s="203" t="s">
        <v>183</v>
      </c>
      <c r="S46" s="203"/>
      <c r="T46" s="203"/>
      <c r="U46" s="203" t="s">
        <v>26</v>
      </c>
      <c r="V46" s="203"/>
      <c r="W46" s="203"/>
      <c r="X46" s="203" t="s">
        <v>183</v>
      </c>
      <c r="Y46" s="203"/>
      <c r="Z46" s="203"/>
      <c r="AA46" s="203" t="s">
        <v>26</v>
      </c>
      <c r="AB46" s="203"/>
      <c r="AC46" s="203"/>
      <c r="AD46" s="203" t="s">
        <v>183</v>
      </c>
      <c r="AE46" s="203"/>
      <c r="AF46" s="203"/>
      <c r="AG46" s="203" t="s">
        <v>26</v>
      </c>
      <c r="AH46" s="203"/>
      <c r="AI46" s="203"/>
      <c r="AJ46" s="203" t="s">
        <v>183</v>
      </c>
      <c r="AK46" s="203"/>
      <c r="AL46" s="203" t="s">
        <v>26</v>
      </c>
      <c r="AM46" s="203" t="s">
        <v>183</v>
      </c>
      <c r="AN46" s="110"/>
    </row>
    <row r="47" customFormat="false" ht="18" hidden="false" customHeight="true" outlineLevel="0" collapsed="false">
      <c r="A47" s="110"/>
      <c r="B47" s="128" t="s">
        <v>184</v>
      </c>
      <c r="C47" s="203" t="n">
        <f aca="false">COUNTIFS($B$11:$B$30,C$45,$C$11:$C$30,"A",$E$11:$E$30,"*")</f>
        <v>0</v>
      </c>
      <c r="D47" s="203" t="n">
        <f aca="false">COUNTIFS($B$11:$B$30,C$45,$C$11:$C$30,"B",$E$11:$E$30,"*")</f>
        <v>0</v>
      </c>
      <c r="E47" s="203" t="n">
        <f aca="false">COUNTIFS($B$11:$B$30,E$45,$C$11:$C$30,"A",$E$11:$E$30,"*")</f>
        <v>0</v>
      </c>
      <c r="F47" s="203" t="n">
        <f aca="false">COUNTIFS($B$11:$B$30,E$45,$C$11:$C$30,"B",$E$11:$E$30,"*")</f>
        <v>0</v>
      </c>
      <c r="G47" s="203"/>
      <c r="H47" s="203"/>
      <c r="I47" s="203" t="n">
        <f aca="false">COUNTIFS($B$11:$B$30,I$45,$C$11:$C$30,"A",$E$11:$E$30,"*")</f>
        <v>0</v>
      </c>
      <c r="J47" s="203"/>
      <c r="K47" s="203"/>
      <c r="L47" s="203" t="n">
        <f aca="false">COUNTIFS($B$11:$B$30,I$45,$C$11:$C$30,"B",$E$11:$E$30,"*")</f>
        <v>0</v>
      </c>
      <c r="M47" s="203"/>
      <c r="N47" s="203"/>
      <c r="O47" s="203" t="n">
        <f aca="false">COUNTIFS($B$11:$B$30,O$45,$C$11:$C$30,"A",$E$11:$E$30,"*")</f>
        <v>0</v>
      </c>
      <c r="P47" s="203"/>
      <c r="Q47" s="203"/>
      <c r="R47" s="203" t="n">
        <f aca="false">COUNTIFS($B$11:$B$30,O$45,$C$11:$C$30,"B",$E$11:$E$30,"*")</f>
        <v>0</v>
      </c>
      <c r="S47" s="203"/>
      <c r="T47" s="203"/>
      <c r="U47" s="203" t="n">
        <f aca="false">COUNTIFS($B$11:$B$30,U$45,$C$11:$C$30,"A",$E$11:$E$30,"*")</f>
        <v>0</v>
      </c>
      <c r="V47" s="203"/>
      <c r="W47" s="203"/>
      <c r="X47" s="203" t="n">
        <f aca="false">COUNTIFS($B$11:$B$30,U$45,$C$11:$C$30,"B",$E$11:$E$30,"*")</f>
        <v>0</v>
      </c>
      <c r="Y47" s="203"/>
      <c r="Z47" s="203"/>
      <c r="AA47" s="203" t="n">
        <f aca="false">COUNTIFS($B$11:$B$30,AA$45,$C$11:$C$30,"A",$E$11:$E$30,"*")</f>
        <v>0</v>
      </c>
      <c r="AB47" s="203"/>
      <c r="AC47" s="203"/>
      <c r="AD47" s="203" t="n">
        <f aca="false">COUNTIFS($B$11:$B$30,AA$45,$C$11:$C$30,"B",$E$11:$E$30,"*")</f>
        <v>0</v>
      </c>
      <c r="AE47" s="203"/>
      <c r="AF47" s="203"/>
      <c r="AG47" s="203" t="n">
        <f aca="false">COUNTIFS($B$11:$B$30,AG$45,$C$11:$C$30,"A",$E$11:$E$30,"*")</f>
        <v>0</v>
      </c>
      <c r="AH47" s="203"/>
      <c r="AI47" s="203"/>
      <c r="AJ47" s="203" t="n">
        <f aca="false">COUNTIFS($B$11:$B$30,AG$45,$C$11:$C$30,"B",$E$11:$E$30,"*")</f>
        <v>0</v>
      </c>
      <c r="AK47" s="203"/>
      <c r="AL47" s="203" t="n">
        <f aca="false">COUNTIFS($B$11:$B$30,AL$45,$C$11:$C$30,"A",$E$11:$E$30,"*")</f>
        <v>0</v>
      </c>
      <c r="AM47" s="203" t="n">
        <f aca="false">COUNTIFS($B$11:$B$30,AL$45,$C$11:$C$30,"B",$E$11:$E$30,"*")</f>
        <v>0</v>
      </c>
      <c r="AN47" s="110"/>
    </row>
    <row r="48" customFormat="false" ht="18" hidden="false" customHeight="true" outlineLevel="0" collapsed="false">
      <c r="A48" s="110"/>
      <c r="B48" s="133" t="s">
        <v>185</v>
      </c>
      <c r="C48" s="203" t="n">
        <f aca="false">COUNTIFS($B$11:$B$30,C$45,$C$11:$C$30,"C",$E$11:$E$30,"*")</f>
        <v>0</v>
      </c>
      <c r="D48" s="203" t="n">
        <f aca="false">COUNTIFS($B$11:$B$30,C$45,$C$11:$C$30,"D",$E$11:$E$30,"*")</f>
        <v>0</v>
      </c>
      <c r="E48" s="203" t="n">
        <f aca="false">COUNTIFS($B$11:$B$30,E$45,$C$11:$C$30,"C",$E$11:$E$30,"*")</f>
        <v>0</v>
      </c>
      <c r="F48" s="203" t="n">
        <f aca="false">COUNTIFS($B$11:$B$30,E$45,$C$11:$C$30,"D",$E$11:$E$30,"*")</f>
        <v>0</v>
      </c>
      <c r="G48" s="203"/>
      <c r="H48" s="203"/>
      <c r="I48" s="203" t="n">
        <f aca="false">COUNTIFS($B$11:$B$30,I$45,$C$11:$C$30,"C",$E$11:$E$30,"*")</f>
        <v>0</v>
      </c>
      <c r="J48" s="203"/>
      <c r="K48" s="203"/>
      <c r="L48" s="203" t="n">
        <f aca="false">COUNTIFS($B$11:$B$30,I$45,$C$11:$C$30,"D",$E$11:$E$30,"*")</f>
        <v>0</v>
      </c>
      <c r="M48" s="203"/>
      <c r="N48" s="203"/>
      <c r="O48" s="203" t="n">
        <f aca="false">COUNTIFS($B$11:$B$30,O$45,$C$11:$C$30,"C",$E$11:$E$30,"*")</f>
        <v>0</v>
      </c>
      <c r="P48" s="203"/>
      <c r="Q48" s="203"/>
      <c r="R48" s="203" t="n">
        <f aca="false">COUNTIFS($B$11:$B$30,O$45,$C$11:$C$30,"D",$E$11:$E$30,"*")</f>
        <v>0</v>
      </c>
      <c r="S48" s="203"/>
      <c r="T48" s="203"/>
      <c r="U48" s="203" t="n">
        <f aca="false">COUNTIFS($B$11:$B$30,U$45,$C$11:$C$30,"C",$E$11:$E$30,"*")</f>
        <v>0</v>
      </c>
      <c r="V48" s="203"/>
      <c r="W48" s="203"/>
      <c r="X48" s="203" t="n">
        <f aca="false">COUNTIFS($B$11:$B$30,U$45,$C$11:$C$30,"D",$E$11:$E$30,"*")</f>
        <v>0</v>
      </c>
      <c r="Y48" s="203"/>
      <c r="Z48" s="203"/>
      <c r="AA48" s="203" t="n">
        <f aca="false">COUNTIFS($B$11:$B$30,AA$45,$C$11:$C$30,"C",$E$11:$E$30,"*")</f>
        <v>0</v>
      </c>
      <c r="AB48" s="203"/>
      <c r="AC48" s="203"/>
      <c r="AD48" s="203" t="n">
        <f aca="false">COUNTIFS($B$11:$B$30,AA$45,$C$11:$C$30,"D",$E$11:$E$30,"*")</f>
        <v>0</v>
      </c>
      <c r="AE48" s="203"/>
      <c r="AF48" s="203"/>
      <c r="AG48" s="203" t="n">
        <f aca="false">COUNTIFS($B$11:$B$30,AG$45,$C$11:$C$30,"C",$E$11:$E$30,"*")</f>
        <v>0</v>
      </c>
      <c r="AH48" s="203"/>
      <c r="AI48" s="203"/>
      <c r="AJ48" s="203" t="n">
        <f aca="false">COUNTIFS($B$11:$B$30,AG$45,$C$11:$C$30,"D",$E$11:$E$30,"*")</f>
        <v>0</v>
      </c>
      <c r="AK48" s="203"/>
      <c r="AL48" s="203" t="n">
        <f aca="false">COUNTIFS($B$11:$B$30,AL$45,$C$11:$C$30,"C",$E$11:$E$30,"*")</f>
        <v>0</v>
      </c>
      <c r="AM48" s="203" t="n">
        <f aca="false">COUNTIFS($B$11:$B$30,AL$45,$C$11:$C$30,"D",$E$11:$E$30,"*")</f>
        <v>0</v>
      </c>
      <c r="AN48" s="110"/>
    </row>
    <row r="49" customFormat="false" ht="24.75" hidden="false" customHeight="true" outlineLevel="0" collapsed="false">
      <c r="A49" s="110"/>
      <c r="B49" s="133" t="s">
        <v>186</v>
      </c>
      <c r="C49" s="200" t="str">
        <f aca="false">IF($AK$3="４週",SUMIFS($AK$11:$AK$30,$B$11:$B$30,C45)/4/$AH$5,IF($AK$3="歴月",SUMIFS($AK$11:$AK$30,$B$11:$B$30,C45)/$AL$5,"記載する期間を選択してください"))</f>
        <v>記載する期間を選択してください</v>
      </c>
      <c r="D49" s="200"/>
      <c r="E49" s="200" t="str">
        <f aca="false">IF($AK$3="４週",SUMIFS($AK$11:$AK$30,$B$11:$B$30,E45)/4/$AH$5,IF($AK$3="歴月",SUMIFS($AK$11:$AK$30,$B$11:$B$30,E45)/$AL$5,"記載する期間を選択してください"))</f>
        <v>記載する期間を選択してください</v>
      </c>
      <c r="F49" s="200"/>
      <c r="G49" s="200"/>
      <c r="H49" s="200"/>
      <c r="I49" s="200" t="str">
        <f aca="false">IF($AK$3="４週",SUMIFS($AK$11:$AK$30,$B$11:$B$30,I45)/4/$AH$5,IF($AK$3="歴月",SUMIFS($AK$11:$AK$30,$B$11:$B$30,I45)/$AL$5,"記載する期間を選択してください"))</f>
        <v>記載する期間を選択してください</v>
      </c>
      <c r="J49" s="200"/>
      <c r="K49" s="200"/>
      <c r="L49" s="200"/>
      <c r="M49" s="200"/>
      <c r="N49" s="200"/>
      <c r="O49" s="200" t="str">
        <f aca="false">IF($AK$3="４週",SUMIFS($AK$11:$AK$30,$B$11:$B$30,O45)/4/$AH$5,IF($AK$3="歴月",SUMIFS($AK$11:$AK$30,$B$11:$B$30,O45)/$AL$5,"記載する期間を選択してください"))</f>
        <v>記載する期間を選択してください</v>
      </c>
      <c r="P49" s="200"/>
      <c r="Q49" s="200"/>
      <c r="R49" s="200"/>
      <c r="S49" s="200"/>
      <c r="T49" s="200"/>
      <c r="U49" s="200" t="str">
        <f aca="false">IF($AK$3="４週",SUMIFS($AK$11:$AK$30,$B$11:$B$30,U45)/4/$AH$5,IF($AK$3="歴月",SUMIFS($AK$11:$AK$30,$B$11:$B$30,U45)/$AL$5,"記載する期間を選択してください"))</f>
        <v>記載する期間を選択してください</v>
      </c>
      <c r="V49" s="200"/>
      <c r="W49" s="200"/>
      <c r="X49" s="200"/>
      <c r="Y49" s="200"/>
      <c r="Z49" s="200"/>
      <c r="AA49" s="200" t="str">
        <f aca="false">IF($AK$3="４週",SUMIFS($AK$11:$AK$30,$B$11:$B$30,AA45)/4/$AH$5,IF($AK$3="歴月",SUMIFS($AK$11:$AK$30,$B$11:$B$30,AA45)/$AL$5,"記載する期間を選択してください"))</f>
        <v>記載する期間を選択してください</v>
      </c>
      <c r="AB49" s="200"/>
      <c r="AC49" s="200"/>
      <c r="AD49" s="200"/>
      <c r="AE49" s="200"/>
      <c r="AF49" s="200"/>
      <c r="AG49" s="200" t="str">
        <f aca="false">IF($AK$3="４週",SUMIFS($AK$11:$AK$30,$B$11:$B$30,AG45)/4/$AH$5,IF($AK$3="歴月",SUMIFS($AK$11:$AK$30,$B$11:$B$30,AG45)/$AL$5,"記載する期間を選択してください"))</f>
        <v>記載する期間を選択してください</v>
      </c>
      <c r="AH49" s="200"/>
      <c r="AI49" s="200"/>
      <c r="AJ49" s="200"/>
      <c r="AK49" s="200"/>
      <c r="AL49" s="200" t="str">
        <f aca="false">IF($AK$3="４週",SUMIFS($AK$11:$AK$30,$B$11:$B$30,AL45)/4/$AH$5,IF($AK$3="歴月",SUMIFS($AK$11:$AK$30,$B$11:$B$30,AL45)/$AL$5,"記載する期間を選択してください"))</f>
        <v>記載する期間を選択してください</v>
      </c>
      <c r="AM49" s="200"/>
      <c r="AN49" s="110"/>
    </row>
    <row r="50" s="105" customFormat="true" ht="4.5" hidden="false" customHeight="true" outlineLevel="0" collapsed="false">
      <c r="A50" s="110"/>
      <c r="C50" s="158" t="n">
        <v>2</v>
      </c>
      <c r="D50" s="158"/>
      <c r="E50" s="158" t="n">
        <v>3</v>
      </c>
      <c r="F50" s="158"/>
      <c r="G50" s="158"/>
      <c r="H50" s="158"/>
      <c r="I50" s="158" t="n">
        <v>4</v>
      </c>
      <c r="J50" s="158"/>
      <c r="K50" s="158"/>
      <c r="L50" s="158"/>
      <c r="M50" s="158"/>
      <c r="N50" s="158"/>
      <c r="O50" s="158" t="n">
        <v>5</v>
      </c>
      <c r="P50" s="158"/>
      <c r="Q50" s="158"/>
      <c r="R50" s="158"/>
      <c r="S50" s="158"/>
      <c r="T50" s="158"/>
      <c r="U50" s="158" t="n">
        <v>6</v>
      </c>
      <c r="V50" s="158"/>
      <c r="W50" s="158"/>
      <c r="X50" s="158"/>
      <c r="Y50" s="158"/>
      <c r="Z50" s="158"/>
      <c r="AA50" s="158" t="n">
        <v>7</v>
      </c>
      <c r="AB50" s="158"/>
      <c r="AC50" s="158"/>
      <c r="AD50" s="158"/>
      <c r="AE50" s="158"/>
      <c r="AF50" s="158"/>
      <c r="AG50" s="158" t="n">
        <v>8</v>
      </c>
      <c r="AH50" s="158"/>
      <c r="AI50" s="158"/>
      <c r="AJ50" s="158"/>
      <c r="AK50" s="158"/>
      <c r="AL50" s="158" t="n">
        <v>9</v>
      </c>
      <c r="AM50" s="206"/>
      <c r="AN50" s="110"/>
    </row>
    <row r="51" customFormat="false" ht="15" hidden="false" customHeight="true" outlineLevel="0" collapsed="false">
      <c r="A51" s="154" t="s">
        <v>117</v>
      </c>
      <c r="B51" s="155"/>
      <c r="C51" s="156"/>
      <c r="D51" s="156"/>
      <c r="E51" s="156"/>
      <c r="F51" s="157"/>
      <c r="G51" s="156"/>
      <c r="H51" s="158"/>
      <c r="I51" s="158"/>
      <c r="J51" s="158"/>
      <c r="K51" s="158"/>
      <c r="L51" s="158"/>
      <c r="M51" s="158"/>
      <c r="N51" s="158"/>
      <c r="O51" s="158"/>
      <c r="P51" s="158"/>
      <c r="Q51" s="158"/>
      <c r="R51" s="158" t="n">
        <v>6</v>
      </c>
      <c r="S51" s="158"/>
      <c r="T51" s="158"/>
      <c r="U51" s="158"/>
      <c r="V51" s="158"/>
      <c r="W51" s="158"/>
      <c r="X51" s="158" t="n">
        <v>7</v>
      </c>
      <c r="Y51" s="158"/>
      <c r="Z51" s="158"/>
      <c r="AA51" s="158"/>
      <c r="AB51" s="158"/>
      <c r="AC51" s="158"/>
      <c r="AD51" s="158" t="n">
        <v>8</v>
      </c>
      <c r="AE51" s="158"/>
      <c r="AF51" s="158"/>
      <c r="AG51" s="159"/>
      <c r="AH51" s="159"/>
      <c r="AI51" s="159"/>
      <c r="AJ51" s="159" t="n">
        <v>9</v>
      </c>
      <c r="AK51" s="160"/>
      <c r="AL51" s="160"/>
      <c r="AM51" s="110"/>
    </row>
    <row r="52" s="154" customFormat="true" ht="15" hidden="false" customHeight="true" outlineLevel="0" collapsed="false">
      <c r="A52" s="154" t="s">
        <v>118</v>
      </c>
      <c r="B52" s="161"/>
      <c r="C52" s="161"/>
      <c r="D52" s="161"/>
      <c r="E52" s="161"/>
      <c r="F52" s="161"/>
      <c r="G52" s="161"/>
      <c r="H52" s="109"/>
      <c r="I52" s="109"/>
      <c r="J52" s="109"/>
      <c r="K52" s="109"/>
      <c r="L52" s="109"/>
      <c r="M52" s="109"/>
      <c r="N52" s="109"/>
      <c r="O52" s="109"/>
      <c r="P52" s="109"/>
      <c r="Q52" s="109"/>
      <c r="R52" s="109"/>
      <c r="S52" s="109"/>
      <c r="T52" s="109"/>
      <c r="U52" s="109"/>
      <c r="V52" s="109"/>
      <c r="W52" s="109"/>
      <c r="X52" s="109"/>
      <c r="Y52" s="109"/>
      <c r="Z52" s="109"/>
      <c r="AA52" s="109"/>
      <c r="AB52" s="109"/>
      <c r="AC52" s="109"/>
      <c r="AD52" s="109"/>
      <c r="AE52" s="109"/>
      <c r="AF52" s="109"/>
      <c r="AG52" s="109"/>
      <c r="AH52" s="109"/>
      <c r="AI52" s="109"/>
      <c r="AJ52" s="109"/>
      <c r="AK52" s="109"/>
      <c r="AL52" s="109"/>
      <c r="AM52" s="109"/>
    </row>
    <row r="53" s="154" customFormat="true" ht="15" hidden="false" customHeight="true" outlineLevel="0" collapsed="false">
      <c r="A53" s="154" t="s">
        <v>119</v>
      </c>
      <c r="B53" s="161"/>
      <c r="C53" s="161"/>
      <c r="D53" s="161"/>
      <c r="E53" s="161"/>
      <c r="F53" s="161"/>
      <c r="G53" s="161"/>
      <c r="H53" s="109"/>
      <c r="I53" s="109"/>
      <c r="J53" s="109"/>
      <c r="K53" s="109"/>
      <c r="L53" s="109"/>
      <c r="M53" s="109"/>
      <c r="N53" s="109"/>
      <c r="O53" s="109"/>
      <c r="P53" s="109"/>
      <c r="Q53" s="109"/>
      <c r="R53" s="109"/>
      <c r="S53" s="109"/>
      <c r="T53" s="109"/>
      <c r="U53" s="109"/>
      <c r="V53" s="109"/>
      <c r="W53" s="109"/>
      <c r="X53" s="109"/>
      <c r="Y53" s="109"/>
      <c r="Z53" s="109"/>
      <c r="AA53" s="109"/>
      <c r="AB53" s="109"/>
      <c r="AC53" s="109"/>
      <c r="AD53" s="109"/>
      <c r="AE53" s="109"/>
      <c r="AF53" s="109"/>
      <c r="AG53" s="109"/>
      <c r="AH53" s="109"/>
      <c r="AI53" s="109"/>
      <c r="AJ53" s="109"/>
      <c r="AK53" s="109"/>
      <c r="AL53" s="109"/>
      <c r="AM53" s="109"/>
    </row>
    <row r="54" s="154" customFormat="true" ht="15" hidden="false" customHeight="true" outlineLevel="0" collapsed="false">
      <c r="A54" s="154" t="s">
        <v>120</v>
      </c>
      <c r="B54" s="161"/>
      <c r="C54" s="161"/>
      <c r="D54" s="161"/>
      <c r="E54" s="161"/>
      <c r="F54" s="161"/>
      <c r="G54" s="161"/>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09"/>
      <c r="AL54" s="109"/>
      <c r="AM54" s="109"/>
    </row>
    <row r="55" s="154" customFormat="true" ht="15" hidden="false" customHeight="true" outlineLevel="0" collapsed="false">
      <c r="A55" s="154" t="s">
        <v>121</v>
      </c>
      <c r="B55" s="161"/>
      <c r="C55" s="161"/>
      <c r="D55" s="161"/>
      <c r="E55" s="161"/>
      <c r="F55" s="161"/>
      <c r="G55" s="161"/>
      <c r="H55" s="109"/>
      <c r="I55" s="109"/>
      <c r="J55" s="109"/>
      <c r="K55" s="109"/>
      <c r="L55" s="109"/>
      <c r="M55" s="109"/>
      <c r="N55" s="109"/>
      <c r="O55" s="109"/>
      <c r="P55" s="109"/>
      <c r="Q55" s="109"/>
      <c r="R55" s="109"/>
      <c r="S55" s="109"/>
      <c r="T55" s="109"/>
      <c r="U55" s="109"/>
      <c r="V55" s="109"/>
      <c r="W55" s="109"/>
      <c r="X55" s="109"/>
      <c r="Y55" s="109"/>
      <c r="Z55" s="109"/>
      <c r="AA55" s="109"/>
      <c r="AB55" s="109"/>
      <c r="AC55" s="109"/>
      <c r="AD55" s="109"/>
      <c r="AE55" s="109"/>
      <c r="AF55" s="109"/>
      <c r="AG55" s="109"/>
      <c r="AH55" s="109"/>
      <c r="AI55" s="109"/>
      <c r="AJ55" s="109"/>
      <c r="AK55" s="109"/>
      <c r="AL55" s="109"/>
      <c r="AM55" s="109"/>
    </row>
    <row r="56" customFormat="false" ht="15" hidden="false" customHeight="true" outlineLevel="0" collapsed="false">
      <c r="A56" s="154" t="s">
        <v>122</v>
      </c>
      <c r="B56" s="162"/>
      <c r="C56" s="154"/>
      <c r="D56" s="154"/>
      <c r="E56" s="154"/>
      <c r="F56" s="154"/>
      <c r="G56" s="154"/>
    </row>
    <row r="57" customFormat="false" ht="15" hidden="false" customHeight="true" outlineLevel="0" collapsed="false">
      <c r="A57" s="154" t="s">
        <v>123</v>
      </c>
      <c r="B57" s="162"/>
      <c r="C57" s="154"/>
      <c r="D57" s="154"/>
      <c r="E57" s="154"/>
      <c r="F57" s="154"/>
      <c r="G57" s="154"/>
    </row>
    <row r="58" customFormat="false" ht="15" hidden="false" customHeight="true" outlineLevel="0" collapsed="false">
      <c r="A58" s="154"/>
      <c r="B58" s="128" t="s">
        <v>124</v>
      </c>
      <c r="C58" s="128" t="s">
        <v>125</v>
      </c>
      <c r="D58" s="128"/>
      <c r="E58" s="128"/>
      <c r="F58" s="154"/>
      <c r="G58" s="154"/>
    </row>
    <row r="59" customFormat="false" ht="15" hidden="false" customHeight="true" outlineLevel="0" collapsed="false">
      <c r="A59" s="154"/>
      <c r="B59" s="163" t="s">
        <v>126</v>
      </c>
      <c r="C59" s="164" t="s">
        <v>127</v>
      </c>
      <c r="D59" s="164"/>
      <c r="E59" s="164"/>
      <c r="F59" s="154"/>
      <c r="G59" s="154"/>
    </row>
    <row r="60" customFormat="false" ht="15" hidden="false" customHeight="true" outlineLevel="0" collapsed="false">
      <c r="A60" s="154"/>
      <c r="B60" s="163" t="s">
        <v>128</v>
      </c>
      <c r="C60" s="164" t="s">
        <v>129</v>
      </c>
      <c r="D60" s="164"/>
      <c r="E60" s="164"/>
      <c r="F60" s="154"/>
      <c r="G60" s="154"/>
    </row>
    <row r="61" customFormat="false" ht="15" hidden="false" customHeight="true" outlineLevel="0" collapsed="false">
      <c r="A61" s="154"/>
      <c r="B61" s="163" t="s">
        <v>130</v>
      </c>
      <c r="C61" s="164" t="s">
        <v>131</v>
      </c>
      <c r="D61" s="164"/>
      <c r="E61" s="164"/>
      <c r="F61" s="154"/>
      <c r="G61" s="154"/>
    </row>
    <row r="62" customFormat="false" ht="15" hidden="false" customHeight="true" outlineLevel="0" collapsed="false">
      <c r="A62" s="154"/>
      <c r="B62" s="163" t="s">
        <v>132</v>
      </c>
      <c r="C62" s="164" t="s">
        <v>133</v>
      </c>
      <c r="D62" s="164"/>
      <c r="E62" s="164"/>
      <c r="F62" s="154"/>
      <c r="G62" s="154"/>
    </row>
    <row r="63" customFormat="false" ht="15" hidden="false" customHeight="true" outlineLevel="0" collapsed="false">
      <c r="A63" s="154"/>
      <c r="B63" s="154" t="s">
        <v>134</v>
      </c>
      <c r="C63" s="154"/>
      <c r="D63" s="154"/>
      <c r="E63" s="154"/>
      <c r="F63" s="154"/>
      <c r="G63" s="154"/>
    </row>
    <row r="64" customFormat="false" ht="15" hidden="false" customHeight="true" outlineLevel="0" collapsed="false">
      <c r="A64" s="154"/>
      <c r="B64" s="154" t="s">
        <v>135</v>
      </c>
      <c r="C64" s="154"/>
      <c r="D64" s="154"/>
      <c r="E64" s="154"/>
      <c r="F64" s="154"/>
      <c r="G64" s="154"/>
    </row>
    <row r="65" customFormat="false" ht="15" hidden="false" customHeight="true" outlineLevel="0" collapsed="false">
      <c r="A65" s="154"/>
      <c r="B65" s="154" t="s">
        <v>136</v>
      </c>
      <c r="C65" s="154"/>
      <c r="D65" s="154"/>
      <c r="E65" s="154"/>
      <c r="F65" s="154"/>
      <c r="G65" s="154"/>
    </row>
    <row r="66" customFormat="false" ht="15" hidden="false" customHeight="true" outlineLevel="0" collapsed="false">
      <c r="A66" s="154" t="s">
        <v>137</v>
      </c>
      <c r="B66" s="162"/>
      <c r="C66" s="154"/>
      <c r="D66" s="154"/>
      <c r="E66" s="154"/>
      <c r="F66" s="154"/>
      <c r="G66" s="154"/>
    </row>
    <row r="67" customFormat="false" ht="15" hidden="false" customHeight="true" outlineLevel="0" collapsed="false">
      <c r="A67" s="154" t="s">
        <v>217</v>
      </c>
      <c r="B67" s="162"/>
      <c r="C67" s="154"/>
      <c r="D67" s="154"/>
      <c r="E67" s="154"/>
      <c r="F67" s="154"/>
      <c r="G67" s="154"/>
    </row>
    <row r="68" customFormat="false" ht="15" hidden="false" customHeight="true" outlineLevel="0" collapsed="false">
      <c r="A68" s="154" t="s">
        <v>139</v>
      </c>
      <c r="B68" s="162"/>
      <c r="C68" s="154"/>
      <c r="D68" s="154"/>
      <c r="E68" s="154"/>
      <c r="F68" s="154"/>
      <c r="G68" s="154"/>
    </row>
    <row r="69" customFormat="false" ht="15" hidden="false" customHeight="true" outlineLevel="0" collapsed="false">
      <c r="A69" s="154" t="s">
        <v>140</v>
      </c>
      <c r="B69" s="162"/>
      <c r="C69" s="154"/>
      <c r="D69" s="154"/>
      <c r="E69" s="154"/>
      <c r="F69" s="154"/>
      <c r="G69" s="154"/>
    </row>
    <row r="70" customFormat="false" ht="15" hidden="false" customHeight="true" outlineLevel="0" collapsed="false">
      <c r="A70" s="154" t="s">
        <v>141</v>
      </c>
      <c r="B70" s="162"/>
      <c r="C70" s="154"/>
      <c r="D70" s="154"/>
      <c r="E70" s="154"/>
      <c r="F70" s="154"/>
      <c r="G70" s="154"/>
    </row>
    <row r="71" customFormat="false" ht="15" hidden="false" customHeight="true" outlineLevel="0" collapsed="false">
      <c r="A71" s="154" t="s">
        <v>142</v>
      </c>
      <c r="B71" s="162"/>
      <c r="C71" s="154"/>
      <c r="D71" s="154"/>
      <c r="E71" s="154"/>
      <c r="F71" s="154"/>
      <c r="G71" s="154"/>
    </row>
    <row r="72" customFormat="false" ht="15" hidden="false" customHeight="true" outlineLevel="0" collapsed="false">
      <c r="A72" s="154" t="s">
        <v>143</v>
      </c>
      <c r="B72" s="162"/>
      <c r="C72" s="154"/>
      <c r="D72" s="154"/>
      <c r="E72" s="154"/>
      <c r="F72" s="154"/>
      <c r="G72" s="154"/>
    </row>
    <row r="73" customFormat="false" ht="15" hidden="false" customHeight="true" outlineLevel="0" collapsed="false">
      <c r="A73" s="154" t="s">
        <v>144</v>
      </c>
      <c r="B73" s="162"/>
      <c r="C73" s="154"/>
      <c r="D73" s="154"/>
      <c r="E73" s="154"/>
      <c r="F73" s="154"/>
      <c r="G73" s="154"/>
    </row>
    <row r="74" customFormat="false" ht="15" hidden="false" customHeight="true" outlineLevel="0" collapsed="false">
      <c r="A74" s="154" t="s">
        <v>145</v>
      </c>
      <c r="B74" s="162"/>
      <c r="C74" s="154"/>
      <c r="D74" s="154"/>
      <c r="E74" s="154"/>
      <c r="F74" s="154"/>
      <c r="G74" s="154"/>
    </row>
    <row r="75" customFormat="false" ht="15" hidden="false" customHeight="true" outlineLevel="0" collapsed="false">
      <c r="A75" s="154" t="s">
        <v>146</v>
      </c>
      <c r="B75" s="162"/>
      <c r="C75" s="154"/>
      <c r="D75" s="154"/>
      <c r="E75" s="154"/>
      <c r="F75" s="154"/>
      <c r="G75" s="154"/>
    </row>
    <row r="76" customFormat="false" ht="15" hidden="false" customHeight="true" outlineLevel="0" collapsed="false">
      <c r="A76" s="154" t="s">
        <v>147</v>
      </c>
      <c r="B76" s="162"/>
      <c r="C76" s="154"/>
      <c r="D76" s="154"/>
      <c r="E76" s="154"/>
      <c r="F76" s="154"/>
      <c r="G76" s="154"/>
    </row>
    <row r="77" customFormat="false" ht="15" hidden="false" customHeight="true" outlineLevel="0" collapsed="false">
      <c r="A77" s="154" t="s">
        <v>148</v>
      </c>
      <c r="B77" s="162"/>
      <c r="C77" s="154"/>
      <c r="D77" s="154"/>
      <c r="E77" s="154"/>
      <c r="F77" s="154"/>
      <c r="G77" s="154"/>
    </row>
    <row r="78" customFormat="false" ht="15" hidden="false" customHeight="true" outlineLevel="0" collapsed="false">
      <c r="A78" s="154" t="s">
        <v>149</v>
      </c>
      <c r="B78" s="162"/>
      <c r="C78" s="154"/>
      <c r="D78" s="154"/>
      <c r="E78" s="154"/>
      <c r="F78" s="154"/>
      <c r="G78" s="154"/>
    </row>
  </sheetData>
  <mergeCells count="112">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B37:K37"/>
    <mergeCell ref="L37:O37"/>
    <mergeCell ref="P37:S37"/>
    <mergeCell ref="T37:W37"/>
    <mergeCell ref="B38:K38"/>
    <mergeCell ref="L38:O38"/>
    <mergeCell ref="P38:S38"/>
    <mergeCell ref="T38:W38"/>
    <mergeCell ref="A41:B41"/>
    <mergeCell ref="C41:D41"/>
    <mergeCell ref="A42:B42"/>
    <mergeCell ref="C42:D42"/>
    <mergeCell ref="C45:D45"/>
    <mergeCell ref="E45:H45"/>
    <mergeCell ref="I45:N45"/>
    <mergeCell ref="O45:T45"/>
    <mergeCell ref="U45:Z45"/>
    <mergeCell ref="AA45:AF45"/>
    <mergeCell ref="AG45:AK45"/>
    <mergeCell ref="AL45:AM45"/>
    <mergeCell ref="F46:H46"/>
    <mergeCell ref="I46:K46"/>
    <mergeCell ref="L46:N46"/>
    <mergeCell ref="O46:Q46"/>
    <mergeCell ref="R46:T46"/>
    <mergeCell ref="U46:W46"/>
    <mergeCell ref="X46:Z46"/>
    <mergeCell ref="AA46:AC46"/>
    <mergeCell ref="AD46:AF46"/>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C49:D49"/>
    <mergeCell ref="E49:H49"/>
    <mergeCell ref="I49:N49"/>
    <mergeCell ref="O49:T49"/>
    <mergeCell ref="U49:Z49"/>
    <mergeCell ref="AA49:AF49"/>
    <mergeCell ref="AG49:AK49"/>
    <mergeCell ref="AL49:AM49"/>
    <mergeCell ref="C58:E58"/>
    <mergeCell ref="C59:E59"/>
    <mergeCell ref="C60:E60"/>
    <mergeCell ref="C61:E61"/>
    <mergeCell ref="C62:E62"/>
  </mergeCells>
  <dataValidations count="7">
    <dataValidation allowBlank="true" errorStyle="stop" operator="greaterThanOrEqual" showDropDown="false" showErrorMessage="true" showInputMessage="true" sqref="I39:I40 L39:L40 I43 L43" type="none">
      <formula1>0</formula1>
      <formula2>0</formula2>
    </dataValidation>
    <dataValidation allowBlank="true" errorStyle="stop" operator="greaterThanOrEqual" showDropDown="false" showErrorMessage="true" showInputMessage="true" sqref="L38:W38" type="whole">
      <formula1>0</formula1>
      <formula2>0</formula2>
    </dataValidation>
    <dataValidation allowBlank="true" errorStyle="stop" operator="between" showDropDown="false" showErrorMessage="true" showInputMessage="true" sqref="C11:C30" type="list">
      <formula1>"A,B,C,D"</formula1>
      <formula2>0</formula2>
    </dataValidation>
    <dataValidation allowBlank="true" errorStyle="stop" operator="between" showDropDown="false" showErrorMessage="true" showInputMessage="true" sqref="AK4:AN4" type="list">
      <formula1>"予定,実績"</formula1>
      <formula2>0</formula2>
    </dataValidation>
    <dataValidation allowBlank="true" errorStyle="stop" operator="between" showDropDown="false" showErrorMessage="true" showInputMessage="true" sqref="AK3:AN3" type="list">
      <formula1>"４週,歴月"</formula1>
      <formula2>0</formula2>
    </dataValidation>
    <dataValidation allowBlank="true" errorStyle="stop" operator="between" showDropDown="false" showErrorMessage="true" showInputMessage="true" sqref="B11:B30" type="list">
      <formula1>INDIRECT($AK$1)</formula1>
      <formula2>0</formula2>
    </dataValidation>
    <dataValidation allowBlank="true" errorStyle="stop" operator="between" showDropDown="false" showErrorMessage="true" showInputMessage="true" sqref="B38:K38" type="list">
      <formula1>"主として知的障害のある児童を入所させる福祉型障害児入所施設,主として肢体不自由のある児童を入所させる福祉型障害児入所施設,主として盲ろうあ児を入所させる福祉型障害児入所施設"</formula1>
      <formula2>0</formula2>
    </dataValidation>
  </dataValidations>
  <printOptions headings="false" gridLines="false" gridLinesSet="true" horizontalCentered="true" verticalCentered="true"/>
  <pageMargins left="0.196527777777778" right="0.196527777777778" top="0.393055555555556" bottom="0.196527777777778" header="0.196527777777778" footer="0.511811023622047"/>
  <pageSetup paperSize="9" scale="88" fitToWidth="1" fitToHeight="1" pageOrder="downThenOver" orientation="landscape" blackAndWhite="false" draft="false" cellComments="none" horizontalDpi="300" verticalDpi="300" copies="1"/>
  <headerFooter differentFirst="false" differentOddEven="false">
    <oddHeader>&amp;L&amp;"ＭＳ ゴシック,標準"&amp;10（参考様式）</oddHeader>
    <odd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31"/>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B31" activeCellId="0" sqref="B31"/>
    </sheetView>
  </sheetViews>
  <sheetFormatPr defaultColWidth="8.4921875" defaultRowHeight="18.75" customHeight="true" zeroHeight="false" outlineLevelRow="0" outlineLevelCol="0"/>
  <cols>
    <col collapsed="false" customWidth="true" hidden="false" outlineLevel="0" max="1" min="1" style="0" width="26.38"/>
  </cols>
  <sheetData>
    <row r="1" customFormat="false" ht="18.75" hidden="false" customHeight="false" outlineLevel="0" collapsed="false">
      <c r="A1" s="0" t="s">
        <v>92</v>
      </c>
      <c r="B1" s="0" t="s">
        <v>280</v>
      </c>
      <c r="C1" s="0" t="s">
        <v>281</v>
      </c>
      <c r="D1" s="0" t="s">
        <v>282</v>
      </c>
      <c r="E1" s="0" t="s">
        <v>283</v>
      </c>
      <c r="F1" s="0" t="s">
        <v>284</v>
      </c>
      <c r="G1" s="0" t="s">
        <v>285</v>
      </c>
      <c r="H1" s="0" t="s">
        <v>286</v>
      </c>
      <c r="I1" s="0" t="s">
        <v>287</v>
      </c>
      <c r="J1" s="0" t="s">
        <v>288</v>
      </c>
      <c r="K1" s="0" t="s">
        <v>289</v>
      </c>
    </row>
    <row r="2" customFormat="false" ht="18.75" hidden="false" customHeight="false" outlineLevel="0" collapsed="false">
      <c r="A2" s="0" t="s">
        <v>150</v>
      </c>
      <c r="B2" s="0" t="s">
        <v>152</v>
      </c>
      <c r="C2" s="0" t="s">
        <v>153</v>
      </c>
      <c r="D2" s="0" t="s">
        <v>154</v>
      </c>
    </row>
    <row r="3" customFormat="false" ht="18.75" hidden="false" customHeight="false" outlineLevel="0" collapsed="false">
      <c r="A3" s="0" t="s">
        <v>187</v>
      </c>
      <c r="B3" s="0" t="s">
        <v>152</v>
      </c>
      <c r="C3" s="0" t="s">
        <v>153</v>
      </c>
      <c r="D3" s="0" t="s">
        <v>154</v>
      </c>
    </row>
    <row r="4" customFormat="false" ht="18.75" hidden="false" customHeight="false" outlineLevel="0" collapsed="false">
      <c r="A4" s="0" t="s">
        <v>193</v>
      </c>
      <c r="B4" s="0" t="s">
        <v>152</v>
      </c>
      <c r="C4" s="0" t="s">
        <v>153</v>
      </c>
      <c r="D4" s="0" t="s">
        <v>154</v>
      </c>
    </row>
    <row r="5" customFormat="false" ht="18.75" hidden="false" customHeight="false" outlineLevel="0" collapsed="false">
      <c r="A5" s="0" t="s">
        <v>194</v>
      </c>
      <c r="B5" s="0" t="s">
        <v>152</v>
      </c>
      <c r="C5" s="0" t="s">
        <v>153</v>
      </c>
      <c r="D5" s="0" t="s">
        <v>154</v>
      </c>
    </row>
    <row r="6" customFormat="false" ht="18.75" hidden="false" customHeight="false" outlineLevel="0" collapsed="false">
      <c r="A6" s="240" t="s">
        <v>195</v>
      </c>
      <c r="B6" s="240" t="s">
        <v>152</v>
      </c>
      <c r="C6" s="240" t="s">
        <v>22</v>
      </c>
      <c r="D6" s="240" t="s">
        <v>290</v>
      </c>
      <c r="E6" s="240" t="s">
        <v>23</v>
      </c>
      <c r="F6" s="240" t="s">
        <v>34</v>
      </c>
      <c r="G6" s="240"/>
      <c r="H6" s="240"/>
      <c r="I6" s="240"/>
      <c r="J6" s="240"/>
    </row>
    <row r="7" customFormat="false" ht="18.75" hidden="false" customHeight="false" outlineLevel="0" collapsed="false">
      <c r="A7" s="240" t="s">
        <v>201</v>
      </c>
      <c r="B7" s="240" t="s">
        <v>152</v>
      </c>
      <c r="C7" s="240" t="s">
        <v>22</v>
      </c>
      <c r="D7" s="240" t="s">
        <v>290</v>
      </c>
      <c r="E7" s="240" t="s">
        <v>23</v>
      </c>
      <c r="F7" s="240" t="s">
        <v>24</v>
      </c>
      <c r="G7" s="240" t="s">
        <v>25</v>
      </c>
      <c r="H7" s="240" t="s">
        <v>239</v>
      </c>
      <c r="I7" s="240" t="s">
        <v>34</v>
      </c>
      <c r="J7" s="240" t="s">
        <v>291</v>
      </c>
    </row>
    <row r="8" customFormat="false" ht="18.75" hidden="false" customHeight="false" outlineLevel="0" collapsed="false">
      <c r="A8" s="240" t="s">
        <v>292</v>
      </c>
      <c r="B8" s="240" t="s">
        <v>152</v>
      </c>
      <c r="C8" s="240" t="s">
        <v>34</v>
      </c>
      <c r="D8" s="240"/>
      <c r="E8" s="240"/>
      <c r="F8" s="240"/>
      <c r="G8" s="240"/>
      <c r="H8" s="240"/>
      <c r="I8" s="240"/>
      <c r="J8" s="240"/>
    </row>
    <row r="9" customFormat="false" ht="18.75" hidden="false" customHeight="false" outlineLevel="0" collapsed="false">
      <c r="A9" s="240" t="s">
        <v>293</v>
      </c>
      <c r="B9" s="240" t="s">
        <v>152</v>
      </c>
      <c r="C9" s="240" t="s">
        <v>34</v>
      </c>
      <c r="D9" s="240"/>
      <c r="E9" s="240"/>
      <c r="F9" s="240"/>
      <c r="G9" s="240"/>
      <c r="H9" s="240"/>
      <c r="I9" s="240"/>
      <c r="J9" s="240"/>
    </row>
    <row r="10" customFormat="false" ht="18.75" hidden="false" customHeight="false" outlineLevel="0" collapsed="false">
      <c r="A10" s="240" t="s">
        <v>294</v>
      </c>
      <c r="B10" s="240" t="s">
        <v>152</v>
      </c>
      <c r="C10" s="240" t="s">
        <v>34</v>
      </c>
      <c r="D10" s="240"/>
      <c r="E10" s="240"/>
      <c r="F10" s="240"/>
      <c r="G10" s="240"/>
      <c r="H10" s="240"/>
      <c r="I10" s="240"/>
      <c r="J10" s="240"/>
    </row>
    <row r="11" customFormat="false" ht="18.75" hidden="false" customHeight="false" outlineLevel="0" collapsed="false">
      <c r="A11" s="240" t="s">
        <v>295</v>
      </c>
      <c r="B11" s="240" t="s">
        <v>152</v>
      </c>
      <c r="C11" s="240" t="s">
        <v>153</v>
      </c>
      <c r="D11" s="240"/>
      <c r="E11" s="240"/>
      <c r="F11" s="240"/>
      <c r="G11" s="240"/>
      <c r="H11" s="240"/>
      <c r="I11" s="240"/>
      <c r="J11" s="240"/>
    </row>
    <row r="12" customFormat="false" ht="18.75" hidden="false" customHeight="false" outlineLevel="0" collapsed="false">
      <c r="A12" s="240" t="s">
        <v>230</v>
      </c>
      <c r="B12" s="240" t="s">
        <v>152</v>
      </c>
      <c r="C12" s="240" t="s">
        <v>22</v>
      </c>
      <c r="D12" s="240" t="s">
        <v>234</v>
      </c>
      <c r="E12" s="240" t="s">
        <v>34</v>
      </c>
      <c r="F12" s="240" t="s">
        <v>291</v>
      </c>
      <c r="G12" s="240"/>
      <c r="H12" s="240"/>
      <c r="I12" s="240"/>
      <c r="J12" s="240"/>
    </row>
    <row r="13" customFormat="false" ht="18.75" hidden="false" customHeight="false" outlineLevel="0" collapsed="false">
      <c r="A13" s="240" t="s">
        <v>235</v>
      </c>
      <c r="B13" s="240" t="s">
        <v>152</v>
      </c>
      <c r="C13" s="240" t="s">
        <v>22</v>
      </c>
      <c r="D13" s="240" t="s">
        <v>234</v>
      </c>
      <c r="E13" s="240" t="s">
        <v>291</v>
      </c>
      <c r="F13" s="240"/>
      <c r="G13" s="240"/>
      <c r="H13" s="240"/>
      <c r="I13" s="240"/>
      <c r="J13" s="240"/>
    </row>
    <row r="14" customFormat="false" ht="18.75" hidden="false" customHeight="false" outlineLevel="0" collapsed="false">
      <c r="A14" s="240" t="s">
        <v>236</v>
      </c>
      <c r="B14" s="240" t="s">
        <v>152</v>
      </c>
      <c r="C14" s="240" t="s">
        <v>22</v>
      </c>
      <c r="D14" s="240" t="s">
        <v>234</v>
      </c>
      <c r="E14" s="240" t="s">
        <v>34</v>
      </c>
      <c r="F14" s="240" t="s">
        <v>237</v>
      </c>
      <c r="G14" s="240" t="s">
        <v>291</v>
      </c>
      <c r="H14" s="240"/>
      <c r="I14" s="240"/>
      <c r="J14" s="240"/>
    </row>
    <row r="15" customFormat="false" ht="13.25" hidden="false" customHeight="false" outlineLevel="0" collapsed="false">
      <c r="A15" s="240" t="s">
        <v>238</v>
      </c>
      <c r="B15" s="240" t="s">
        <v>152</v>
      </c>
      <c r="C15" s="240" t="s">
        <v>22</v>
      </c>
      <c r="D15" s="240" t="s">
        <v>290</v>
      </c>
      <c r="E15" s="240" t="s">
        <v>23</v>
      </c>
      <c r="F15" s="240" t="s">
        <v>24</v>
      </c>
      <c r="G15" s="240" t="s">
        <v>25</v>
      </c>
      <c r="H15" s="240" t="s">
        <v>239</v>
      </c>
      <c r="I15" s="240" t="s">
        <v>220</v>
      </c>
      <c r="J15" s="240" t="s">
        <v>223</v>
      </c>
      <c r="K15" s="0" t="s">
        <v>34</v>
      </c>
      <c r="L15" s="240" t="s">
        <v>291</v>
      </c>
    </row>
    <row r="16" customFormat="false" ht="18.75" hidden="false" customHeight="false" outlineLevel="0" collapsed="false">
      <c r="A16" s="240" t="s">
        <v>213</v>
      </c>
      <c r="B16" s="240" t="s">
        <v>152</v>
      </c>
      <c r="C16" s="240" t="s">
        <v>22</v>
      </c>
      <c r="D16" s="240" t="s">
        <v>23</v>
      </c>
      <c r="E16" s="240" t="s">
        <v>24</v>
      </c>
      <c r="F16" s="240" t="s">
        <v>25</v>
      </c>
      <c r="G16" s="240" t="s">
        <v>239</v>
      </c>
      <c r="H16" s="240" t="s">
        <v>34</v>
      </c>
      <c r="I16" s="240"/>
      <c r="J16" s="240"/>
    </row>
    <row r="17" customFormat="false" ht="18.75" hidden="false" customHeight="false" outlineLevel="0" collapsed="false">
      <c r="A17" s="240" t="s">
        <v>214</v>
      </c>
      <c r="B17" s="240" t="s">
        <v>152</v>
      </c>
      <c r="C17" s="240" t="s">
        <v>22</v>
      </c>
      <c r="D17" s="240" t="s">
        <v>296</v>
      </c>
      <c r="E17" s="240" t="s">
        <v>34</v>
      </c>
      <c r="F17" s="240" t="s">
        <v>291</v>
      </c>
      <c r="G17" s="240"/>
      <c r="H17" s="240"/>
      <c r="I17" s="240"/>
      <c r="J17" s="240"/>
    </row>
    <row r="18" customFormat="false" ht="18.75" hidden="false" customHeight="false" outlineLevel="0" collapsed="false">
      <c r="A18" s="240" t="s">
        <v>218</v>
      </c>
      <c r="B18" s="240" t="s">
        <v>152</v>
      </c>
      <c r="C18" s="240" t="s">
        <v>22</v>
      </c>
      <c r="D18" s="240" t="s">
        <v>220</v>
      </c>
      <c r="E18" s="240" t="s">
        <v>223</v>
      </c>
      <c r="F18" s="240" t="s">
        <v>34</v>
      </c>
      <c r="G18" s="240"/>
      <c r="H18" s="240"/>
      <c r="I18" s="240"/>
      <c r="J18" s="240"/>
    </row>
    <row r="19" customFormat="false" ht="18.75" hidden="false" customHeight="false" outlineLevel="0" collapsed="false">
      <c r="A19" s="240" t="s">
        <v>221</v>
      </c>
      <c r="B19" s="240" t="s">
        <v>152</v>
      </c>
      <c r="C19" s="240" t="s">
        <v>22</v>
      </c>
      <c r="D19" s="240" t="s">
        <v>223</v>
      </c>
      <c r="E19" s="240" t="s">
        <v>34</v>
      </c>
      <c r="F19" s="240"/>
      <c r="G19" s="240"/>
      <c r="H19" s="240"/>
      <c r="I19" s="240"/>
      <c r="J19" s="240"/>
    </row>
    <row r="20" customFormat="false" ht="18.75" hidden="false" customHeight="false" outlineLevel="0" collapsed="false">
      <c r="A20" s="240" t="s">
        <v>222</v>
      </c>
      <c r="B20" s="240" t="s">
        <v>152</v>
      </c>
      <c r="C20" s="240" t="s">
        <v>22</v>
      </c>
      <c r="D20" s="240" t="s">
        <v>223</v>
      </c>
      <c r="E20" s="240" t="s">
        <v>34</v>
      </c>
      <c r="F20" s="240" t="s">
        <v>291</v>
      </c>
      <c r="G20" s="240"/>
      <c r="H20" s="240"/>
      <c r="I20" s="240"/>
      <c r="J20" s="240"/>
    </row>
    <row r="21" customFormat="false" ht="18.75" hidden="false" customHeight="false" outlineLevel="0" collapsed="false">
      <c r="A21" s="240" t="s">
        <v>254</v>
      </c>
      <c r="B21" s="240" t="s">
        <v>152</v>
      </c>
      <c r="C21" s="240" t="s">
        <v>154</v>
      </c>
      <c r="D21" s="240"/>
      <c r="E21" s="240"/>
      <c r="F21" s="240"/>
      <c r="G21" s="240"/>
      <c r="H21" s="240"/>
      <c r="I21" s="240"/>
      <c r="J21" s="240"/>
    </row>
    <row r="22" customFormat="false" ht="18.75" hidden="false" customHeight="false" outlineLevel="0" collapsed="false">
      <c r="A22" s="240" t="s">
        <v>224</v>
      </c>
      <c r="B22" s="240" t="s">
        <v>152</v>
      </c>
      <c r="C22" s="240" t="s">
        <v>22</v>
      </c>
      <c r="D22" s="240" t="s">
        <v>225</v>
      </c>
      <c r="E22" s="240"/>
      <c r="F22" s="240"/>
      <c r="G22" s="240"/>
      <c r="H22" s="240"/>
      <c r="I22" s="240"/>
      <c r="J22" s="240"/>
    </row>
    <row r="23" customFormat="false" ht="18.75" hidden="false" customHeight="false" outlineLevel="0" collapsed="false">
      <c r="A23" s="240" t="s">
        <v>226</v>
      </c>
      <c r="B23" s="240" t="s">
        <v>152</v>
      </c>
      <c r="C23" s="240" t="s">
        <v>22</v>
      </c>
      <c r="D23" s="240" t="s">
        <v>297</v>
      </c>
      <c r="E23" s="240"/>
      <c r="F23" s="240"/>
      <c r="G23" s="240"/>
      <c r="H23" s="240"/>
      <c r="I23" s="240"/>
      <c r="J23" s="240"/>
    </row>
    <row r="24" customFormat="false" ht="18.75" hidden="false" customHeight="false" outlineLevel="0" collapsed="false">
      <c r="A24" s="240" t="s">
        <v>255</v>
      </c>
      <c r="B24" s="240" t="s">
        <v>152</v>
      </c>
      <c r="C24" s="240" t="s">
        <v>256</v>
      </c>
      <c r="D24" s="240" t="s">
        <v>257</v>
      </c>
      <c r="E24" s="240"/>
      <c r="F24" s="240"/>
      <c r="G24" s="240"/>
      <c r="H24" s="240"/>
      <c r="I24" s="240"/>
      <c r="J24" s="240"/>
    </row>
    <row r="25" customFormat="false" ht="18.75" hidden="false" customHeight="false" outlineLevel="0" collapsed="false">
      <c r="A25" s="240" t="s">
        <v>262</v>
      </c>
      <c r="B25" s="240" t="s">
        <v>152</v>
      </c>
      <c r="C25" s="240" t="s">
        <v>298</v>
      </c>
      <c r="D25" s="240" t="s">
        <v>299</v>
      </c>
      <c r="E25" s="240" t="s">
        <v>300</v>
      </c>
      <c r="F25" s="240" t="s">
        <v>301</v>
      </c>
      <c r="G25" s="240" t="s">
        <v>23</v>
      </c>
      <c r="H25" s="240" t="s">
        <v>291</v>
      </c>
      <c r="I25" s="240"/>
      <c r="J25" s="240"/>
    </row>
    <row r="26" customFormat="false" ht="18.75" hidden="false" customHeight="false" outlineLevel="0" collapsed="false">
      <c r="A26" s="240" t="s">
        <v>265</v>
      </c>
      <c r="B26" s="240" t="s">
        <v>152</v>
      </c>
      <c r="C26" s="240" t="s">
        <v>298</v>
      </c>
      <c r="D26" s="240" t="s">
        <v>302</v>
      </c>
      <c r="E26" s="240" t="s">
        <v>23</v>
      </c>
      <c r="F26" s="240" t="s">
        <v>299</v>
      </c>
      <c r="G26" s="240" t="s">
        <v>300</v>
      </c>
      <c r="H26" s="240" t="s">
        <v>301</v>
      </c>
      <c r="I26" s="240" t="s">
        <v>291</v>
      </c>
      <c r="J26" s="240"/>
    </row>
    <row r="27" customFormat="false" ht="18.75" hidden="false" customHeight="false" outlineLevel="0" collapsed="false">
      <c r="A27" s="240" t="s">
        <v>266</v>
      </c>
      <c r="B27" s="240" t="s">
        <v>152</v>
      </c>
      <c r="C27" s="240" t="s">
        <v>298</v>
      </c>
      <c r="D27" s="240" t="s">
        <v>302</v>
      </c>
      <c r="E27" s="240" t="s">
        <v>299</v>
      </c>
      <c r="F27" s="240" t="s">
        <v>300</v>
      </c>
      <c r="G27" s="240" t="s">
        <v>303</v>
      </c>
      <c r="H27" s="240" t="s">
        <v>304</v>
      </c>
      <c r="I27" s="240" t="s">
        <v>301</v>
      </c>
      <c r="J27" s="240" t="s">
        <v>23</v>
      </c>
      <c r="K27" s="240" t="s">
        <v>291</v>
      </c>
    </row>
    <row r="28" customFormat="false" ht="18.75" hidden="false" customHeight="false" outlineLevel="0" collapsed="false">
      <c r="A28" s="240" t="s">
        <v>268</v>
      </c>
      <c r="B28" s="240" t="s">
        <v>152</v>
      </c>
      <c r="C28" s="240" t="s">
        <v>298</v>
      </c>
      <c r="D28" s="240" t="s">
        <v>305</v>
      </c>
      <c r="E28" s="240"/>
      <c r="F28" s="240"/>
      <c r="G28" s="240"/>
      <c r="H28" s="240"/>
      <c r="I28" s="240"/>
      <c r="J28" s="240"/>
      <c r="K28" s="240"/>
    </row>
    <row r="29" customFormat="false" ht="18.75" hidden="false" customHeight="false" outlineLevel="0" collapsed="false">
      <c r="A29" s="240" t="s">
        <v>267</v>
      </c>
      <c r="B29" s="240" t="s">
        <v>152</v>
      </c>
      <c r="C29" s="240" t="s">
        <v>298</v>
      </c>
      <c r="D29" s="240" t="s">
        <v>305</v>
      </c>
      <c r="E29" s="240"/>
      <c r="F29" s="240"/>
      <c r="G29" s="240"/>
      <c r="H29" s="240"/>
      <c r="I29" s="240"/>
      <c r="J29" s="240"/>
      <c r="K29" s="240"/>
    </row>
    <row r="30" customFormat="false" ht="18.75" hidden="false" customHeight="false" outlineLevel="0" collapsed="false">
      <c r="A30" s="240" t="s">
        <v>269</v>
      </c>
      <c r="B30" s="240" t="s">
        <v>152</v>
      </c>
      <c r="C30" s="240" t="s">
        <v>298</v>
      </c>
      <c r="D30" s="240" t="s">
        <v>290</v>
      </c>
      <c r="E30" s="240" t="s">
        <v>23</v>
      </c>
      <c r="F30" s="240" t="s">
        <v>299</v>
      </c>
      <c r="G30" s="240" t="s">
        <v>300</v>
      </c>
      <c r="H30" s="240" t="s">
        <v>303</v>
      </c>
      <c r="I30" s="240" t="s">
        <v>304</v>
      </c>
      <c r="J30" s="240" t="s">
        <v>270</v>
      </c>
      <c r="K30" s="240" t="s">
        <v>291</v>
      </c>
    </row>
    <row r="31" customFormat="false" ht="18.75" hidden="false" customHeight="false" outlineLevel="0" collapsed="false">
      <c r="A31" s="240" t="s">
        <v>276</v>
      </c>
      <c r="B31" s="240" t="s">
        <v>298</v>
      </c>
      <c r="C31" s="240" t="s">
        <v>290</v>
      </c>
      <c r="D31" s="240" t="s">
        <v>23</v>
      </c>
      <c r="E31" s="240" t="s">
        <v>299</v>
      </c>
      <c r="F31" s="240" t="s">
        <v>300</v>
      </c>
      <c r="G31" s="240" t="s">
        <v>270</v>
      </c>
      <c r="H31" s="240" t="s">
        <v>306</v>
      </c>
      <c r="I31" s="240" t="s">
        <v>223</v>
      </c>
      <c r="J31" s="240" t="s">
        <v>291</v>
      </c>
    </row>
  </sheetData>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N83"/>
  <sheetViews>
    <sheetView showFormulas="false" showGridLines="false" showRowColHeaders="true" showZeros="true" rightToLeft="false" tabSelected="false" showOutlineSymbols="true" defaultGridColor="true" view="pageBreakPreview" topLeftCell="A1" colorId="64" zoomScale="100" zoomScaleNormal="100" zoomScalePageLayoutView="100" workbookViewId="0">
      <selection pane="topLeft" activeCell="AF45" activeCellId="0" sqref="AF45"/>
    </sheetView>
  </sheetViews>
  <sheetFormatPr defaultColWidth="8.2578125" defaultRowHeight="21" customHeight="true" zeroHeight="false" outlineLevelRow="0" outlineLevelCol="0"/>
  <cols>
    <col collapsed="false" customWidth="true" hidden="false" outlineLevel="0" max="1" min="1" style="105" width="2.62"/>
    <col collapsed="false" customWidth="true" hidden="false" outlineLevel="0" max="2" min="2" style="106" width="15"/>
    <col collapsed="false" customWidth="true" hidden="false" outlineLevel="0" max="3" min="3" style="105" width="7.25"/>
    <col collapsed="false" customWidth="true" hidden="false" outlineLevel="0" max="5" min="4" style="105" width="7.62"/>
    <col collapsed="false" customWidth="true" hidden="false" outlineLevel="0" max="36" min="6" style="105" width="2.62"/>
    <col collapsed="false" customWidth="true" hidden="false" outlineLevel="0" max="37" min="37" style="105" width="6.62"/>
    <col collapsed="false" customWidth="true" hidden="false" outlineLevel="0" max="39" min="38" style="105" width="7.62"/>
    <col collapsed="false" customWidth="true" hidden="false" outlineLevel="0" max="40" min="40" style="105" width="5.62"/>
    <col collapsed="false" customWidth="false" hidden="false" outlineLevel="0" max="16384" min="41" style="105" width="8.25"/>
  </cols>
  <sheetData>
    <row r="1" customFormat="false" ht="24.75" hidden="false" customHeight="true" outlineLevel="0" collapsed="false">
      <c r="A1" s="107" t="s">
        <v>90</v>
      </c>
      <c r="C1" s="108"/>
      <c r="D1" s="108"/>
      <c r="E1" s="108"/>
      <c r="F1" s="108"/>
      <c r="G1" s="108"/>
      <c r="H1" s="108"/>
      <c r="I1" s="108"/>
      <c r="J1" s="108"/>
      <c r="K1" s="108"/>
      <c r="L1" s="108"/>
      <c r="M1" s="108"/>
      <c r="N1" s="108"/>
      <c r="O1" s="108"/>
      <c r="P1" s="108"/>
      <c r="Q1" s="108"/>
      <c r="R1" s="108"/>
      <c r="S1" s="108"/>
      <c r="T1" s="108"/>
      <c r="U1" s="108"/>
      <c r="V1" s="108"/>
      <c r="W1" s="108"/>
      <c r="X1" s="109"/>
      <c r="Y1" s="109"/>
      <c r="Z1" s="110"/>
      <c r="AA1" s="110"/>
      <c r="AB1" s="110"/>
      <c r="AC1" s="110"/>
      <c r="AD1" s="111"/>
      <c r="AE1" s="111"/>
      <c r="AF1" s="111"/>
      <c r="AG1" s="111"/>
      <c r="AH1" s="111"/>
      <c r="AI1" s="112" t="s">
        <v>91</v>
      </c>
      <c r="AJ1" s="112"/>
      <c r="AK1" s="113" t="s">
        <v>150</v>
      </c>
      <c r="AL1" s="113"/>
      <c r="AM1" s="113"/>
      <c r="AN1" s="113"/>
    </row>
    <row r="2" customFormat="false" ht="18" hidden="false" customHeight="true" outlineLevel="0" collapsed="false">
      <c r="A2" s="110"/>
      <c r="B2" s="114"/>
      <c r="C2" s="114"/>
      <c r="D2" s="114"/>
      <c r="E2" s="114"/>
      <c r="F2" s="114"/>
      <c r="G2" s="114"/>
      <c r="H2" s="114"/>
      <c r="I2" s="114"/>
      <c r="J2" s="114"/>
      <c r="K2" s="115"/>
      <c r="L2" s="115"/>
      <c r="M2" s="116" t="n">
        <v>2024</v>
      </c>
      <c r="N2" s="116"/>
      <c r="O2" s="116"/>
      <c r="P2" s="116"/>
      <c r="Q2" s="117" t="s">
        <v>93</v>
      </c>
      <c r="R2" s="117"/>
      <c r="S2" s="116" t="n">
        <v>5</v>
      </c>
      <c r="T2" s="116"/>
      <c r="U2" s="117" t="s">
        <v>94</v>
      </c>
      <c r="V2" s="117"/>
      <c r="W2" s="114"/>
      <c r="X2" s="114"/>
      <c r="Y2" s="114"/>
      <c r="Z2" s="110"/>
      <c r="AA2" s="110"/>
      <c r="AC2" s="112"/>
      <c r="AD2" s="114"/>
      <c r="AE2" s="114"/>
      <c r="AF2" s="114"/>
      <c r="AG2" s="114"/>
      <c r="AH2" s="114"/>
      <c r="AI2" s="112" t="s">
        <v>95</v>
      </c>
      <c r="AJ2" s="112"/>
      <c r="AK2" s="118"/>
      <c r="AL2" s="118"/>
      <c r="AM2" s="118"/>
      <c r="AN2" s="118"/>
    </row>
    <row r="3" customFormat="false" ht="18" hidden="false" customHeight="true" outlineLevel="0" collapsed="false">
      <c r="A3" s="119"/>
      <c r="B3" s="119"/>
      <c r="C3" s="119"/>
      <c r="D3" s="119"/>
      <c r="E3" s="119"/>
      <c r="F3" s="119"/>
      <c r="G3" s="119"/>
      <c r="H3" s="119"/>
      <c r="I3" s="119"/>
      <c r="J3" s="119"/>
      <c r="K3" s="119"/>
      <c r="L3" s="119"/>
      <c r="M3" s="119"/>
      <c r="N3" s="119"/>
      <c r="O3" s="119"/>
      <c r="P3" s="119"/>
      <c r="Q3" s="119"/>
      <c r="R3" s="119"/>
      <c r="S3" s="119"/>
      <c r="T3" s="119"/>
      <c r="U3" s="119"/>
      <c r="V3" s="119"/>
      <c r="W3" s="119"/>
      <c r="Y3" s="120"/>
      <c r="Z3" s="120"/>
      <c r="AA3" s="120"/>
      <c r="AB3" s="110"/>
      <c r="AC3" s="120"/>
      <c r="AD3" s="120"/>
      <c r="AE3" s="120"/>
      <c r="AF3" s="120"/>
      <c r="AG3" s="120"/>
      <c r="AH3" s="120"/>
      <c r="AI3" s="121" t="s">
        <v>96</v>
      </c>
      <c r="AJ3" s="112"/>
      <c r="AK3" s="122" t="s">
        <v>151</v>
      </c>
      <c r="AL3" s="122"/>
      <c r="AM3" s="122"/>
      <c r="AN3" s="122"/>
    </row>
    <row r="4" customFormat="false" ht="18" hidden="false" customHeight="true" outlineLevel="0" collapsed="false">
      <c r="A4" s="119"/>
      <c r="B4" s="119"/>
      <c r="C4" s="119"/>
      <c r="D4" s="119"/>
      <c r="E4" s="119"/>
      <c r="F4" s="119"/>
      <c r="G4" s="119"/>
      <c r="H4" s="119"/>
      <c r="I4" s="119"/>
      <c r="J4" s="119"/>
      <c r="K4" s="119"/>
      <c r="L4" s="119"/>
      <c r="M4" s="119"/>
      <c r="N4" s="119"/>
      <c r="O4" s="119"/>
      <c r="P4" s="119"/>
      <c r="Q4" s="119"/>
      <c r="R4" s="119"/>
      <c r="S4" s="119"/>
      <c r="T4" s="119"/>
      <c r="U4" s="119"/>
      <c r="V4" s="119"/>
      <c r="W4" s="119"/>
      <c r="Y4" s="120"/>
      <c r="Z4" s="120"/>
      <c r="AA4" s="120"/>
      <c r="AB4" s="110"/>
      <c r="AC4" s="120"/>
      <c r="AD4" s="120"/>
      <c r="AE4" s="120"/>
      <c r="AF4" s="120"/>
      <c r="AG4" s="120"/>
      <c r="AH4" s="120"/>
      <c r="AI4" s="121" t="s">
        <v>97</v>
      </c>
      <c r="AJ4" s="112"/>
      <c r="AK4" s="122"/>
      <c r="AL4" s="122"/>
      <c r="AM4" s="122"/>
      <c r="AN4" s="122"/>
    </row>
    <row r="5" customFormat="false" ht="18" hidden="false" customHeight="true" outlineLevel="0" collapsed="false">
      <c r="A5" s="119"/>
      <c r="B5" s="119"/>
      <c r="C5" s="119"/>
      <c r="D5" s="119"/>
      <c r="E5" s="119"/>
      <c r="F5" s="119"/>
      <c r="G5" s="119"/>
      <c r="H5" s="119"/>
      <c r="I5" s="119"/>
      <c r="J5" s="119"/>
      <c r="K5" s="119"/>
      <c r="L5" s="119"/>
      <c r="M5" s="119"/>
      <c r="N5" s="119"/>
      <c r="O5" s="119"/>
      <c r="P5" s="119"/>
      <c r="Q5" s="119"/>
      <c r="R5" s="119"/>
      <c r="S5" s="119"/>
      <c r="U5" s="119"/>
      <c r="V5" s="119"/>
      <c r="W5" s="119"/>
      <c r="Y5" s="120"/>
      <c r="Z5" s="120"/>
      <c r="AA5" s="120"/>
      <c r="AB5" s="110"/>
      <c r="AC5" s="120"/>
      <c r="AD5" s="120"/>
      <c r="AE5" s="120"/>
      <c r="AF5" s="120"/>
      <c r="AG5" s="121" t="s">
        <v>98</v>
      </c>
      <c r="AH5" s="165" t="n">
        <v>40</v>
      </c>
      <c r="AI5" s="165"/>
      <c r="AJ5" s="165"/>
      <c r="AK5" s="120" t="s">
        <v>99</v>
      </c>
      <c r="AL5" s="165" t="n">
        <v>160</v>
      </c>
      <c r="AM5" s="120" t="s">
        <v>100</v>
      </c>
      <c r="AN5" s="110"/>
    </row>
    <row r="6" customFormat="false" ht="9.75" hidden="false" customHeight="true" outlineLevel="0" collapsed="false">
      <c r="A6" s="110"/>
      <c r="B6" s="125"/>
      <c r="C6" s="125"/>
      <c r="D6" s="125"/>
      <c r="E6" s="125"/>
      <c r="F6" s="125"/>
      <c r="G6" s="125"/>
      <c r="H6" s="125"/>
      <c r="I6" s="125"/>
      <c r="J6" s="125"/>
      <c r="K6" s="125"/>
      <c r="L6" s="125"/>
      <c r="M6" s="125"/>
      <c r="N6" s="125"/>
      <c r="O6" s="125"/>
      <c r="P6" s="125"/>
      <c r="Q6" s="125"/>
      <c r="R6" s="125"/>
      <c r="S6" s="125"/>
      <c r="T6" s="125"/>
      <c r="U6" s="125"/>
      <c r="V6" s="125"/>
      <c r="W6" s="125"/>
      <c r="X6" s="126"/>
      <c r="Y6" s="126"/>
      <c r="Z6" s="126"/>
      <c r="AA6" s="126"/>
      <c r="AB6" s="126"/>
      <c r="AC6" s="126"/>
      <c r="AD6" s="126"/>
      <c r="AE6" s="126"/>
      <c r="AF6" s="126"/>
      <c r="AG6" s="126"/>
      <c r="AH6" s="126"/>
      <c r="AI6" s="126"/>
      <c r="AJ6" s="126"/>
      <c r="AK6" s="126"/>
      <c r="AL6" s="126"/>
      <c r="AM6" s="110"/>
      <c r="AN6" s="110"/>
    </row>
    <row r="7" customFormat="false" ht="15" hidden="false" customHeight="true" outlineLevel="0" collapsed="false">
      <c r="A7" s="127" t="s">
        <v>101</v>
      </c>
      <c r="B7" s="128" t="s">
        <v>102</v>
      </c>
      <c r="C7" s="129" t="s">
        <v>103</v>
      </c>
      <c r="D7" s="128" t="s">
        <v>104</v>
      </c>
      <c r="E7" s="130" t="s">
        <v>105</v>
      </c>
      <c r="F7" s="131" t="s">
        <v>106</v>
      </c>
      <c r="G7" s="131"/>
      <c r="H7" s="131"/>
      <c r="I7" s="131"/>
      <c r="J7" s="131"/>
      <c r="K7" s="131"/>
      <c r="L7" s="131"/>
      <c r="M7" s="131"/>
      <c r="N7" s="131"/>
      <c r="O7" s="131"/>
      <c r="P7" s="131"/>
      <c r="Q7" s="131"/>
      <c r="R7" s="131"/>
      <c r="S7" s="131"/>
      <c r="T7" s="131"/>
      <c r="U7" s="131"/>
      <c r="V7" s="131"/>
      <c r="W7" s="131"/>
      <c r="X7" s="131"/>
      <c r="Y7" s="131"/>
      <c r="Z7" s="131"/>
      <c r="AA7" s="131"/>
      <c r="AB7" s="131"/>
      <c r="AC7" s="131"/>
      <c r="AD7" s="131"/>
      <c r="AE7" s="131"/>
      <c r="AF7" s="131"/>
      <c r="AG7" s="131"/>
      <c r="AH7" s="131"/>
      <c r="AI7" s="131"/>
      <c r="AJ7" s="131"/>
      <c r="AK7" s="132" t="s">
        <v>107</v>
      </c>
      <c r="AL7" s="133" t="s">
        <v>108</v>
      </c>
      <c r="AM7" s="134" t="s">
        <v>109</v>
      </c>
      <c r="AN7" s="134"/>
    </row>
    <row r="8" customFormat="false" ht="15" hidden="false" customHeight="true" outlineLevel="0" collapsed="false">
      <c r="A8" s="127"/>
      <c r="B8" s="128"/>
      <c r="C8" s="129"/>
      <c r="D8" s="128"/>
      <c r="E8" s="130"/>
      <c r="F8" s="128" t="s">
        <v>110</v>
      </c>
      <c r="G8" s="128"/>
      <c r="H8" s="128"/>
      <c r="I8" s="128"/>
      <c r="J8" s="128"/>
      <c r="K8" s="128"/>
      <c r="L8" s="128"/>
      <c r="M8" s="128" t="s">
        <v>111</v>
      </c>
      <c r="N8" s="128"/>
      <c r="O8" s="128"/>
      <c r="P8" s="128"/>
      <c r="Q8" s="128"/>
      <c r="R8" s="128"/>
      <c r="S8" s="128"/>
      <c r="T8" s="128" t="s">
        <v>112</v>
      </c>
      <c r="U8" s="128"/>
      <c r="V8" s="128"/>
      <c r="W8" s="128"/>
      <c r="X8" s="128"/>
      <c r="Y8" s="128"/>
      <c r="Z8" s="128"/>
      <c r="AA8" s="128" t="s">
        <v>113</v>
      </c>
      <c r="AB8" s="128"/>
      <c r="AC8" s="128"/>
      <c r="AD8" s="128"/>
      <c r="AE8" s="128"/>
      <c r="AF8" s="128"/>
      <c r="AG8" s="128"/>
      <c r="AH8" s="128" t="s">
        <v>114</v>
      </c>
      <c r="AI8" s="128"/>
      <c r="AJ8" s="128"/>
      <c r="AK8" s="132"/>
      <c r="AL8" s="133"/>
      <c r="AM8" s="134"/>
      <c r="AN8" s="134"/>
    </row>
    <row r="9" customFormat="false" ht="15" hidden="false" customHeight="true" outlineLevel="0" collapsed="false">
      <c r="A9" s="127"/>
      <c r="B9" s="128"/>
      <c r="C9" s="129"/>
      <c r="D9" s="128"/>
      <c r="E9" s="130"/>
      <c r="F9" s="135" t="n">
        <f aca="false">DATE($M$2,$S$2,1)</f>
        <v>45413</v>
      </c>
      <c r="G9" s="135" t="n">
        <f aca="false">DATE($M$2,$S$2,2)</f>
        <v>45414</v>
      </c>
      <c r="H9" s="135" t="n">
        <f aca="false">DATE($M$2,$S$2,3)</f>
        <v>45415</v>
      </c>
      <c r="I9" s="135" t="n">
        <f aca="false">DATE($M$2,$S$2,4)</f>
        <v>45416</v>
      </c>
      <c r="J9" s="135" t="n">
        <f aca="false">DATE($M$2,$S$2,5)</f>
        <v>45417</v>
      </c>
      <c r="K9" s="135" t="n">
        <f aca="false">DATE($M$2,$S$2,6)</f>
        <v>45418</v>
      </c>
      <c r="L9" s="135" t="n">
        <f aca="false">DATE($M$2,$S$2,7)</f>
        <v>45419</v>
      </c>
      <c r="M9" s="135" t="n">
        <f aca="false">DATE($M$2,$S$2,8)</f>
        <v>45420</v>
      </c>
      <c r="N9" s="135" t="n">
        <f aca="false">DATE($M$2,$S$2,9)</f>
        <v>45421</v>
      </c>
      <c r="O9" s="135" t="n">
        <f aca="false">DATE($M$2,$S$2,10)</f>
        <v>45422</v>
      </c>
      <c r="P9" s="135" t="n">
        <f aca="false">DATE($M$2,$S$2,11)</f>
        <v>45423</v>
      </c>
      <c r="Q9" s="135" t="n">
        <f aca="false">DATE($M$2,$S$2,12)</f>
        <v>45424</v>
      </c>
      <c r="R9" s="135" t="n">
        <f aca="false">DATE($M$2,$S$2,13)</f>
        <v>45425</v>
      </c>
      <c r="S9" s="135" t="n">
        <f aca="false">DATE($M$2,$S$2,14)</f>
        <v>45426</v>
      </c>
      <c r="T9" s="135" t="n">
        <f aca="false">DATE($M$2,$S$2,15)</f>
        <v>45427</v>
      </c>
      <c r="U9" s="135" t="n">
        <f aca="false">DATE($M$2,$S$2,16)</f>
        <v>45428</v>
      </c>
      <c r="V9" s="135" t="n">
        <f aca="false">DATE($M$2,$S$2,17)</f>
        <v>45429</v>
      </c>
      <c r="W9" s="135" t="n">
        <f aca="false">DATE($M$2,$S$2,18)</f>
        <v>45430</v>
      </c>
      <c r="X9" s="135" t="n">
        <f aca="false">DATE($M$2,$S$2,19)</f>
        <v>45431</v>
      </c>
      <c r="Y9" s="135" t="n">
        <f aca="false">DATE($M$2,$S$2,20)</f>
        <v>45432</v>
      </c>
      <c r="Z9" s="135" t="n">
        <f aca="false">DATE($M$2,$S$2,21)</f>
        <v>45433</v>
      </c>
      <c r="AA9" s="135" t="n">
        <f aca="false">DATE($M$2,$S$2,22)</f>
        <v>45434</v>
      </c>
      <c r="AB9" s="135" t="n">
        <f aca="false">DATE($M$2,$S$2,23)</f>
        <v>45435</v>
      </c>
      <c r="AC9" s="135" t="n">
        <f aca="false">DATE($M$2,$S$2,24)</f>
        <v>45436</v>
      </c>
      <c r="AD9" s="135" t="n">
        <f aca="false">DATE($M$2,$S$2,25)</f>
        <v>45437</v>
      </c>
      <c r="AE9" s="135" t="n">
        <f aca="false">DATE($M$2,$S$2,26)</f>
        <v>45438</v>
      </c>
      <c r="AF9" s="135" t="n">
        <f aca="false">DATE($M$2,$S$2,27)</f>
        <v>45439</v>
      </c>
      <c r="AG9" s="135" t="n">
        <f aca="false">DATE($M$2,$S$2,28)</f>
        <v>45440</v>
      </c>
      <c r="AH9" s="135" t="n">
        <f aca="false">IF(DAY(EOMONTH(F9,0))&lt;29,"",DATE($M$2,$S$2,29))</f>
        <v>45441</v>
      </c>
      <c r="AI9" s="135" t="n">
        <f aca="false">IF(DAY(EOMONTH(F9,0))&lt;30,"",DATE($M$2,$S$2,30))</f>
        <v>45442</v>
      </c>
      <c r="AJ9" s="135" t="n">
        <f aca="false">IF(DAY(EOMONTH(F9,0))&lt;31,"",DATE($M$2,$S$2,31))</f>
        <v>45443</v>
      </c>
      <c r="AK9" s="132"/>
      <c r="AL9" s="133"/>
      <c r="AM9" s="134"/>
      <c r="AN9" s="134"/>
    </row>
    <row r="10" customFormat="false" ht="15" hidden="false" customHeight="true" outlineLevel="0" collapsed="false">
      <c r="A10" s="127"/>
      <c r="B10" s="128"/>
      <c r="C10" s="129"/>
      <c r="D10" s="128"/>
      <c r="E10" s="130"/>
      <c r="F10" s="136" t="n">
        <f aca="false">DATE($M$2,$S$2,1)</f>
        <v>45413</v>
      </c>
      <c r="G10" s="136" t="n">
        <f aca="false">DATE($M$2,$S$2,2)</f>
        <v>45414</v>
      </c>
      <c r="H10" s="136" t="n">
        <f aca="false">DATE($M$2,$S$2,3)</f>
        <v>45415</v>
      </c>
      <c r="I10" s="136" t="n">
        <f aca="false">DATE($M$2,$S$2,4)</f>
        <v>45416</v>
      </c>
      <c r="J10" s="136" t="n">
        <f aca="false">DATE($M$2,$S$2,5)</f>
        <v>45417</v>
      </c>
      <c r="K10" s="136" t="n">
        <f aca="false">DATE($M$2,$S$2,6)</f>
        <v>45418</v>
      </c>
      <c r="L10" s="136" t="n">
        <f aca="false">DATE($M$2,$S$2,7)</f>
        <v>45419</v>
      </c>
      <c r="M10" s="136" t="n">
        <f aca="false">DATE($M$2,$S$2,8)</f>
        <v>45420</v>
      </c>
      <c r="N10" s="136" t="n">
        <f aca="false">DATE($M$2,$S$2,9)</f>
        <v>45421</v>
      </c>
      <c r="O10" s="136" t="n">
        <f aca="false">DATE($M$2,$S$2,10)</f>
        <v>45422</v>
      </c>
      <c r="P10" s="136" t="n">
        <f aca="false">DATE($M$2,$S$2,11)</f>
        <v>45423</v>
      </c>
      <c r="Q10" s="136" t="n">
        <f aca="false">DATE($M$2,$S$2,12)</f>
        <v>45424</v>
      </c>
      <c r="R10" s="136" t="n">
        <f aca="false">DATE($M$2,$S$2,13)</f>
        <v>45425</v>
      </c>
      <c r="S10" s="136" t="n">
        <f aca="false">DATE($M$2,$S$2,14)</f>
        <v>45426</v>
      </c>
      <c r="T10" s="136" t="n">
        <f aca="false">DATE($M$2,$S$2,15)</f>
        <v>45427</v>
      </c>
      <c r="U10" s="136" t="n">
        <f aca="false">DATE($M$2,$S$2,16)</f>
        <v>45428</v>
      </c>
      <c r="V10" s="136" t="n">
        <f aca="false">DATE($M$2,$S$2,17)</f>
        <v>45429</v>
      </c>
      <c r="W10" s="136" t="n">
        <f aca="false">DATE($M$2,$S$2,18)</f>
        <v>45430</v>
      </c>
      <c r="X10" s="136" t="n">
        <f aca="false">DATE($M$2,$S$2,19)</f>
        <v>45431</v>
      </c>
      <c r="Y10" s="136" t="n">
        <f aca="false">DATE($M$2,$S$2,20)</f>
        <v>45432</v>
      </c>
      <c r="Z10" s="136" t="n">
        <f aca="false">DATE($M$2,$S$2,21)</f>
        <v>45433</v>
      </c>
      <c r="AA10" s="136" t="n">
        <f aca="false">DATE($M$2,$S$2,22)</f>
        <v>45434</v>
      </c>
      <c r="AB10" s="136" t="n">
        <f aca="false">DATE($M$2,$S$2,23)</f>
        <v>45435</v>
      </c>
      <c r="AC10" s="136" t="n">
        <f aca="false">DATE($M$2,$S$2,24)</f>
        <v>45436</v>
      </c>
      <c r="AD10" s="136" t="n">
        <f aca="false">DATE($M$2,$S$2,25)</f>
        <v>45437</v>
      </c>
      <c r="AE10" s="136" t="n">
        <f aca="false">DATE($M$2,$S$2,26)</f>
        <v>45438</v>
      </c>
      <c r="AF10" s="136" t="n">
        <f aca="false">DATE($M$2,$S$2,27)</f>
        <v>45439</v>
      </c>
      <c r="AG10" s="136" t="n">
        <f aca="false">DATE($M$2,$S$2,28)</f>
        <v>45440</v>
      </c>
      <c r="AH10" s="136" t="n">
        <f aca="false">IF(DAY(EOMONTH(F10,0))&lt;29,"",DATE($M$2,$S$2,29))</f>
        <v>45441</v>
      </c>
      <c r="AI10" s="136" t="n">
        <f aca="false">IF(DAY(EOMONTH(F10,0))&lt;30,"",DATE($M$2,$S$2,30))</f>
        <v>45442</v>
      </c>
      <c r="AJ10" s="136" t="n">
        <f aca="false">IF(DAY(EOMONTH(F10,0))&lt;31,"",DATE($M$2,$S$2,31))</f>
        <v>45443</v>
      </c>
      <c r="AK10" s="132"/>
      <c r="AL10" s="133"/>
      <c r="AM10" s="134"/>
      <c r="AN10" s="134"/>
    </row>
    <row r="11" customFormat="false" ht="18" hidden="false" customHeight="true" outlineLevel="0" collapsed="false">
      <c r="A11" s="127" t="n">
        <v>1</v>
      </c>
      <c r="B11" s="166" t="s">
        <v>152</v>
      </c>
      <c r="C11" s="138" t="s">
        <v>126</v>
      </c>
      <c r="D11" s="167"/>
      <c r="E11" s="168" t="s">
        <v>126</v>
      </c>
      <c r="F11" s="141" t="n">
        <v>8</v>
      </c>
      <c r="G11" s="141" t="n">
        <v>8</v>
      </c>
      <c r="H11" s="141"/>
      <c r="I11" s="141" t="n">
        <v>8</v>
      </c>
      <c r="J11" s="141" t="n">
        <v>8</v>
      </c>
      <c r="K11" s="141" t="n">
        <v>8</v>
      </c>
      <c r="L11" s="141"/>
      <c r="M11" s="141" t="n">
        <v>8</v>
      </c>
      <c r="N11" s="141" t="n">
        <v>8</v>
      </c>
      <c r="O11" s="141"/>
      <c r="P11" s="141" t="n">
        <v>8</v>
      </c>
      <c r="Q11" s="141" t="n">
        <v>8</v>
      </c>
      <c r="R11" s="141" t="n">
        <v>8</v>
      </c>
      <c r="S11" s="141"/>
      <c r="T11" s="141" t="n">
        <v>8</v>
      </c>
      <c r="U11" s="141" t="n">
        <v>8</v>
      </c>
      <c r="V11" s="141"/>
      <c r="W11" s="141" t="n">
        <v>8</v>
      </c>
      <c r="X11" s="141" t="n">
        <v>8</v>
      </c>
      <c r="Y11" s="141"/>
      <c r="Z11" s="141" t="n">
        <v>8</v>
      </c>
      <c r="AA11" s="141" t="n">
        <v>8</v>
      </c>
      <c r="AB11" s="141"/>
      <c r="AC11" s="141" t="n">
        <v>8</v>
      </c>
      <c r="AD11" s="141" t="n">
        <v>8</v>
      </c>
      <c r="AE11" s="141" t="n">
        <v>8</v>
      </c>
      <c r="AF11" s="141"/>
      <c r="AG11" s="141" t="n">
        <v>8</v>
      </c>
      <c r="AH11" s="141" t="n">
        <v>8</v>
      </c>
      <c r="AI11" s="141"/>
      <c r="AJ11" s="141" t="n">
        <v>8</v>
      </c>
      <c r="AK11" s="149"/>
      <c r="AL11" s="169"/>
      <c r="AM11" s="144"/>
      <c r="AN11" s="144"/>
    </row>
    <row r="12" customFormat="false" ht="18" hidden="false" customHeight="true" outlineLevel="0" collapsed="false">
      <c r="A12" s="127" t="n">
        <v>2</v>
      </c>
      <c r="B12" s="170" t="s">
        <v>153</v>
      </c>
      <c r="C12" s="138" t="s">
        <v>128</v>
      </c>
      <c r="D12" s="167"/>
      <c r="E12" s="168" t="s">
        <v>128</v>
      </c>
      <c r="F12" s="141" t="n">
        <v>4</v>
      </c>
      <c r="G12" s="141" t="n">
        <v>4</v>
      </c>
      <c r="H12" s="141" t="n">
        <v>4</v>
      </c>
      <c r="I12" s="141" t="n">
        <v>4</v>
      </c>
      <c r="J12" s="141" t="n">
        <v>8</v>
      </c>
      <c r="K12" s="141"/>
      <c r="L12" s="141"/>
      <c r="M12" s="141" t="n">
        <v>4</v>
      </c>
      <c r="N12" s="141" t="n">
        <v>4</v>
      </c>
      <c r="O12" s="141" t="n">
        <v>4</v>
      </c>
      <c r="P12" s="141" t="n">
        <v>4</v>
      </c>
      <c r="Q12" s="141" t="n">
        <v>8</v>
      </c>
      <c r="R12" s="141"/>
      <c r="S12" s="141"/>
      <c r="T12" s="141" t="n">
        <v>4</v>
      </c>
      <c r="U12" s="141" t="n">
        <v>4</v>
      </c>
      <c r="V12" s="141" t="n">
        <v>4</v>
      </c>
      <c r="W12" s="141" t="n">
        <v>4</v>
      </c>
      <c r="X12" s="141" t="n">
        <v>8</v>
      </c>
      <c r="Y12" s="141"/>
      <c r="Z12" s="141"/>
      <c r="AA12" s="141" t="n">
        <v>4</v>
      </c>
      <c r="AB12" s="141" t="n">
        <v>4</v>
      </c>
      <c r="AC12" s="141" t="n">
        <v>4</v>
      </c>
      <c r="AD12" s="141" t="n">
        <v>4</v>
      </c>
      <c r="AE12" s="141" t="n">
        <v>8</v>
      </c>
      <c r="AF12" s="141"/>
      <c r="AG12" s="141"/>
      <c r="AH12" s="141" t="n">
        <v>8</v>
      </c>
      <c r="AI12" s="141"/>
      <c r="AJ12" s="141"/>
      <c r="AK12" s="142" t="n">
        <f aca="false">+SUM(F12:AJ12)</f>
        <v>104</v>
      </c>
      <c r="AL12" s="143" t="n">
        <f aca="false">IF($AK$3="４週",AK12/4,AK12/(DAY(EOMONTH($F$9,0))/7))</f>
        <v>26</v>
      </c>
      <c r="AM12" s="144"/>
      <c r="AN12" s="144"/>
    </row>
    <row r="13" customFormat="false" ht="18" hidden="false" customHeight="true" outlineLevel="0" collapsed="false">
      <c r="A13" s="127" t="n">
        <v>3</v>
      </c>
      <c r="B13" s="170" t="s">
        <v>153</v>
      </c>
      <c r="C13" s="138" t="s">
        <v>130</v>
      </c>
      <c r="D13" s="167"/>
      <c r="E13" s="168" t="s">
        <v>130</v>
      </c>
      <c r="F13" s="141" t="n">
        <v>4</v>
      </c>
      <c r="G13" s="141" t="n">
        <v>4</v>
      </c>
      <c r="H13" s="141"/>
      <c r="I13" s="141" t="n">
        <v>4</v>
      </c>
      <c r="J13" s="141"/>
      <c r="K13" s="141" t="n">
        <v>4</v>
      </c>
      <c r="L13" s="141"/>
      <c r="M13" s="141" t="n">
        <v>4</v>
      </c>
      <c r="N13" s="141" t="n">
        <v>4</v>
      </c>
      <c r="O13" s="141"/>
      <c r="P13" s="141" t="n">
        <v>4</v>
      </c>
      <c r="Q13" s="141"/>
      <c r="R13" s="141" t="n">
        <v>4</v>
      </c>
      <c r="S13" s="141"/>
      <c r="T13" s="141" t="n">
        <v>4</v>
      </c>
      <c r="U13" s="141" t="n">
        <v>4</v>
      </c>
      <c r="V13" s="141"/>
      <c r="W13" s="141" t="n">
        <v>4</v>
      </c>
      <c r="X13" s="141"/>
      <c r="Y13" s="141" t="n">
        <v>4</v>
      </c>
      <c r="Z13" s="141"/>
      <c r="AA13" s="141" t="n">
        <v>4</v>
      </c>
      <c r="AB13" s="141" t="n">
        <v>4</v>
      </c>
      <c r="AC13" s="141"/>
      <c r="AD13" s="141" t="n">
        <v>4</v>
      </c>
      <c r="AE13" s="141"/>
      <c r="AF13" s="141" t="n">
        <v>4</v>
      </c>
      <c r="AG13" s="141"/>
      <c r="AH13" s="141"/>
      <c r="AI13" s="141" t="n">
        <v>4</v>
      </c>
      <c r="AJ13" s="141"/>
      <c r="AK13" s="142" t="n">
        <f aca="false">+SUM(F13:AJ13)</f>
        <v>68</v>
      </c>
      <c r="AL13" s="143" t="n">
        <f aca="false">IF($AK$3="４週",AK13/4,AK13/(DAY(EOMONTH($F$9,0))/7))</f>
        <v>17</v>
      </c>
      <c r="AM13" s="144"/>
      <c r="AN13" s="144"/>
    </row>
    <row r="14" customFormat="false" ht="18" hidden="false" customHeight="true" outlineLevel="0" collapsed="false">
      <c r="A14" s="127" t="n">
        <v>4</v>
      </c>
      <c r="B14" s="170" t="s">
        <v>154</v>
      </c>
      <c r="C14" s="138" t="s">
        <v>130</v>
      </c>
      <c r="D14" s="167"/>
      <c r="E14" s="168" t="s">
        <v>132</v>
      </c>
      <c r="F14" s="141" t="n">
        <v>4</v>
      </c>
      <c r="G14" s="141" t="n">
        <v>4</v>
      </c>
      <c r="H14" s="141"/>
      <c r="I14" s="141" t="n">
        <v>4</v>
      </c>
      <c r="J14" s="141" t="n">
        <v>4</v>
      </c>
      <c r="K14" s="141"/>
      <c r="L14" s="141" t="n">
        <v>4</v>
      </c>
      <c r="M14" s="141" t="n">
        <v>4</v>
      </c>
      <c r="N14" s="141" t="n">
        <v>4</v>
      </c>
      <c r="O14" s="141"/>
      <c r="P14" s="141" t="n">
        <v>4</v>
      </c>
      <c r="Q14" s="141" t="n">
        <v>4</v>
      </c>
      <c r="R14" s="141"/>
      <c r="S14" s="141" t="n">
        <v>4</v>
      </c>
      <c r="T14" s="141" t="n">
        <v>4</v>
      </c>
      <c r="U14" s="141" t="n">
        <v>4</v>
      </c>
      <c r="V14" s="141"/>
      <c r="W14" s="141" t="n">
        <v>4</v>
      </c>
      <c r="X14" s="141" t="n">
        <v>4</v>
      </c>
      <c r="Y14" s="141"/>
      <c r="Z14" s="141" t="n">
        <v>4</v>
      </c>
      <c r="AA14" s="141" t="n">
        <v>4</v>
      </c>
      <c r="AB14" s="141" t="n">
        <v>4</v>
      </c>
      <c r="AC14" s="141"/>
      <c r="AD14" s="141" t="n">
        <v>4</v>
      </c>
      <c r="AE14" s="141" t="n">
        <v>4</v>
      </c>
      <c r="AF14" s="141"/>
      <c r="AG14" s="141" t="n">
        <v>4</v>
      </c>
      <c r="AH14" s="141" t="n">
        <v>4</v>
      </c>
      <c r="AI14" s="141"/>
      <c r="AJ14" s="141" t="n">
        <v>4</v>
      </c>
      <c r="AK14" s="142" t="n">
        <f aca="false">+SUM(F14:AJ14)</f>
        <v>88</v>
      </c>
      <c r="AL14" s="143" t="n">
        <f aca="false">IF($AK$3="４週",AK14/4,AK14/(DAY(EOMONTH($F$9,0))/7))</f>
        <v>22</v>
      </c>
      <c r="AM14" s="144"/>
      <c r="AN14" s="144"/>
    </row>
    <row r="15" customFormat="false" ht="18" hidden="false" customHeight="true" outlineLevel="0" collapsed="false">
      <c r="A15" s="127" t="n">
        <v>5</v>
      </c>
      <c r="B15" s="170" t="s">
        <v>154</v>
      </c>
      <c r="C15" s="138" t="s">
        <v>130</v>
      </c>
      <c r="D15" s="167"/>
      <c r="E15" s="168" t="s">
        <v>155</v>
      </c>
      <c r="F15" s="141" t="n">
        <v>4</v>
      </c>
      <c r="G15" s="141" t="n">
        <v>4</v>
      </c>
      <c r="H15" s="141" t="n">
        <v>4</v>
      </c>
      <c r="I15" s="141"/>
      <c r="J15" s="141"/>
      <c r="K15" s="141" t="n">
        <v>4</v>
      </c>
      <c r="L15" s="141" t="n">
        <v>4</v>
      </c>
      <c r="M15" s="141" t="n">
        <v>4</v>
      </c>
      <c r="N15" s="141" t="n">
        <v>4</v>
      </c>
      <c r="O15" s="141" t="n">
        <v>4</v>
      </c>
      <c r="P15" s="141"/>
      <c r="Q15" s="141"/>
      <c r="R15" s="141" t="n">
        <v>4</v>
      </c>
      <c r="S15" s="141" t="n">
        <v>4</v>
      </c>
      <c r="T15" s="141" t="n">
        <v>4</v>
      </c>
      <c r="U15" s="141" t="n">
        <v>4</v>
      </c>
      <c r="V15" s="141" t="n">
        <v>4</v>
      </c>
      <c r="W15" s="141"/>
      <c r="X15" s="141"/>
      <c r="Y15" s="141" t="n">
        <v>4</v>
      </c>
      <c r="Z15" s="141" t="n">
        <v>4</v>
      </c>
      <c r="AA15" s="141" t="n">
        <v>4</v>
      </c>
      <c r="AB15" s="141" t="n">
        <v>4</v>
      </c>
      <c r="AC15" s="141" t="n">
        <v>4</v>
      </c>
      <c r="AD15" s="141"/>
      <c r="AE15" s="141"/>
      <c r="AF15" s="141" t="n">
        <v>4</v>
      </c>
      <c r="AG15" s="141" t="n">
        <v>4</v>
      </c>
      <c r="AH15" s="141"/>
      <c r="AI15" s="141" t="n">
        <v>4</v>
      </c>
      <c r="AJ15" s="141" t="n">
        <v>4</v>
      </c>
      <c r="AK15" s="142" t="n">
        <f aca="false">+SUM(F15:AJ15)</f>
        <v>88</v>
      </c>
      <c r="AL15" s="143" t="n">
        <f aca="false">IF($AK$3="４週",AK15/4,AK15/(DAY(EOMONTH($F$9,0))/7))</f>
        <v>22</v>
      </c>
      <c r="AM15" s="144"/>
      <c r="AN15" s="144"/>
    </row>
    <row r="16" customFormat="false" ht="18" hidden="false" customHeight="true" outlineLevel="0" collapsed="false">
      <c r="A16" s="127" t="n">
        <v>6</v>
      </c>
      <c r="B16" s="170" t="s">
        <v>154</v>
      </c>
      <c r="C16" s="138" t="s">
        <v>132</v>
      </c>
      <c r="D16" s="167"/>
      <c r="E16" s="168" t="s">
        <v>156</v>
      </c>
      <c r="F16" s="141" t="n">
        <v>2</v>
      </c>
      <c r="G16" s="141" t="n">
        <v>2</v>
      </c>
      <c r="H16" s="141" t="n">
        <v>2</v>
      </c>
      <c r="I16" s="141" t="n">
        <v>4</v>
      </c>
      <c r="J16" s="141" t="n">
        <v>4</v>
      </c>
      <c r="K16" s="141"/>
      <c r="L16" s="141"/>
      <c r="M16" s="141" t="n">
        <v>2</v>
      </c>
      <c r="N16" s="141" t="n">
        <v>2</v>
      </c>
      <c r="O16" s="141" t="n">
        <v>2</v>
      </c>
      <c r="P16" s="141" t="n">
        <v>4</v>
      </c>
      <c r="Q16" s="141" t="n">
        <v>4</v>
      </c>
      <c r="R16" s="141"/>
      <c r="S16" s="141"/>
      <c r="T16" s="141" t="n">
        <v>2</v>
      </c>
      <c r="U16" s="141" t="n">
        <v>2</v>
      </c>
      <c r="V16" s="141" t="n">
        <v>2</v>
      </c>
      <c r="W16" s="141" t="n">
        <v>4</v>
      </c>
      <c r="X16" s="141" t="n">
        <v>4</v>
      </c>
      <c r="Y16" s="141"/>
      <c r="Z16" s="141"/>
      <c r="AA16" s="141" t="n">
        <v>2</v>
      </c>
      <c r="AB16" s="141" t="n">
        <v>2</v>
      </c>
      <c r="AC16" s="141" t="n">
        <v>2</v>
      </c>
      <c r="AD16" s="141" t="n">
        <v>4</v>
      </c>
      <c r="AE16" s="141" t="n">
        <v>4</v>
      </c>
      <c r="AF16" s="141"/>
      <c r="AG16" s="141"/>
      <c r="AH16" s="141" t="n">
        <v>4</v>
      </c>
      <c r="AI16" s="141"/>
      <c r="AJ16" s="141"/>
      <c r="AK16" s="142" t="n">
        <f aca="false">+SUM(F16:AJ16)</f>
        <v>60</v>
      </c>
      <c r="AL16" s="143" t="n">
        <f aca="false">IF($AK$3="４週",AK16/4,AK16/(DAY(EOMONTH($F$9,0))/7))</f>
        <v>15</v>
      </c>
      <c r="AM16" s="144"/>
      <c r="AN16" s="144"/>
    </row>
    <row r="17" customFormat="false" ht="18" hidden="false" customHeight="true" outlineLevel="0" collapsed="false">
      <c r="A17" s="127" t="n">
        <v>7</v>
      </c>
      <c r="B17" s="170" t="s">
        <v>154</v>
      </c>
      <c r="C17" s="138" t="s">
        <v>132</v>
      </c>
      <c r="D17" s="167"/>
      <c r="E17" s="168" t="s">
        <v>157</v>
      </c>
      <c r="F17" s="141" t="n">
        <v>2</v>
      </c>
      <c r="G17" s="141"/>
      <c r="H17" s="141"/>
      <c r="I17" s="141" t="n">
        <v>4</v>
      </c>
      <c r="J17" s="141" t="n">
        <v>4</v>
      </c>
      <c r="K17" s="141"/>
      <c r="L17" s="141" t="n">
        <v>2</v>
      </c>
      <c r="M17" s="141" t="n">
        <v>2</v>
      </c>
      <c r="N17" s="141"/>
      <c r="O17" s="141"/>
      <c r="P17" s="141" t="n">
        <v>4</v>
      </c>
      <c r="Q17" s="141" t="n">
        <v>4</v>
      </c>
      <c r="R17" s="141"/>
      <c r="S17" s="141" t="n">
        <v>2</v>
      </c>
      <c r="T17" s="141" t="n">
        <v>2</v>
      </c>
      <c r="U17" s="141"/>
      <c r="V17" s="141"/>
      <c r="W17" s="141" t="n">
        <v>4</v>
      </c>
      <c r="X17" s="141" t="n">
        <v>4</v>
      </c>
      <c r="Y17" s="141"/>
      <c r="Z17" s="141" t="n">
        <v>2</v>
      </c>
      <c r="AA17" s="141" t="n">
        <v>2</v>
      </c>
      <c r="AB17" s="141"/>
      <c r="AC17" s="141"/>
      <c r="AD17" s="141" t="n">
        <v>4</v>
      </c>
      <c r="AE17" s="141" t="n">
        <v>4</v>
      </c>
      <c r="AF17" s="141"/>
      <c r="AG17" s="141" t="n">
        <v>2</v>
      </c>
      <c r="AH17" s="141" t="n">
        <v>4</v>
      </c>
      <c r="AI17" s="141"/>
      <c r="AJ17" s="141" t="n">
        <v>2</v>
      </c>
      <c r="AK17" s="142" t="n">
        <f aca="false">+SUM(F17:AJ17)</f>
        <v>54</v>
      </c>
      <c r="AL17" s="143" t="n">
        <f aca="false">IF($AK$3="４週",AK17/4,AK17/(DAY(EOMONTH($F$9,0))/7))</f>
        <v>13.5</v>
      </c>
      <c r="AM17" s="144"/>
      <c r="AN17" s="144"/>
    </row>
    <row r="18" customFormat="false" ht="18" hidden="false" customHeight="true" outlineLevel="0" collapsed="false">
      <c r="A18" s="127" t="n">
        <v>8</v>
      </c>
      <c r="B18" s="170" t="s">
        <v>154</v>
      </c>
      <c r="C18" s="138" t="s">
        <v>132</v>
      </c>
      <c r="D18" s="167"/>
      <c r="E18" s="168" t="s">
        <v>158</v>
      </c>
      <c r="F18" s="141" t="n">
        <v>3</v>
      </c>
      <c r="G18" s="141" t="n">
        <v>3</v>
      </c>
      <c r="H18" s="141" t="n">
        <v>3</v>
      </c>
      <c r="I18" s="141"/>
      <c r="J18" s="141"/>
      <c r="K18" s="141" t="n">
        <v>4</v>
      </c>
      <c r="L18" s="141"/>
      <c r="M18" s="141" t="n">
        <v>3</v>
      </c>
      <c r="N18" s="141" t="n">
        <v>3</v>
      </c>
      <c r="O18" s="141" t="n">
        <v>3</v>
      </c>
      <c r="P18" s="141"/>
      <c r="Q18" s="141"/>
      <c r="R18" s="141" t="n">
        <v>3</v>
      </c>
      <c r="S18" s="141"/>
      <c r="T18" s="141" t="n">
        <v>3</v>
      </c>
      <c r="U18" s="141" t="n">
        <v>3</v>
      </c>
      <c r="V18" s="141" t="n">
        <v>3</v>
      </c>
      <c r="W18" s="141"/>
      <c r="X18" s="141"/>
      <c r="Y18" s="141" t="n">
        <v>3</v>
      </c>
      <c r="Z18" s="141"/>
      <c r="AA18" s="141" t="n">
        <v>3</v>
      </c>
      <c r="AB18" s="141" t="n">
        <v>3</v>
      </c>
      <c r="AC18" s="141" t="n">
        <v>3</v>
      </c>
      <c r="AD18" s="141"/>
      <c r="AE18" s="141"/>
      <c r="AF18" s="141" t="n">
        <v>3</v>
      </c>
      <c r="AG18" s="141"/>
      <c r="AH18" s="141"/>
      <c r="AI18" s="141" t="n">
        <v>3</v>
      </c>
      <c r="AJ18" s="141"/>
      <c r="AK18" s="142" t="n">
        <f aca="false">+SUM(F18:AJ18)</f>
        <v>52</v>
      </c>
      <c r="AL18" s="143" t="n">
        <f aca="false">IF($AK$3="４週",AK18/4,AK18/(DAY(EOMONTH($F$9,0))/7))</f>
        <v>13</v>
      </c>
      <c r="AM18" s="144"/>
      <c r="AN18" s="144"/>
    </row>
    <row r="19" customFormat="false" ht="18" hidden="false" customHeight="true" outlineLevel="0" collapsed="false">
      <c r="A19" s="127" t="n">
        <v>9</v>
      </c>
      <c r="B19" s="170" t="s">
        <v>154</v>
      </c>
      <c r="C19" s="138" t="s">
        <v>132</v>
      </c>
      <c r="D19" s="167"/>
      <c r="E19" s="168" t="s">
        <v>159</v>
      </c>
      <c r="F19" s="141"/>
      <c r="G19" s="141" t="n">
        <v>2</v>
      </c>
      <c r="H19" s="141" t="n">
        <v>2</v>
      </c>
      <c r="I19" s="141" t="n">
        <v>3</v>
      </c>
      <c r="J19" s="141" t="n">
        <v>3</v>
      </c>
      <c r="K19" s="141" t="n">
        <v>4</v>
      </c>
      <c r="L19" s="141"/>
      <c r="M19" s="141"/>
      <c r="N19" s="141" t="n">
        <v>2</v>
      </c>
      <c r="O19" s="141" t="n">
        <v>2</v>
      </c>
      <c r="P19" s="141" t="n">
        <v>3</v>
      </c>
      <c r="Q19" s="141" t="n">
        <v>3</v>
      </c>
      <c r="R19" s="141" t="n">
        <v>4</v>
      </c>
      <c r="S19" s="141"/>
      <c r="T19" s="141"/>
      <c r="U19" s="141" t="n">
        <v>2</v>
      </c>
      <c r="V19" s="141" t="n">
        <v>2</v>
      </c>
      <c r="W19" s="141" t="n">
        <v>3</v>
      </c>
      <c r="X19" s="141" t="n">
        <v>3</v>
      </c>
      <c r="Y19" s="141" t="n">
        <v>4</v>
      </c>
      <c r="Z19" s="141"/>
      <c r="AA19" s="141"/>
      <c r="AB19" s="141" t="n">
        <v>2</v>
      </c>
      <c r="AC19" s="141" t="n">
        <v>2</v>
      </c>
      <c r="AD19" s="141" t="n">
        <v>3</v>
      </c>
      <c r="AE19" s="141" t="n">
        <v>3</v>
      </c>
      <c r="AF19" s="141" t="n">
        <v>4</v>
      </c>
      <c r="AG19" s="141"/>
      <c r="AH19" s="141" t="n">
        <v>3</v>
      </c>
      <c r="AI19" s="141" t="n">
        <v>4</v>
      </c>
      <c r="AJ19" s="141"/>
      <c r="AK19" s="142" t="n">
        <f aca="false">+SUM(F19:AJ19)</f>
        <v>63</v>
      </c>
      <c r="AL19" s="143" t="n">
        <f aca="false">IF($AK$3="４週",AK19/4,AK19/(DAY(EOMONTH($F$9,0))/7))</f>
        <v>15.75</v>
      </c>
      <c r="AM19" s="144"/>
      <c r="AN19" s="144"/>
    </row>
    <row r="20" customFormat="false" ht="18" hidden="false" customHeight="true" outlineLevel="0" collapsed="false">
      <c r="A20" s="127" t="n">
        <v>10</v>
      </c>
      <c r="B20" s="170" t="s">
        <v>154</v>
      </c>
      <c r="C20" s="138" t="s">
        <v>132</v>
      </c>
      <c r="D20" s="167"/>
      <c r="E20" s="168" t="s">
        <v>160</v>
      </c>
      <c r="F20" s="141"/>
      <c r="G20" s="141"/>
      <c r="H20" s="141" t="n">
        <v>4</v>
      </c>
      <c r="I20" s="141"/>
      <c r="J20" s="141"/>
      <c r="K20" s="141" t="n">
        <v>4</v>
      </c>
      <c r="L20" s="141"/>
      <c r="M20" s="141"/>
      <c r="N20" s="141" t="n">
        <v>4</v>
      </c>
      <c r="O20" s="141"/>
      <c r="P20" s="141"/>
      <c r="Q20" s="141" t="n">
        <v>4</v>
      </c>
      <c r="R20" s="141"/>
      <c r="S20" s="141"/>
      <c r="T20" s="141"/>
      <c r="U20" s="141" t="n">
        <v>4</v>
      </c>
      <c r="V20" s="141"/>
      <c r="W20" s="141"/>
      <c r="X20" s="141" t="n">
        <v>4</v>
      </c>
      <c r="Y20" s="141"/>
      <c r="Z20" s="141"/>
      <c r="AA20" s="141"/>
      <c r="AB20" s="141"/>
      <c r="AC20" s="141" t="n">
        <v>4</v>
      </c>
      <c r="AD20" s="141"/>
      <c r="AE20" s="141"/>
      <c r="AF20" s="141" t="n">
        <v>4</v>
      </c>
      <c r="AG20" s="141"/>
      <c r="AH20" s="141"/>
      <c r="AI20" s="141" t="n">
        <v>4</v>
      </c>
      <c r="AJ20" s="141"/>
      <c r="AK20" s="142" t="n">
        <f aca="false">+SUM(F20:AJ20)</f>
        <v>36</v>
      </c>
      <c r="AL20" s="143" t="n">
        <f aca="false">IF($AK$3="４週",AK20/4,AK20/(DAY(EOMONTH($F$9,0))/7))</f>
        <v>9</v>
      </c>
      <c r="AM20" s="144"/>
      <c r="AN20" s="144"/>
    </row>
    <row r="21" customFormat="false" ht="18" hidden="false" customHeight="true" outlineLevel="0" collapsed="false">
      <c r="A21" s="127" t="n">
        <v>11</v>
      </c>
      <c r="B21" s="170" t="s">
        <v>154</v>
      </c>
      <c r="C21" s="138"/>
      <c r="D21" s="167"/>
      <c r="E21" s="168"/>
      <c r="F21" s="141" t="n">
        <v>3</v>
      </c>
      <c r="G21" s="141" t="n">
        <v>3</v>
      </c>
      <c r="H21" s="141" t="n">
        <v>3</v>
      </c>
      <c r="I21" s="141"/>
      <c r="J21" s="141"/>
      <c r="K21" s="141" t="n">
        <v>4</v>
      </c>
      <c r="L21" s="141"/>
      <c r="M21" s="141" t="n">
        <v>3</v>
      </c>
      <c r="N21" s="141" t="n">
        <v>3</v>
      </c>
      <c r="O21" s="141" t="n">
        <v>3</v>
      </c>
      <c r="P21" s="141"/>
      <c r="Q21" s="141"/>
      <c r="R21" s="141" t="n">
        <v>3</v>
      </c>
      <c r="S21" s="141"/>
      <c r="T21" s="141" t="n">
        <v>3</v>
      </c>
      <c r="U21" s="141" t="n">
        <v>3</v>
      </c>
      <c r="V21" s="141" t="n">
        <v>3</v>
      </c>
      <c r="W21" s="141"/>
      <c r="X21" s="141"/>
      <c r="Y21" s="141" t="n">
        <v>3</v>
      </c>
      <c r="Z21" s="141"/>
      <c r="AA21" s="141" t="n">
        <v>3</v>
      </c>
      <c r="AB21" s="141" t="n">
        <v>3</v>
      </c>
      <c r="AC21" s="141" t="n">
        <v>3</v>
      </c>
      <c r="AD21" s="141"/>
      <c r="AE21" s="141"/>
      <c r="AF21" s="141" t="n">
        <v>3</v>
      </c>
      <c r="AG21" s="141"/>
      <c r="AH21" s="141"/>
      <c r="AI21" s="141" t="n">
        <v>3</v>
      </c>
      <c r="AJ21" s="141"/>
      <c r="AK21" s="142" t="n">
        <f aca="false">+SUM(F21:AJ21)</f>
        <v>52</v>
      </c>
      <c r="AL21" s="143" t="n">
        <f aca="false">IF($AK$3="４週",AK21/4,AK21/(DAY(EOMONTH($F$9,0))/7))</f>
        <v>13</v>
      </c>
      <c r="AM21" s="144"/>
      <c r="AN21" s="144"/>
    </row>
    <row r="22" customFormat="false" ht="18" hidden="false" customHeight="true" outlineLevel="0" collapsed="false">
      <c r="A22" s="127" t="n">
        <v>12</v>
      </c>
      <c r="B22" s="170" t="s">
        <v>154</v>
      </c>
      <c r="C22" s="138"/>
      <c r="D22" s="167"/>
      <c r="E22" s="168"/>
      <c r="F22" s="141"/>
      <c r="G22" s="141"/>
      <c r="H22" s="141"/>
      <c r="I22" s="141"/>
      <c r="J22" s="141"/>
      <c r="K22" s="141"/>
      <c r="L22" s="141"/>
      <c r="M22" s="141"/>
      <c r="N22" s="141"/>
      <c r="O22" s="141"/>
      <c r="P22" s="141"/>
      <c r="Q22" s="141"/>
      <c r="R22" s="141"/>
      <c r="S22" s="141"/>
      <c r="T22" s="141"/>
      <c r="U22" s="141"/>
      <c r="V22" s="141"/>
      <c r="W22" s="141"/>
      <c r="X22" s="141"/>
      <c r="Y22" s="141"/>
      <c r="Z22" s="141"/>
      <c r="AA22" s="141"/>
      <c r="AB22" s="141"/>
      <c r="AC22" s="141"/>
      <c r="AD22" s="141"/>
      <c r="AE22" s="141"/>
      <c r="AF22" s="141"/>
      <c r="AG22" s="141"/>
      <c r="AH22" s="141"/>
      <c r="AI22" s="141"/>
      <c r="AJ22" s="141"/>
      <c r="AK22" s="142" t="n">
        <f aca="false">+SUM(F22:AJ22)</f>
        <v>0</v>
      </c>
      <c r="AL22" s="143" t="n">
        <f aca="false">IF($AK$3="４週",AK22/4,AK22/(DAY(EOMONTH($F$9,0))/7))</f>
        <v>0</v>
      </c>
      <c r="AM22" s="144"/>
      <c r="AN22" s="144"/>
    </row>
    <row r="23" customFormat="false" ht="18" hidden="false" customHeight="true" outlineLevel="0" collapsed="false">
      <c r="A23" s="127" t="n">
        <v>13</v>
      </c>
      <c r="B23" s="170"/>
      <c r="C23" s="138"/>
      <c r="D23" s="167"/>
      <c r="E23" s="168"/>
      <c r="F23" s="141"/>
      <c r="G23" s="141"/>
      <c r="H23" s="141"/>
      <c r="I23" s="141"/>
      <c r="J23" s="141"/>
      <c r="K23" s="141"/>
      <c r="L23" s="141"/>
      <c r="M23" s="141"/>
      <c r="N23" s="141"/>
      <c r="O23" s="141"/>
      <c r="P23" s="141"/>
      <c r="Q23" s="141"/>
      <c r="R23" s="141"/>
      <c r="S23" s="141"/>
      <c r="T23" s="141"/>
      <c r="U23" s="141"/>
      <c r="V23" s="141"/>
      <c r="W23" s="141"/>
      <c r="X23" s="141"/>
      <c r="Y23" s="141"/>
      <c r="Z23" s="141"/>
      <c r="AA23" s="141"/>
      <c r="AB23" s="141"/>
      <c r="AC23" s="141"/>
      <c r="AD23" s="141"/>
      <c r="AE23" s="141"/>
      <c r="AF23" s="141"/>
      <c r="AG23" s="141"/>
      <c r="AH23" s="141"/>
      <c r="AI23" s="141"/>
      <c r="AJ23" s="141"/>
      <c r="AK23" s="142" t="n">
        <f aca="false">+SUM(F23:AJ23)</f>
        <v>0</v>
      </c>
      <c r="AL23" s="143" t="n">
        <f aca="false">IF($AK$3="４週",AK23/4,AK23/(DAY(EOMONTH($F$9,0))/7))</f>
        <v>0</v>
      </c>
      <c r="AM23" s="144"/>
      <c r="AN23" s="144"/>
    </row>
    <row r="24" customFormat="false" ht="18" hidden="false" customHeight="true" outlineLevel="0" collapsed="false">
      <c r="A24" s="127" t="n">
        <v>14</v>
      </c>
      <c r="B24" s="170"/>
      <c r="C24" s="138"/>
      <c r="D24" s="167"/>
      <c r="E24" s="168"/>
      <c r="F24" s="141"/>
      <c r="G24" s="141"/>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2" t="n">
        <f aca="false">+SUM(F24:AJ24)</f>
        <v>0</v>
      </c>
      <c r="AL24" s="143" t="n">
        <f aca="false">IF($AK$3="４週",AK24/4,AK24/(DAY(EOMONTH($F$9,0))/7))</f>
        <v>0</v>
      </c>
      <c r="AM24" s="144"/>
      <c r="AN24" s="144"/>
    </row>
    <row r="25" customFormat="false" ht="18" hidden="false" customHeight="true" outlineLevel="0" collapsed="false">
      <c r="A25" s="127" t="n">
        <v>15</v>
      </c>
      <c r="B25" s="170"/>
      <c r="C25" s="138"/>
      <c r="D25" s="167"/>
      <c r="E25" s="168"/>
      <c r="F25" s="141"/>
      <c r="G25" s="141"/>
      <c r="H25" s="141"/>
      <c r="I25" s="141"/>
      <c r="J25" s="141"/>
      <c r="K25" s="141"/>
      <c r="L25" s="141"/>
      <c r="M25" s="141"/>
      <c r="N25" s="141"/>
      <c r="O25" s="141"/>
      <c r="P25" s="141"/>
      <c r="Q25" s="141"/>
      <c r="R25" s="141"/>
      <c r="S25" s="141"/>
      <c r="T25" s="141"/>
      <c r="U25" s="141"/>
      <c r="V25" s="141"/>
      <c r="W25" s="141"/>
      <c r="X25" s="141"/>
      <c r="Y25" s="141"/>
      <c r="Z25" s="141"/>
      <c r="AA25" s="141"/>
      <c r="AB25" s="141"/>
      <c r="AC25" s="141"/>
      <c r="AD25" s="141"/>
      <c r="AE25" s="141"/>
      <c r="AF25" s="141"/>
      <c r="AG25" s="141"/>
      <c r="AH25" s="141"/>
      <c r="AI25" s="141"/>
      <c r="AJ25" s="141"/>
      <c r="AK25" s="142" t="n">
        <f aca="false">+SUM(F25:AJ25)</f>
        <v>0</v>
      </c>
      <c r="AL25" s="143" t="n">
        <f aca="false">IF($AK$3="４週",AK25/4,AK25/(DAY(EOMONTH($F$9,0))/7))</f>
        <v>0</v>
      </c>
      <c r="AM25" s="144"/>
      <c r="AN25" s="144"/>
    </row>
    <row r="26" customFormat="false" ht="18" hidden="false" customHeight="true" outlineLevel="0" collapsed="false">
      <c r="A26" s="127" t="n">
        <v>16</v>
      </c>
      <c r="B26" s="170"/>
      <c r="C26" s="138"/>
      <c r="D26" s="167"/>
      <c r="E26" s="168"/>
      <c r="F26" s="141"/>
      <c r="G26" s="141"/>
      <c r="H26" s="141"/>
      <c r="I26" s="141"/>
      <c r="J26" s="141"/>
      <c r="K26" s="141"/>
      <c r="L26" s="141"/>
      <c r="M26" s="141"/>
      <c r="N26" s="141"/>
      <c r="O26" s="141"/>
      <c r="P26" s="141"/>
      <c r="Q26" s="141"/>
      <c r="R26" s="141"/>
      <c r="S26" s="141"/>
      <c r="T26" s="141"/>
      <c r="U26" s="141"/>
      <c r="V26" s="141"/>
      <c r="W26" s="141"/>
      <c r="X26" s="141"/>
      <c r="Y26" s="141"/>
      <c r="Z26" s="141"/>
      <c r="AA26" s="141"/>
      <c r="AB26" s="141"/>
      <c r="AC26" s="141"/>
      <c r="AD26" s="141"/>
      <c r="AE26" s="141"/>
      <c r="AF26" s="141"/>
      <c r="AG26" s="141"/>
      <c r="AH26" s="141"/>
      <c r="AI26" s="141"/>
      <c r="AJ26" s="141"/>
      <c r="AK26" s="142" t="n">
        <f aca="false">+SUM(F26:AJ26)</f>
        <v>0</v>
      </c>
      <c r="AL26" s="143" t="n">
        <f aca="false">IF($AK$3="４週",AK26/4,AK26/(DAY(EOMONTH($F$9,0))/7))</f>
        <v>0</v>
      </c>
      <c r="AM26" s="144"/>
      <c r="AN26" s="144"/>
    </row>
    <row r="27" customFormat="false" ht="18" hidden="false" customHeight="true" outlineLevel="0" collapsed="false">
      <c r="A27" s="127" t="n">
        <v>17</v>
      </c>
      <c r="B27" s="170"/>
      <c r="C27" s="138"/>
      <c r="D27" s="167"/>
      <c r="E27" s="168"/>
      <c r="F27" s="141"/>
      <c r="G27" s="141"/>
      <c r="H27" s="141"/>
      <c r="I27" s="141"/>
      <c r="J27" s="141"/>
      <c r="K27" s="141"/>
      <c r="L27" s="141"/>
      <c r="M27" s="141"/>
      <c r="N27" s="141"/>
      <c r="O27" s="141"/>
      <c r="P27" s="141"/>
      <c r="Q27" s="141"/>
      <c r="R27" s="141"/>
      <c r="S27" s="141"/>
      <c r="T27" s="141"/>
      <c r="U27" s="141"/>
      <c r="V27" s="141"/>
      <c r="W27" s="141"/>
      <c r="X27" s="141"/>
      <c r="Y27" s="141"/>
      <c r="Z27" s="141"/>
      <c r="AA27" s="141"/>
      <c r="AB27" s="141"/>
      <c r="AC27" s="141"/>
      <c r="AD27" s="141"/>
      <c r="AE27" s="141"/>
      <c r="AF27" s="141"/>
      <c r="AG27" s="141"/>
      <c r="AH27" s="141"/>
      <c r="AI27" s="141"/>
      <c r="AJ27" s="141"/>
      <c r="AK27" s="142" t="n">
        <f aca="false">+SUM(F27:AJ27)</f>
        <v>0</v>
      </c>
      <c r="AL27" s="143" t="n">
        <f aca="false">IF($AK$3="４週",AK27/4,AK27/(DAY(EOMONTH($F$9,0))/7))</f>
        <v>0</v>
      </c>
      <c r="AM27" s="144"/>
      <c r="AN27" s="144"/>
    </row>
    <row r="28" customFormat="false" ht="18" hidden="false" customHeight="true" outlineLevel="0" collapsed="false">
      <c r="A28" s="127" t="n">
        <v>18</v>
      </c>
      <c r="B28" s="170"/>
      <c r="C28" s="138"/>
      <c r="D28" s="167"/>
      <c r="E28" s="168"/>
      <c r="F28" s="141"/>
      <c r="G28" s="141"/>
      <c r="H28" s="141"/>
      <c r="I28" s="141"/>
      <c r="J28" s="141"/>
      <c r="K28" s="141"/>
      <c r="L28" s="141"/>
      <c r="M28" s="141"/>
      <c r="N28" s="141"/>
      <c r="O28" s="141"/>
      <c r="P28" s="141"/>
      <c r="Q28" s="141"/>
      <c r="R28" s="141"/>
      <c r="S28" s="141"/>
      <c r="T28" s="141"/>
      <c r="U28" s="141"/>
      <c r="V28" s="141"/>
      <c r="W28" s="141"/>
      <c r="X28" s="141"/>
      <c r="Y28" s="141"/>
      <c r="Z28" s="141"/>
      <c r="AA28" s="141"/>
      <c r="AB28" s="141"/>
      <c r="AC28" s="141"/>
      <c r="AD28" s="141"/>
      <c r="AE28" s="141"/>
      <c r="AF28" s="141"/>
      <c r="AG28" s="141"/>
      <c r="AH28" s="141"/>
      <c r="AI28" s="141"/>
      <c r="AJ28" s="141"/>
      <c r="AK28" s="142" t="n">
        <f aca="false">+SUM(F28:AJ28)</f>
        <v>0</v>
      </c>
      <c r="AL28" s="143" t="n">
        <f aca="false">IF($AK$3="４週",AK28/4,AK28/(DAY(EOMONTH($F$9,0))/7))</f>
        <v>0</v>
      </c>
      <c r="AM28" s="144"/>
      <c r="AN28" s="144"/>
    </row>
    <row r="29" customFormat="false" ht="18" hidden="false" customHeight="true" outlineLevel="0" collapsed="false">
      <c r="A29" s="127" t="n">
        <v>19</v>
      </c>
      <c r="B29" s="170"/>
      <c r="C29" s="138"/>
      <c r="D29" s="167"/>
      <c r="E29" s="168"/>
      <c r="F29" s="141"/>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41"/>
      <c r="AG29" s="141"/>
      <c r="AH29" s="141"/>
      <c r="AI29" s="141"/>
      <c r="AJ29" s="141"/>
      <c r="AK29" s="142" t="n">
        <f aca="false">+SUM(F29:AJ29)</f>
        <v>0</v>
      </c>
      <c r="AL29" s="143" t="n">
        <f aca="false">IF($AK$3="４週",AK29/4,AK29/(DAY(EOMONTH($F$9,0))/7))</f>
        <v>0</v>
      </c>
      <c r="AM29" s="144"/>
      <c r="AN29" s="144"/>
    </row>
    <row r="30" customFormat="false" ht="18" hidden="false" customHeight="true" outlineLevel="0" collapsed="false">
      <c r="A30" s="127" t="n">
        <v>20</v>
      </c>
      <c r="B30" s="170"/>
      <c r="C30" s="138"/>
      <c r="D30" s="167"/>
      <c r="E30" s="168"/>
      <c r="F30" s="141"/>
      <c r="G30" s="141"/>
      <c r="H30" s="141"/>
      <c r="I30" s="141"/>
      <c r="J30" s="141"/>
      <c r="K30" s="141"/>
      <c r="L30" s="141"/>
      <c r="M30" s="141"/>
      <c r="N30" s="141"/>
      <c r="O30" s="141"/>
      <c r="P30" s="141"/>
      <c r="Q30" s="141"/>
      <c r="R30" s="141"/>
      <c r="S30" s="141"/>
      <c r="T30" s="141"/>
      <c r="U30" s="141"/>
      <c r="V30" s="141"/>
      <c r="W30" s="141"/>
      <c r="X30" s="141"/>
      <c r="Y30" s="141"/>
      <c r="Z30" s="141"/>
      <c r="AA30" s="141"/>
      <c r="AB30" s="141"/>
      <c r="AC30" s="141"/>
      <c r="AD30" s="141"/>
      <c r="AE30" s="141"/>
      <c r="AF30" s="141"/>
      <c r="AG30" s="141"/>
      <c r="AH30" s="141"/>
      <c r="AI30" s="141"/>
      <c r="AJ30" s="141"/>
      <c r="AK30" s="142" t="n">
        <f aca="false">+SUM(F30:AJ30)</f>
        <v>0</v>
      </c>
      <c r="AL30" s="143" t="n">
        <f aca="false">IF($AK$3="４週",AK30/4,AK30/(DAY(EOMONTH($F$9,0))/7))</f>
        <v>0</v>
      </c>
      <c r="AM30" s="144"/>
      <c r="AN30" s="144"/>
    </row>
    <row r="31" customFormat="false" ht="18" hidden="false" customHeight="true" outlineLevel="0" collapsed="false">
      <c r="A31" s="130" t="s">
        <v>115</v>
      </c>
      <c r="B31" s="130"/>
      <c r="C31" s="130"/>
      <c r="D31" s="130"/>
      <c r="E31" s="130"/>
      <c r="F31" s="145" t="n">
        <f aca="false">+SUM(F11:F30)</f>
        <v>34</v>
      </c>
      <c r="G31" s="145" t="n">
        <f aca="false">+SUM(G11:G30)</f>
        <v>34</v>
      </c>
      <c r="H31" s="145" t="n">
        <f aca="false">+SUM(H11:H30)</f>
        <v>22</v>
      </c>
      <c r="I31" s="145" t="n">
        <f aca="false">+SUM(I11:I30)</f>
        <v>31</v>
      </c>
      <c r="J31" s="145" t="n">
        <f aca="false">+SUM(J11:J30)</f>
        <v>31</v>
      </c>
      <c r="K31" s="145" t="n">
        <f aca="false">+SUM(K11:K30)</f>
        <v>32</v>
      </c>
      <c r="L31" s="145" t="n">
        <f aca="false">+SUM(L11:L30)</f>
        <v>10</v>
      </c>
      <c r="M31" s="145" t="n">
        <f aca="false">+SUM(M11:M30)</f>
        <v>34</v>
      </c>
      <c r="N31" s="145" t="n">
        <f aca="false">+SUM(N11:N30)</f>
        <v>38</v>
      </c>
      <c r="O31" s="145" t="n">
        <f aca="false">+SUM(O11:O30)</f>
        <v>18</v>
      </c>
      <c r="P31" s="145" t="n">
        <f aca="false">+SUM(P11:P30)</f>
        <v>31</v>
      </c>
      <c r="Q31" s="145" t="n">
        <f aca="false">+SUM(Q11:Q30)</f>
        <v>35</v>
      </c>
      <c r="R31" s="145" t="n">
        <f aca="false">+SUM(R11:R30)</f>
        <v>26</v>
      </c>
      <c r="S31" s="145" t="n">
        <f aca="false">+SUM(S11:S30)</f>
        <v>10</v>
      </c>
      <c r="T31" s="145" t="n">
        <f aca="false">+SUM(T11:T30)</f>
        <v>34</v>
      </c>
      <c r="U31" s="145" t="n">
        <f aca="false">+SUM(U11:U30)</f>
        <v>38</v>
      </c>
      <c r="V31" s="145" t="n">
        <f aca="false">+SUM(V11:V30)</f>
        <v>18</v>
      </c>
      <c r="W31" s="145" t="n">
        <f aca="false">+SUM(W11:W30)</f>
        <v>31</v>
      </c>
      <c r="X31" s="145" t="n">
        <f aca="false">+SUM(X11:X30)</f>
        <v>35</v>
      </c>
      <c r="Y31" s="145" t="n">
        <f aca="false">+SUM(Y11:Y30)</f>
        <v>18</v>
      </c>
      <c r="Z31" s="145" t="n">
        <f aca="false">+SUM(Z11:Z30)</f>
        <v>18</v>
      </c>
      <c r="AA31" s="145" t="n">
        <f aca="false">+SUM(AA11:AA30)</f>
        <v>34</v>
      </c>
      <c r="AB31" s="145" t="n">
        <f aca="false">+SUM(AB11:AB30)</f>
        <v>26</v>
      </c>
      <c r="AC31" s="145" t="n">
        <f aca="false">+SUM(AC11:AC30)</f>
        <v>30</v>
      </c>
      <c r="AD31" s="145" t="n">
        <f aca="false">+SUM(AD11:AD30)</f>
        <v>31</v>
      </c>
      <c r="AE31" s="145" t="n">
        <f aca="false">+SUM(AE11:AE30)</f>
        <v>31</v>
      </c>
      <c r="AF31" s="145" t="n">
        <f aca="false">+SUM(AF11:AF30)</f>
        <v>22</v>
      </c>
      <c r="AG31" s="145" t="n">
        <f aca="false">+SUM(AG11:AG30)</f>
        <v>18</v>
      </c>
      <c r="AH31" s="145" t="n">
        <f aca="false">+SUM(AH11:AH30)</f>
        <v>31</v>
      </c>
      <c r="AI31" s="145" t="n">
        <f aca="false">+SUM(AI11:AI30)</f>
        <v>22</v>
      </c>
      <c r="AJ31" s="145" t="n">
        <f aca="false">+SUM(AJ11:AJ30)</f>
        <v>18</v>
      </c>
      <c r="AK31" s="142" t="n">
        <f aca="false">+SUM(F31:AJ31)</f>
        <v>841</v>
      </c>
      <c r="AL31" s="143" t="n">
        <f aca="false">IF($AK$3="４週",AK31/4,AK31/(DAY(EOMONTH($F$9,0))/7))</f>
        <v>210.25</v>
      </c>
      <c r="AM31" s="146"/>
      <c r="AN31" s="146"/>
    </row>
    <row r="32" customFormat="false" ht="18" hidden="false" customHeight="true" outlineLevel="0" collapsed="false">
      <c r="A32" s="147" t="s">
        <v>116</v>
      </c>
      <c r="B32" s="147"/>
      <c r="C32" s="147"/>
      <c r="D32" s="147"/>
      <c r="E32" s="147"/>
      <c r="F32" s="148" t="n">
        <v>12</v>
      </c>
      <c r="G32" s="148" t="n">
        <v>20</v>
      </c>
      <c r="H32" s="148" t="n">
        <v>12</v>
      </c>
      <c r="I32" s="148" t="n">
        <v>20</v>
      </c>
      <c r="J32" s="148" t="n">
        <v>12</v>
      </c>
      <c r="K32" s="148" t="n">
        <v>20</v>
      </c>
      <c r="L32" s="148" t="n">
        <v>12</v>
      </c>
      <c r="M32" s="148" t="n">
        <v>20</v>
      </c>
      <c r="N32" s="148" t="n">
        <v>12</v>
      </c>
      <c r="O32" s="148" t="n">
        <v>20</v>
      </c>
      <c r="P32" s="148" t="n">
        <v>12</v>
      </c>
      <c r="Q32" s="148" t="n">
        <v>20</v>
      </c>
      <c r="R32" s="148" t="n">
        <v>12</v>
      </c>
      <c r="S32" s="148" t="n">
        <v>20</v>
      </c>
      <c r="T32" s="148" t="n">
        <v>12</v>
      </c>
      <c r="U32" s="148" t="n">
        <v>20</v>
      </c>
      <c r="V32" s="148" t="n">
        <v>12</v>
      </c>
      <c r="W32" s="148" t="n">
        <v>20</v>
      </c>
      <c r="X32" s="148" t="n">
        <v>12</v>
      </c>
      <c r="Y32" s="148" t="n">
        <v>20</v>
      </c>
      <c r="Z32" s="148" t="n">
        <v>12</v>
      </c>
      <c r="AA32" s="148" t="n">
        <v>20</v>
      </c>
      <c r="AB32" s="148" t="n">
        <v>12</v>
      </c>
      <c r="AC32" s="148" t="n">
        <v>20</v>
      </c>
      <c r="AD32" s="148" t="n">
        <v>12</v>
      </c>
      <c r="AE32" s="148" t="n">
        <v>20</v>
      </c>
      <c r="AF32" s="148" t="n">
        <v>12</v>
      </c>
      <c r="AG32" s="148" t="n">
        <v>20</v>
      </c>
      <c r="AH32" s="148" t="n">
        <v>12</v>
      </c>
      <c r="AI32" s="148" t="n">
        <v>20</v>
      </c>
      <c r="AJ32" s="148" t="n">
        <v>10</v>
      </c>
      <c r="AK32" s="145"/>
      <c r="AL32" s="149"/>
      <c r="AM32" s="146"/>
      <c r="AN32" s="146"/>
    </row>
    <row r="33" s="153" customFormat="true" ht="15" hidden="false" customHeight="true" outlineLevel="0" collapsed="false">
      <c r="A33" s="150"/>
      <c r="B33" s="150"/>
      <c r="C33" s="150"/>
      <c r="D33" s="150"/>
      <c r="E33" s="150"/>
      <c r="F33" s="151"/>
      <c r="G33" s="151"/>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0"/>
      <c r="AL33" s="150"/>
      <c r="AM33" s="152"/>
    </row>
    <row r="34" s="153" customFormat="true" ht="4.5" hidden="false" customHeight="true" outlineLevel="0" collapsed="false">
      <c r="A34" s="171"/>
      <c r="B34" s="171"/>
      <c r="C34" s="17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72"/>
      <c r="AK34" s="151"/>
      <c r="AL34" s="150"/>
      <c r="AM34" s="150"/>
      <c r="AN34" s="152"/>
    </row>
    <row r="35" s="153" customFormat="true" ht="4.5" hidden="false" customHeight="true" outlineLevel="0" collapsed="false">
      <c r="A35" s="171"/>
      <c r="B35" s="171"/>
      <c r="C35" s="171"/>
      <c r="I35" s="151"/>
      <c r="J35" s="151"/>
      <c r="K35" s="151"/>
      <c r="L35" s="151"/>
      <c r="M35" s="151"/>
      <c r="N35" s="151"/>
      <c r="O35" s="151"/>
      <c r="P35" s="151"/>
      <c r="Q35" s="151"/>
      <c r="R35" s="151"/>
      <c r="S35" s="151"/>
      <c r="T35" s="151"/>
      <c r="U35" s="151"/>
      <c r="V35" s="151"/>
      <c r="W35" s="151"/>
      <c r="X35" s="151"/>
      <c r="Y35" s="151"/>
      <c r="Z35" s="151"/>
      <c r="AA35" s="151"/>
      <c r="AB35" s="151"/>
      <c r="AC35" s="151"/>
      <c r="AD35" s="151"/>
      <c r="AE35" s="151"/>
      <c r="AF35" s="151"/>
      <c r="AG35" s="151"/>
      <c r="AH35" s="151"/>
      <c r="AI35" s="151"/>
      <c r="AJ35" s="172"/>
      <c r="AK35" s="151"/>
      <c r="AL35" s="150"/>
      <c r="AM35" s="150"/>
      <c r="AN35" s="152"/>
    </row>
    <row r="36" s="153" customFormat="true" ht="4.5" hidden="false" customHeight="true" outlineLevel="0" collapsed="false">
      <c r="A36" s="171"/>
      <c r="B36" s="171"/>
      <c r="C36" s="17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72"/>
      <c r="AK36" s="151"/>
      <c r="AL36" s="150"/>
      <c r="AM36" s="150"/>
      <c r="AN36" s="152"/>
    </row>
    <row r="37" s="153" customFormat="true" ht="18" hidden="false" customHeight="true" outlineLevel="0" collapsed="false">
      <c r="A37" s="173" t="s">
        <v>161</v>
      </c>
      <c r="B37" s="151"/>
      <c r="D37" s="151"/>
      <c r="E37" s="151"/>
      <c r="F37" s="151"/>
      <c r="G37" s="151"/>
      <c r="H37" s="151"/>
      <c r="I37" s="151"/>
      <c r="J37" s="151"/>
      <c r="K37" s="151"/>
    </row>
    <row r="38" s="153" customFormat="true" ht="18" hidden="false" customHeight="true" outlineLevel="0" collapsed="false">
      <c r="A38" s="174" t="s">
        <v>162</v>
      </c>
      <c r="B38" s="174"/>
      <c r="M38" s="173" t="s">
        <v>163</v>
      </c>
      <c r="N38" s="151"/>
      <c r="P38" s="151"/>
      <c r="Q38" s="151"/>
      <c r="R38" s="151"/>
      <c r="S38" s="151"/>
      <c r="T38" s="151"/>
      <c r="U38" s="175" t="str">
        <f aca="false">IF(COUNTIF(M40:M43,"○")&gt;1,"いずれか１つを選択してください。","")</f>
        <v/>
      </c>
      <c r="V38" s="151"/>
      <c r="W38" s="151"/>
      <c r="X38" s="151"/>
      <c r="Y38" s="151"/>
      <c r="Z38" s="151"/>
      <c r="AA38" s="151"/>
      <c r="AB38" s="151"/>
      <c r="AC38" s="151"/>
      <c r="AD38" s="151"/>
      <c r="AE38" s="151"/>
      <c r="AF38" s="151"/>
      <c r="AG38" s="151"/>
      <c r="AH38" s="151"/>
      <c r="AI38" s="151"/>
      <c r="AJ38" s="151"/>
      <c r="AK38" s="172"/>
      <c r="AL38" s="151"/>
      <c r="AM38" s="150"/>
      <c r="AN38" s="150"/>
    </row>
    <row r="39" s="153" customFormat="true" ht="18.75" hidden="false" customHeight="true" outlineLevel="0" collapsed="false">
      <c r="A39" s="176"/>
      <c r="B39" s="176"/>
      <c r="C39" s="176"/>
      <c r="D39" s="177" t="n">
        <f aca="false">IF(S2=1,10,IF(S2=2,11,IF(S2=3,12,S2-3)))</f>
        <v>2</v>
      </c>
      <c r="E39" s="177" t="n">
        <f aca="false">IF(S2=1,11,IF(S2=2,12,S2-2))</f>
        <v>3</v>
      </c>
      <c r="F39" s="177" t="n">
        <f aca="false">IF(S2=1,12,S2-1)</f>
        <v>4</v>
      </c>
      <c r="G39" s="177"/>
      <c r="H39" s="177"/>
      <c r="I39" s="178" t="s">
        <v>115</v>
      </c>
      <c r="J39" s="178"/>
      <c r="K39" s="178"/>
      <c r="M39" s="179" t="s">
        <v>125</v>
      </c>
      <c r="N39" s="179"/>
      <c r="O39" s="179"/>
      <c r="P39" s="179"/>
      <c r="Q39" s="179"/>
      <c r="R39" s="179"/>
      <c r="S39" s="179"/>
      <c r="T39" s="179"/>
      <c r="U39" s="179"/>
      <c r="V39" s="179"/>
      <c r="W39" s="179"/>
      <c r="X39" s="179"/>
      <c r="Y39" s="179"/>
      <c r="Z39" s="179"/>
      <c r="AA39" s="179"/>
      <c r="AB39" s="179"/>
      <c r="AC39" s="179"/>
      <c r="AD39" s="179"/>
      <c r="AE39" s="179"/>
      <c r="AF39" s="179"/>
      <c r="AG39" s="179"/>
      <c r="AH39" s="180" t="s">
        <v>164</v>
      </c>
      <c r="AI39" s="180"/>
      <c r="AJ39" s="180"/>
      <c r="AK39" s="180"/>
      <c r="AL39" s="180"/>
      <c r="AM39" s="181" t="s">
        <v>165</v>
      </c>
      <c r="AN39" s="181"/>
    </row>
    <row r="40" s="153" customFormat="true" ht="18" hidden="false" customHeight="true" outlineLevel="0" collapsed="false">
      <c r="A40" s="181" t="s">
        <v>166</v>
      </c>
      <c r="B40" s="181"/>
      <c r="C40" s="181"/>
      <c r="D40" s="182" t="n">
        <v>80</v>
      </c>
      <c r="E40" s="182" t="n">
        <v>80</v>
      </c>
      <c r="F40" s="182" t="n">
        <v>81</v>
      </c>
      <c r="G40" s="182"/>
      <c r="H40" s="182"/>
      <c r="I40" s="178" t="n">
        <f aca="false">SUM(D40:F40)</f>
        <v>241</v>
      </c>
      <c r="J40" s="178"/>
      <c r="K40" s="178"/>
      <c r="M40" s="183" t="s">
        <v>167</v>
      </c>
      <c r="N40" s="181" t="s">
        <v>168</v>
      </c>
      <c r="O40" s="181"/>
      <c r="P40" s="181"/>
      <c r="Q40" s="184" t="s">
        <v>169</v>
      </c>
      <c r="R40" s="184"/>
      <c r="S40" s="184"/>
      <c r="T40" s="184"/>
      <c r="U40" s="184"/>
      <c r="V40" s="184"/>
      <c r="W40" s="184"/>
      <c r="X40" s="184"/>
      <c r="Y40" s="184"/>
      <c r="Z40" s="184"/>
      <c r="AA40" s="184"/>
      <c r="AB40" s="184"/>
      <c r="AC40" s="184"/>
      <c r="AD40" s="184"/>
      <c r="AE40" s="184"/>
      <c r="AF40" s="184"/>
      <c r="AG40" s="184"/>
      <c r="AH40" s="181" t="n">
        <f aca="false">SUM(F32:AJ32)</f>
        <v>490</v>
      </c>
      <c r="AI40" s="181"/>
      <c r="AJ40" s="185" t="s">
        <v>170</v>
      </c>
      <c r="AK40" s="181" t="n">
        <f aca="false">ROUNDUP(AH40/450,0)</f>
        <v>2</v>
      </c>
      <c r="AL40" s="181"/>
      <c r="AM40" s="178" t="n">
        <f aca="false">MIN(AH40:AK42)</f>
        <v>2</v>
      </c>
      <c r="AN40" s="178"/>
    </row>
    <row r="41" s="153" customFormat="true" ht="18" hidden="false" customHeight="true" outlineLevel="0" collapsed="false">
      <c r="A41" s="181" t="s">
        <v>171</v>
      </c>
      <c r="B41" s="181"/>
      <c r="C41" s="181"/>
      <c r="D41" s="182" t="n">
        <v>10</v>
      </c>
      <c r="E41" s="182" t="n">
        <v>15</v>
      </c>
      <c r="F41" s="182" t="n">
        <v>14</v>
      </c>
      <c r="G41" s="182"/>
      <c r="H41" s="182"/>
      <c r="I41" s="178" t="n">
        <f aca="false">SUM(D41:H41)*0.1</f>
        <v>3.9</v>
      </c>
      <c r="J41" s="178"/>
      <c r="K41" s="178"/>
      <c r="M41" s="183"/>
      <c r="N41" s="181"/>
      <c r="O41" s="181"/>
      <c r="P41" s="181"/>
      <c r="Q41" s="186" t="s">
        <v>172</v>
      </c>
      <c r="R41" s="186"/>
      <c r="S41" s="186"/>
      <c r="T41" s="186"/>
      <c r="U41" s="186"/>
      <c r="V41" s="186"/>
      <c r="W41" s="186"/>
      <c r="X41" s="186"/>
      <c r="Y41" s="186"/>
      <c r="Z41" s="186"/>
      <c r="AA41" s="186"/>
      <c r="AB41" s="186"/>
      <c r="AC41" s="186"/>
      <c r="AD41" s="186"/>
      <c r="AE41" s="186"/>
      <c r="AF41" s="186"/>
      <c r="AG41" s="186"/>
      <c r="AH41" s="179" t="n">
        <f aca="false">COUNTA(B12:B30)</f>
        <v>11</v>
      </c>
      <c r="AI41" s="179"/>
      <c r="AJ41" s="187" t="s">
        <v>173</v>
      </c>
      <c r="AK41" s="181" t="n">
        <f aca="false">ROUNDUP(AH41/10,0)</f>
        <v>2</v>
      </c>
      <c r="AL41" s="181"/>
      <c r="AM41" s="178"/>
      <c r="AN41" s="178"/>
    </row>
    <row r="42" s="153" customFormat="true" ht="18" hidden="false" customHeight="true" outlineLevel="0" collapsed="false">
      <c r="A42" s="178" t="s">
        <v>115</v>
      </c>
      <c r="B42" s="178"/>
      <c r="C42" s="178"/>
      <c r="D42" s="178" t="n">
        <f aca="false">D40+D41*0.1</f>
        <v>81</v>
      </c>
      <c r="E42" s="178" t="n">
        <f aca="false">E40+E41*0.1</f>
        <v>81.5</v>
      </c>
      <c r="F42" s="178" t="n">
        <f aca="false">F40+F41*0.1</f>
        <v>82.4</v>
      </c>
      <c r="G42" s="178"/>
      <c r="H42" s="178"/>
      <c r="I42" s="178" t="n">
        <f aca="false">SUM(D42:H42)</f>
        <v>244.9</v>
      </c>
      <c r="J42" s="178"/>
      <c r="K42" s="178"/>
      <c r="M42" s="183"/>
      <c r="N42" s="181"/>
      <c r="O42" s="181"/>
      <c r="P42" s="181"/>
      <c r="Q42" s="186" t="s">
        <v>174</v>
      </c>
      <c r="R42" s="186"/>
      <c r="S42" s="186"/>
      <c r="T42" s="186"/>
      <c r="U42" s="186"/>
      <c r="V42" s="186"/>
      <c r="W42" s="186"/>
      <c r="X42" s="186"/>
      <c r="Y42" s="186"/>
      <c r="Z42" s="186"/>
      <c r="AA42" s="186"/>
      <c r="AB42" s="186"/>
      <c r="AC42" s="186"/>
      <c r="AD42" s="186"/>
      <c r="AE42" s="186"/>
      <c r="AF42" s="186"/>
      <c r="AG42" s="186"/>
      <c r="AH42" s="181" t="n">
        <f aca="false">ROUNDDOWN(I44,1)</f>
        <v>81.6</v>
      </c>
      <c r="AI42" s="181"/>
      <c r="AJ42" s="188" t="s">
        <v>173</v>
      </c>
      <c r="AK42" s="181" t="n">
        <f aca="false">ROUNDUP(IF(X44="",AH42/40,IF(X44="○",AH42/50)),0)</f>
        <v>3</v>
      </c>
      <c r="AL42" s="181"/>
      <c r="AM42" s="178"/>
      <c r="AN42" s="178"/>
    </row>
    <row r="43" s="153" customFormat="true" ht="18" hidden="false" customHeight="true" outlineLevel="0" collapsed="false">
      <c r="A43" s="189" t="s">
        <v>175</v>
      </c>
      <c r="H43" s="151" t="s">
        <v>176</v>
      </c>
      <c r="M43" s="182"/>
      <c r="N43" s="186" t="s">
        <v>177</v>
      </c>
      <c r="O43" s="186"/>
      <c r="P43" s="186"/>
      <c r="Q43" s="186"/>
      <c r="R43" s="186"/>
      <c r="S43" s="186"/>
      <c r="T43" s="186"/>
      <c r="U43" s="186"/>
      <c r="V43" s="186"/>
      <c r="W43" s="186"/>
      <c r="X43" s="186"/>
      <c r="Y43" s="186"/>
      <c r="Z43" s="186"/>
      <c r="AA43" s="186"/>
      <c r="AB43" s="186"/>
      <c r="AC43" s="186"/>
      <c r="AD43" s="186"/>
      <c r="AE43" s="186"/>
      <c r="AF43" s="186"/>
      <c r="AG43" s="186"/>
      <c r="AH43" s="190"/>
      <c r="AI43" s="190"/>
      <c r="AJ43" s="190"/>
      <c r="AK43" s="190"/>
      <c r="AL43" s="190"/>
      <c r="AM43" s="178" t="n">
        <f aca="false" t="array" ref="AM43:AM43">ROUNDUP(_xlfn.IFS(AM40&lt;2,1,AND(AM40&lt;=2,AM40&lt;6),AM40-1,AM40&gt;=6,AM40/2*3),1)</f>
        <v>1</v>
      </c>
      <c r="AN43" s="178"/>
    </row>
    <row r="44" s="153" customFormat="true" ht="18" hidden="false" customHeight="true" outlineLevel="0" collapsed="false">
      <c r="B44" s="189"/>
      <c r="I44" s="178" t="n">
        <f aca="false">I42/3</f>
        <v>81.6333333333333</v>
      </c>
      <c r="J44" s="178"/>
      <c r="K44" s="178"/>
      <c r="M44" s="191" t="s">
        <v>178</v>
      </c>
      <c r="N44" s="192"/>
      <c r="O44" s="193"/>
      <c r="P44" s="193"/>
      <c r="Q44" s="193"/>
      <c r="R44" s="193"/>
      <c r="S44" s="193"/>
      <c r="T44" s="193"/>
      <c r="U44" s="193"/>
      <c r="V44" s="193"/>
      <c r="W44" s="193"/>
      <c r="X44" s="183"/>
      <c r="Y44" s="183"/>
      <c r="Z44" s="193"/>
      <c r="AA44" s="193"/>
      <c r="AB44" s="193"/>
      <c r="AC44" s="193"/>
      <c r="AD44" s="193"/>
      <c r="AE44" s="193"/>
      <c r="AF44" s="193"/>
      <c r="AG44" s="193"/>
      <c r="AH44" s="193"/>
      <c r="AI44" s="193"/>
      <c r="AJ44" s="193"/>
      <c r="AK44" s="193"/>
      <c r="AL44" s="193"/>
      <c r="AM44" s="193"/>
      <c r="AN44" s="193"/>
    </row>
    <row r="45" s="153" customFormat="true" ht="14.25" hidden="false" customHeight="true" outlineLevel="0" collapsed="false">
      <c r="B45" s="189"/>
      <c r="I45" s="150"/>
      <c r="J45" s="150"/>
      <c r="K45" s="150"/>
      <c r="M45" s="151" t="s">
        <v>179</v>
      </c>
      <c r="N45" s="175"/>
      <c r="O45" s="194"/>
      <c r="P45" s="194"/>
      <c r="Q45" s="194"/>
      <c r="R45" s="194"/>
      <c r="S45" s="194"/>
      <c r="T45" s="194"/>
      <c r="U45" s="194"/>
      <c r="V45" s="194"/>
      <c r="W45" s="194"/>
      <c r="X45" s="195"/>
      <c r="Y45" s="195"/>
      <c r="Z45" s="194"/>
      <c r="AA45" s="194"/>
      <c r="AB45" s="194"/>
      <c r="AC45" s="194"/>
      <c r="AD45" s="194"/>
      <c r="AE45" s="194"/>
      <c r="AF45" s="194"/>
      <c r="AG45" s="194"/>
      <c r="AH45" s="194"/>
      <c r="AI45" s="194"/>
      <c r="AJ45" s="194"/>
      <c r="AK45" s="194"/>
      <c r="AL45" s="194"/>
      <c r="AM45" s="194"/>
      <c r="AN45" s="194"/>
    </row>
    <row r="46" s="153" customFormat="true" ht="13.5" hidden="false" customHeight="true" outlineLevel="0" collapsed="false">
      <c r="B46" s="189"/>
      <c r="I46" s="150"/>
      <c r="J46" s="150"/>
      <c r="K46" s="150"/>
      <c r="M46" s="151" t="s">
        <v>180</v>
      </c>
      <c r="N46" s="175"/>
      <c r="O46" s="194"/>
      <c r="P46" s="194"/>
      <c r="Q46" s="194"/>
      <c r="R46" s="194"/>
      <c r="S46" s="194"/>
      <c r="T46" s="194"/>
      <c r="U46" s="194"/>
      <c r="V46" s="194"/>
      <c r="W46" s="194"/>
      <c r="X46" s="195"/>
      <c r="Y46" s="195"/>
      <c r="Z46" s="194"/>
      <c r="AA46" s="194"/>
      <c r="AB46" s="194"/>
      <c r="AC46" s="194"/>
      <c r="AD46" s="194"/>
      <c r="AE46" s="194"/>
      <c r="AF46" s="194"/>
      <c r="AG46" s="194"/>
      <c r="AH46" s="194"/>
      <c r="AI46" s="194"/>
      <c r="AJ46" s="194"/>
      <c r="AK46" s="194"/>
      <c r="AL46" s="194"/>
      <c r="AM46" s="194"/>
      <c r="AN46" s="194"/>
    </row>
    <row r="47" s="153" customFormat="true" ht="13.5" hidden="false" customHeight="true" outlineLevel="0" collapsed="false">
      <c r="A47" s="171"/>
      <c r="B47" s="171"/>
      <c r="C47" s="171"/>
      <c r="D47" s="171"/>
      <c r="E47" s="171"/>
      <c r="F47" s="171"/>
      <c r="G47" s="171"/>
      <c r="H47" s="171"/>
      <c r="I47" s="171"/>
      <c r="J47" s="151"/>
      <c r="K47" s="151"/>
      <c r="L47" s="151"/>
      <c r="M47" s="196" t="s">
        <v>181</v>
      </c>
      <c r="N47" s="196"/>
      <c r="O47" s="196"/>
      <c r="P47" s="196"/>
      <c r="Q47" s="196"/>
      <c r="R47" s="196"/>
      <c r="S47" s="196"/>
      <c r="T47" s="196"/>
      <c r="U47" s="196"/>
      <c r="V47" s="196"/>
      <c r="W47" s="196"/>
      <c r="X47" s="196"/>
      <c r="Y47" s="196"/>
      <c r="Z47" s="196"/>
      <c r="AA47" s="196"/>
      <c r="AB47" s="196"/>
      <c r="AC47" s="196"/>
      <c r="AD47" s="196"/>
      <c r="AE47" s="196"/>
      <c r="AF47" s="196"/>
      <c r="AG47" s="196"/>
      <c r="AH47" s="196"/>
      <c r="AI47" s="196"/>
      <c r="AJ47" s="196"/>
      <c r="AK47" s="196"/>
      <c r="AL47" s="196"/>
      <c r="AM47" s="196"/>
      <c r="AN47" s="196"/>
    </row>
    <row r="48" s="153" customFormat="true" ht="4.5" hidden="false" customHeight="true" outlineLevel="0" collapsed="false">
      <c r="A48" s="171"/>
      <c r="B48" s="171"/>
      <c r="C48" s="171"/>
      <c r="D48" s="171"/>
      <c r="E48" s="171"/>
      <c r="F48" s="171"/>
      <c r="G48" s="171"/>
      <c r="H48" s="171"/>
      <c r="I48" s="171"/>
      <c r="J48" s="151"/>
      <c r="K48" s="151"/>
      <c r="L48" s="151"/>
      <c r="M48" s="172"/>
      <c r="N48" s="151"/>
      <c r="W48" s="150"/>
      <c r="X48" s="151"/>
      <c r="Y48" s="151"/>
      <c r="Z48" s="151"/>
      <c r="AA48" s="151"/>
      <c r="AB48" s="151"/>
      <c r="AC48" s="151"/>
      <c r="AD48" s="151"/>
      <c r="AE48" s="151"/>
      <c r="AF48" s="151"/>
      <c r="AG48" s="151"/>
      <c r="AH48" s="151"/>
      <c r="AI48" s="151"/>
      <c r="AJ48" s="172"/>
      <c r="AK48" s="151"/>
      <c r="AL48" s="150"/>
      <c r="AM48" s="150"/>
      <c r="AN48" s="152"/>
    </row>
    <row r="49" s="105" customFormat="true" ht="21" hidden="false" customHeight="true" outlineLevel="0" collapsed="false">
      <c r="A49" s="197" t="s">
        <v>182</v>
      </c>
      <c r="C49" s="126"/>
      <c r="D49" s="126"/>
      <c r="E49" s="126"/>
      <c r="F49" s="126"/>
      <c r="G49" s="198"/>
      <c r="H49" s="198"/>
      <c r="I49" s="198"/>
      <c r="J49" s="198"/>
      <c r="K49" s="198"/>
      <c r="L49" s="198"/>
      <c r="M49" s="198"/>
      <c r="N49" s="198"/>
      <c r="O49" s="198"/>
      <c r="P49" s="198"/>
      <c r="Q49" s="198"/>
      <c r="R49" s="198"/>
      <c r="S49" s="198"/>
      <c r="T49" s="198"/>
      <c r="U49" s="198"/>
      <c r="V49" s="198"/>
      <c r="W49" s="198"/>
      <c r="X49" s="198"/>
      <c r="Y49" s="198"/>
      <c r="Z49" s="198"/>
      <c r="AA49" s="198"/>
      <c r="AB49" s="198"/>
      <c r="AC49" s="198"/>
      <c r="AD49" s="198"/>
      <c r="AE49" s="198"/>
      <c r="AF49" s="198"/>
      <c r="AG49" s="198"/>
      <c r="AH49" s="198"/>
      <c r="AI49" s="198"/>
      <c r="AJ49" s="198"/>
      <c r="AK49" s="198"/>
      <c r="AL49" s="126"/>
      <c r="AM49" s="126"/>
      <c r="AN49" s="110"/>
    </row>
    <row r="50" customFormat="false" ht="24.75" hidden="false" customHeight="true" outlineLevel="0" collapsed="false">
      <c r="A50" s="110"/>
      <c r="B50" s="125"/>
      <c r="C50" s="199" t="str">
        <f aca="false">IF(VLOOKUP($AK$1,選択肢!$A$1:$J$31,C55,FALSE())=0,"-",VLOOKUP($AK$1,選択肢!$A$1:$J$31,C55,FALSE()))</f>
        <v>管理者</v>
      </c>
      <c r="D50" s="199"/>
      <c r="E50" s="200" t="str">
        <f aca="false">IF(VLOOKUP($AK$1,選択肢!$A$1:$J$31,E55,FALSE())=0,"-",VLOOKUP($AK$1,選択肢!$A$1:$J$31,E55,FALSE()))</f>
        <v>サービス提供責任者</v>
      </c>
      <c r="F50" s="200"/>
      <c r="G50" s="200"/>
      <c r="H50" s="200"/>
      <c r="I50" s="200" t="str">
        <f aca="false">IF(VLOOKUP($AK$1,選択肢!$A$1:$J$31,I55,FALSE())=0,"-",VLOOKUP($AK$1,選択肢!$A$1:$J$31,I55,FALSE()))</f>
        <v>従業者</v>
      </c>
      <c r="J50" s="200"/>
      <c r="K50" s="200"/>
      <c r="L50" s="200"/>
      <c r="M50" s="200"/>
      <c r="N50" s="200"/>
      <c r="O50" s="201"/>
      <c r="P50" s="201"/>
      <c r="Q50" s="201"/>
      <c r="R50" s="201"/>
      <c r="S50" s="201"/>
      <c r="T50" s="201"/>
      <c r="U50" s="201"/>
      <c r="V50" s="201"/>
      <c r="W50" s="201"/>
      <c r="X50" s="201"/>
      <c r="Y50" s="201"/>
      <c r="Z50" s="201"/>
      <c r="AA50" s="201"/>
      <c r="AB50" s="201"/>
      <c r="AC50" s="201"/>
      <c r="AD50" s="201"/>
      <c r="AE50" s="201"/>
      <c r="AF50" s="201"/>
      <c r="AG50" s="201"/>
      <c r="AH50" s="201"/>
      <c r="AI50" s="201"/>
      <c r="AJ50" s="201"/>
      <c r="AK50" s="201"/>
      <c r="AL50" s="201"/>
      <c r="AM50" s="201"/>
      <c r="AN50" s="110"/>
    </row>
    <row r="51" customFormat="false" ht="18" hidden="false" customHeight="true" outlineLevel="0" collapsed="false">
      <c r="A51" s="110"/>
      <c r="B51" s="125"/>
      <c r="C51" s="202" t="s">
        <v>26</v>
      </c>
      <c r="D51" s="202" t="s">
        <v>183</v>
      </c>
      <c r="E51" s="203" t="s">
        <v>26</v>
      </c>
      <c r="F51" s="203" t="s">
        <v>183</v>
      </c>
      <c r="G51" s="203"/>
      <c r="H51" s="203"/>
      <c r="I51" s="203" t="s">
        <v>26</v>
      </c>
      <c r="J51" s="203"/>
      <c r="K51" s="203"/>
      <c r="L51" s="203" t="s">
        <v>183</v>
      </c>
      <c r="M51" s="203"/>
      <c r="N51" s="203"/>
      <c r="O51" s="204"/>
      <c r="P51" s="204"/>
      <c r="Q51" s="204"/>
      <c r="R51" s="204"/>
      <c r="S51" s="204"/>
      <c r="T51" s="204"/>
      <c r="U51" s="204"/>
      <c r="V51" s="204"/>
      <c r="W51" s="204"/>
      <c r="X51" s="204"/>
      <c r="Y51" s="204"/>
      <c r="Z51" s="204"/>
      <c r="AA51" s="204"/>
      <c r="AB51" s="204"/>
      <c r="AC51" s="204"/>
      <c r="AD51" s="204"/>
      <c r="AE51" s="204"/>
      <c r="AF51" s="204"/>
      <c r="AG51" s="204"/>
      <c r="AH51" s="204"/>
      <c r="AI51" s="204"/>
      <c r="AJ51" s="204"/>
      <c r="AK51" s="204"/>
      <c r="AL51" s="204"/>
      <c r="AM51" s="204"/>
      <c r="AN51" s="110"/>
    </row>
    <row r="52" customFormat="false" ht="18" hidden="false" customHeight="true" outlineLevel="0" collapsed="false">
      <c r="A52" s="110"/>
      <c r="B52" s="128" t="s">
        <v>184</v>
      </c>
      <c r="C52" s="203" t="n">
        <f aca="false">COUNTIFS($B$11:$B$30,C$50,$C$11:$C$30,"A",$E$11:$E$30,"*")</f>
        <v>1</v>
      </c>
      <c r="D52" s="203" t="n">
        <f aca="false">COUNTIFS($B$11:$B$30,C$50,$C$11:$C$30,"B",$E$11:$E$30,"*")</f>
        <v>0</v>
      </c>
      <c r="E52" s="203" t="n">
        <f aca="false">COUNTIFS($B$11:$B$30,E$50,$C$11:$C$30,"A",$E$11:$E$30,"*")</f>
        <v>0</v>
      </c>
      <c r="F52" s="203" t="n">
        <f aca="false">COUNTIFS($B$11:$B$30,E$50,$C$11:$C$30,"B",$E$11:$E$30,"*")</f>
        <v>1</v>
      </c>
      <c r="G52" s="203"/>
      <c r="H52" s="203"/>
      <c r="I52" s="203" t="n">
        <f aca="false">COUNTIFS($B$11:$B$30,I$50,$C$11:$C$30,"A",$E$11:$E$30,"*")</f>
        <v>0</v>
      </c>
      <c r="J52" s="203"/>
      <c r="K52" s="203"/>
      <c r="L52" s="203" t="n">
        <f aca="false">COUNTIFS($B$11:$B$30,I$50,$C$11:$C$30,"B",$E$11:$E$30,"*")</f>
        <v>0</v>
      </c>
      <c r="M52" s="203"/>
      <c r="N52" s="203"/>
      <c r="O52" s="204"/>
      <c r="P52" s="204"/>
      <c r="Q52" s="204"/>
      <c r="R52" s="204"/>
      <c r="S52" s="204"/>
      <c r="T52" s="204"/>
      <c r="U52" s="204"/>
      <c r="V52" s="204"/>
      <c r="W52" s="204"/>
      <c r="X52" s="204"/>
      <c r="Y52" s="204"/>
      <c r="Z52" s="204"/>
      <c r="AA52" s="204"/>
      <c r="AB52" s="204"/>
      <c r="AC52" s="204"/>
      <c r="AD52" s="204"/>
      <c r="AE52" s="204"/>
      <c r="AF52" s="204"/>
      <c r="AG52" s="204"/>
      <c r="AH52" s="204"/>
      <c r="AI52" s="204"/>
      <c r="AJ52" s="204"/>
      <c r="AK52" s="204"/>
      <c r="AL52" s="204"/>
      <c r="AM52" s="204"/>
      <c r="AN52" s="110"/>
    </row>
    <row r="53" customFormat="false" ht="18" hidden="false" customHeight="true" outlineLevel="0" collapsed="false">
      <c r="A53" s="110"/>
      <c r="B53" s="133" t="s">
        <v>185</v>
      </c>
      <c r="C53" s="205"/>
      <c r="D53" s="205"/>
      <c r="E53" s="203" t="n">
        <f aca="false">COUNTIFS($B$11:$B$30,E$50,$C$11:$C$30,"C",$E$11:$E$30,"*")</f>
        <v>1</v>
      </c>
      <c r="F53" s="203" t="n">
        <f aca="false">COUNTIFS($B$11:$B$30,E$50,$C$11:$C$30,"D",$E$11:$E$30,"*")</f>
        <v>0</v>
      </c>
      <c r="G53" s="203"/>
      <c r="H53" s="203"/>
      <c r="I53" s="203" t="n">
        <f aca="false">COUNTIFS($B$11:$B$30,I$50,$C$11:$C$30,"C",$E$11:$E$30,"*")</f>
        <v>2</v>
      </c>
      <c r="J53" s="203"/>
      <c r="K53" s="203"/>
      <c r="L53" s="203" t="n">
        <f aca="false">COUNTIFS($B$11:$B$30,I$50,$C$11:$C$30,"D",$E$11:$E$30,"*")</f>
        <v>5</v>
      </c>
      <c r="M53" s="203"/>
      <c r="N53" s="203"/>
      <c r="O53" s="204"/>
      <c r="P53" s="204"/>
      <c r="Q53" s="204"/>
      <c r="R53" s="204"/>
      <c r="S53" s="204"/>
      <c r="T53" s="204"/>
      <c r="U53" s="204"/>
      <c r="V53" s="204"/>
      <c r="W53" s="204"/>
      <c r="X53" s="204"/>
      <c r="Y53" s="204"/>
      <c r="Z53" s="204"/>
      <c r="AA53" s="204"/>
      <c r="AB53" s="204"/>
      <c r="AC53" s="204"/>
      <c r="AD53" s="204"/>
      <c r="AE53" s="204"/>
      <c r="AF53" s="204"/>
      <c r="AG53" s="204"/>
      <c r="AH53" s="204"/>
      <c r="AI53" s="204"/>
      <c r="AJ53" s="204"/>
      <c r="AK53" s="204"/>
      <c r="AL53" s="204"/>
      <c r="AM53" s="204"/>
      <c r="AN53" s="110"/>
    </row>
    <row r="54" customFormat="false" ht="18" hidden="false" customHeight="true" outlineLevel="0" collapsed="false">
      <c r="A54" s="110"/>
      <c r="B54" s="133" t="s">
        <v>186</v>
      </c>
      <c r="C54" s="205"/>
      <c r="D54" s="205"/>
      <c r="E54" s="203" t="n">
        <f aca="false">IF($AK$3="４週",SUMIFS($AK$11:$AK$30,$B$11:$B$30,E50)/4/$AH$5,IF($AK$3="歴月",SUMIFS($AK$11:$AK$30,$B$11:$B$30,E50)/$AL$5,"記載する期間を選択してください"))</f>
        <v>1.075</v>
      </c>
      <c r="F54" s="203"/>
      <c r="G54" s="203"/>
      <c r="H54" s="203"/>
      <c r="I54" s="203" t="n">
        <f aca="false">IF($AK$3="４週",SUMIFS($AK$11:$AK$30,$B$11:$B$30,I50)/4/$AH$5,IF($AK$3="歴月",SUMIFS($AK$11:$AK$30,$B$11:$B$30,I50)/$AL$5,"記載する期間を選択してください"))</f>
        <v>3.08125</v>
      </c>
      <c r="J54" s="203"/>
      <c r="K54" s="203"/>
      <c r="L54" s="203"/>
      <c r="M54" s="203"/>
      <c r="N54" s="203"/>
      <c r="O54" s="204"/>
      <c r="P54" s="204"/>
      <c r="Q54" s="204"/>
      <c r="R54" s="204"/>
      <c r="S54" s="204"/>
      <c r="T54" s="204"/>
      <c r="U54" s="204"/>
      <c r="V54" s="204"/>
      <c r="W54" s="204"/>
      <c r="X54" s="204"/>
      <c r="Y54" s="204"/>
      <c r="Z54" s="204"/>
      <c r="AA54" s="204"/>
      <c r="AB54" s="204"/>
      <c r="AC54" s="204"/>
      <c r="AD54" s="204"/>
      <c r="AE54" s="204"/>
      <c r="AF54" s="204"/>
      <c r="AG54" s="204"/>
      <c r="AH54" s="204"/>
      <c r="AI54" s="204"/>
      <c r="AJ54" s="204"/>
      <c r="AK54" s="204"/>
      <c r="AL54" s="204"/>
      <c r="AM54" s="204"/>
      <c r="AN54" s="110"/>
    </row>
    <row r="55" s="105" customFormat="true" ht="4.5" hidden="false" customHeight="true" outlineLevel="0" collapsed="false">
      <c r="A55" s="110"/>
      <c r="C55" s="158" t="n">
        <v>2</v>
      </c>
      <c r="D55" s="158"/>
      <c r="E55" s="158" t="n">
        <v>3</v>
      </c>
      <c r="F55" s="158"/>
      <c r="G55" s="158"/>
      <c r="H55" s="158"/>
      <c r="I55" s="158" t="n">
        <v>4</v>
      </c>
      <c r="J55" s="158"/>
      <c r="K55" s="158"/>
      <c r="L55" s="158"/>
      <c r="M55" s="158"/>
      <c r="N55" s="158"/>
      <c r="O55" s="158" t="n">
        <v>5</v>
      </c>
      <c r="P55" s="158"/>
      <c r="Q55" s="158"/>
      <c r="R55" s="158"/>
      <c r="S55" s="158"/>
      <c r="T55" s="158"/>
      <c r="U55" s="158" t="n">
        <v>6</v>
      </c>
      <c r="V55" s="158"/>
      <c r="W55" s="158"/>
      <c r="X55" s="158"/>
      <c r="Y55" s="158"/>
      <c r="Z55" s="158"/>
      <c r="AA55" s="158" t="n">
        <v>7</v>
      </c>
      <c r="AB55" s="158"/>
      <c r="AC55" s="158"/>
      <c r="AD55" s="158"/>
      <c r="AE55" s="158"/>
      <c r="AF55" s="158"/>
      <c r="AG55" s="158" t="n">
        <v>8</v>
      </c>
      <c r="AH55" s="158"/>
      <c r="AI55" s="158"/>
      <c r="AJ55" s="158"/>
      <c r="AK55" s="158"/>
      <c r="AL55" s="158" t="n">
        <v>9</v>
      </c>
      <c r="AM55" s="206"/>
      <c r="AN55" s="110"/>
    </row>
    <row r="56" customFormat="false" ht="15" hidden="false" customHeight="true" outlineLevel="0" collapsed="false">
      <c r="A56" s="154" t="s">
        <v>117</v>
      </c>
      <c r="B56" s="155"/>
      <c r="C56" s="156"/>
      <c r="D56" s="156"/>
      <c r="E56" s="156"/>
      <c r="F56" s="157"/>
      <c r="G56" s="156"/>
      <c r="H56" s="158"/>
      <c r="I56" s="158"/>
      <c r="J56" s="158"/>
      <c r="K56" s="158"/>
      <c r="L56" s="158"/>
      <c r="M56" s="158"/>
      <c r="N56" s="158"/>
      <c r="O56" s="158"/>
      <c r="P56" s="158"/>
      <c r="Q56" s="158"/>
      <c r="R56" s="158" t="n">
        <v>6</v>
      </c>
      <c r="S56" s="158"/>
      <c r="T56" s="158"/>
      <c r="U56" s="158"/>
      <c r="V56" s="158"/>
      <c r="W56" s="158"/>
      <c r="X56" s="158" t="n">
        <v>7</v>
      </c>
      <c r="Y56" s="158"/>
      <c r="Z56" s="158"/>
      <c r="AA56" s="158"/>
      <c r="AB56" s="158"/>
      <c r="AC56" s="158"/>
      <c r="AD56" s="158" t="n">
        <v>8</v>
      </c>
      <c r="AE56" s="158"/>
      <c r="AF56" s="158"/>
      <c r="AG56" s="159"/>
      <c r="AH56" s="159"/>
      <c r="AI56" s="159"/>
      <c r="AJ56" s="159" t="n">
        <v>9</v>
      </c>
      <c r="AK56" s="160"/>
      <c r="AL56" s="160"/>
      <c r="AM56" s="110"/>
    </row>
    <row r="57" s="154" customFormat="true" ht="15" hidden="false" customHeight="true" outlineLevel="0" collapsed="false">
      <c r="A57" s="154" t="s">
        <v>118</v>
      </c>
      <c r="B57" s="161"/>
      <c r="C57" s="161"/>
      <c r="D57" s="161"/>
      <c r="E57" s="161"/>
      <c r="F57" s="161"/>
      <c r="G57" s="161"/>
      <c r="H57" s="109"/>
      <c r="I57" s="109"/>
      <c r="J57" s="109"/>
      <c r="K57" s="109"/>
      <c r="L57" s="109"/>
      <c r="M57" s="109"/>
    </row>
    <row r="58" s="154" customFormat="true" ht="15" hidden="false" customHeight="true" outlineLevel="0" collapsed="false">
      <c r="A58" s="154" t="s">
        <v>119</v>
      </c>
      <c r="B58" s="161"/>
      <c r="C58" s="161"/>
      <c r="D58" s="161"/>
      <c r="E58" s="161"/>
      <c r="F58" s="161"/>
      <c r="G58" s="161"/>
      <c r="H58" s="109"/>
      <c r="I58" s="109"/>
      <c r="J58" s="109"/>
      <c r="K58" s="109"/>
      <c r="L58" s="109"/>
      <c r="M58" s="109"/>
    </row>
    <row r="59" s="154" customFormat="true" ht="15" hidden="false" customHeight="true" outlineLevel="0" collapsed="false">
      <c r="A59" s="154" t="s">
        <v>120</v>
      </c>
      <c r="B59" s="161"/>
      <c r="C59" s="161"/>
      <c r="D59" s="161"/>
      <c r="E59" s="161"/>
      <c r="F59" s="161"/>
      <c r="G59" s="161"/>
      <c r="H59" s="109"/>
      <c r="I59" s="109"/>
      <c r="J59" s="109"/>
      <c r="K59" s="109"/>
      <c r="L59" s="109"/>
      <c r="M59" s="109"/>
    </row>
    <row r="60" s="154" customFormat="true" ht="15" hidden="false" customHeight="true" outlineLevel="0" collapsed="false">
      <c r="A60" s="154" t="s">
        <v>121</v>
      </c>
      <c r="B60" s="161"/>
      <c r="C60" s="161"/>
      <c r="D60" s="161"/>
      <c r="E60" s="161"/>
      <c r="F60" s="161"/>
      <c r="G60" s="161"/>
      <c r="H60" s="109"/>
      <c r="I60" s="109"/>
      <c r="J60" s="109"/>
      <c r="K60" s="109"/>
      <c r="L60" s="109"/>
      <c r="M60" s="109"/>
    </row>
    <row r="61" customFormat="false" ht="15" hidden="false" customHeight="true" outlineLevel="0" collapsed="false">
      <c r="A61" s="154" t="s">
        <v>122</v>
      </c>
      <c r="B61" s="162"/>
      <c r="C61" s="154"/>
      <c r="D61" s="154"/>
      <c r="E61" s="154"/>
      <c r="F61" s="154"/>
      <c r="G61" s="154"/>
    </row>
    <row r="62" customFormat="false" ht="15" hidden="false" customHeight="true" outlineLevel="0" collapsed="false">
      <c r="A62" s="154" t="s">
        <v>123</v>
      </c>
      <c r="B62" s="162"/>
      <c r="C62" s="154"/>
      <c r="D62" s="154"/>
      <c r="E62" s="154"/>
      <c r="F62" s="154"/>
      <c r="G62" s="154"/>
    </row>
    <row r="63" customFormat="false" ht="15" hidden="false" customHeight="true" outlineLevel="0" collapsed="false">
      <c r="A63" s="154"/>
      <c r="B63" s="128" t="s">
        <v>124</v>
      </c>
      <c r="C63" s="128" t="s">
        <v>125</v>
      </c>
      <c r="D63" s="128"/>
      <c r="E63" s="128"/>
      <c r="F63" s="154"/>
      <c r="G63" s="154"/>
    </row>
    <row r="64" customFormat="false" ht="15" hidden="false" customHeight="true" outlineLevel="0" collapsed="false">
      <c r="A64" s="154"/>
      <c r="B64" s="163" t="s">
        <v>126</v>
      </c>
      <c r="C64" s="164" t="s">
        <v>127</v>
      </c>
      <c r="D64" s="164"/>
      <c r="E64" s="164"/>
      <c r="F64" s="154"/>
      <c r="G64" s="154"/>
    </row>
    <row r="65" customFormat="false" ht="15" hidden="false" customHeight="true" outlineLevel="0" collapsed="false">
      <c r="A65" s="154"/>
      <c r="B65" s="163" t="s">
        <v>128</v>
      </c>
      <c r="C65" s="164" t="s">
        <v>129</v>
      </c>
      <c r="D65" s="164"/>
      <c r="E65" s="164"/>
      <c r="F65" s="154"/>
      <c r="G65" s="154"/>
    </row>
    <row r="66" customFormat="false" ht="15" hidden="false" customHeight="true" outlineLevel="0" collapsed="false">
      <c r="A66" s="154"/>
      <c r="B66" s="163" t="s">
        <v>130</v>
      </c>
      <c r="C66" s="164" t="s">
        <v>131</v>
      </c>
      <c r="D66" s="164"/>
      <c r="E66" s="164"/>
      <c r="F66" s="154"/>
      <c r="G66" s="154"/>
    </row>
    <row r="67" customFormat="false" ht="15" hidden="false" customHeight="true" outlineLevel="0" collapsed="false">
      <c r="A67" s="154"/>
      <c r="B67" s="163" t="s">
        <v>132</v>
      </c>
      <c r="C67" s="164" t="s">
        <v>133</v>
      </c>
      <c r="D67" s="164"/>
      <c r="E67" s="164"/>
      <c r="F67" s="154"/>
      <c r="G67" s="154"/>
    </row>
    <row r="68" customFormat="false" ht="15" hidden="false" customHeight="true" outlineLevel="0" collapsed="false">
      <c r="A68" s="154"/>
      <c r="B68" s="154" t="s">
        <v>134</v>
      </c>
      <c r="C68" s="154"/>
      <c r="D68" s="154"/>
      <c r="E68" s="154"/>
      <c r="F68" s="154"/>
      <c r="G68" s="154"/>
    </row>
    <row r="69" customFormat="false" ht="15" hidden="false" customHeight="true" outlineLevel="0" collapsed="false">
      <c r="A69" s="154"/>
      <c r="B69" s="154" t="s">
        <v>135</v>
      </c>
      <c r="C69" s="154"/>
      <c r="D69" s="154"/>
      <c r="E69" s="154"/>
      <c r="F69" s="154"/>
      <c r="G69" s="154"/>
    </row>
    <row r="70" customFormat="false" ht="15" hidden="false" customHeight="true" outlineLevel="0" collapsed="false">
      <c r="A70" s="154"/>
      <c r="B70" s="154" t="s">
        <v>136</v>
      </c>
      <c r="C70" s="154"/>
      <c r="D70" s="154"/>
      <c r="E70" s="154"/>
      <c r="F70" s="154"/>
      <c r="G70" s="154"/>
    </row>
    <row r="71" customFormat="false" ht="15" hidden="false" customHeight="true" outlineLevel="0" collapsed="false">
      <c r="A71" s="154" t="s">
        <v>137</v>
      </c>
      <c r="B71" s="162"/>
      <c r="C71" s="154"/>
      <c r="D71" s="154"/>
      <c r="E71" s="154"/>
      <c r="F71" s="154"/>
      <c r="G71" s="154"/>
    </row>
    <row r="72" customFormat="false" ht="15" hidden="false" customHeight="true" outlineLevel="0" collapsed="false">
      <c r="A72" s="154" t="s">
        <v>138</v>
      </c>
      <c r="B72" s="162"/>
      <c r="C72" s="154"/>
      <c r="D72" s="154"/>
      <c r="E72" s="154"/>
      <c r="F72" s="154"/>
      <c r="G72" s="154"/>
    </row>
    <row r="73" customFormat="false" ht="15" hidden="false" customHeight="true" outlineLevel="0" collapsed="false">
      <c r="A73" s="154" t="s">
        <v>139</v>
      </c>
      <c r="B73" s="162"/>
      <c r="C73" s="154"/>
      <c r="D73" s="154"/>
      <c r="E73" s="154"/>
      <c r="F73" s="154"/>
      <c r="G73" s="154"/>
    </row>
    <row r="74" customFormat="false" ht="15" hidden="false" customHeight="true" outlineLevel="0" collapsed="false">
      <c r="A74" s="154" t="s">
        <v>140</v>
      </c>
      <c r="B74" s="162"/>
      <c r="C74" s="154"/>
      <c r="D74" s="154"/>
      <c r="E74" s="154"/>
      <c r="F74" s="154"/>
      <c r="G74" s="154"/>
    </row>
    <row r="75" customFormat="false" ht="15" hidden="false" customHeight="true" outlineLevel="0" collapsed="false">
      <c r="A75" s="154" t="s">
        <v>141</v>
      </c>
      <c r="B75" s="162"/>
      <c r="C75" s="154"/>
      <c r="D75" s="154"/>
      <c r="E75" s="154"/>
      <c r="F75" s="154"/>
      <c r="G75" s="154"/>
    </row>
    <row r="76" customFormat="false" ht="15" hidden="false" customHeight="true" outlineLevel="0" collapsed="false">
      <c r="A76" s="154" t="s">
        <v>142</v>
      </c>
      <c r="B76" s="162"/>
      <c r="C76" s="154"/>
      <c r="D76" s="154"/>
      <c r="E76" s="154"/>
      <c r="F76" s="154"/>
      <c r="G76" s="154"/>
    </row>
    <row r="77" customFormat="false" ht="15" hidden="false" customHeight="true" outlineLevel="0" collapsed="false">
      <c r="A77" s="154" t="s">
        <v>143</v>
      </c>
      <c r="B77" s="162"/>
      <c r="C77" s="154"/>
      <c r="D77" s="154"/>
      <c r="E77" s="154"/>
      <c r="F77" s="154"/>
      <c r="G77" s="154"/>
    </row>
    <row r="78" customFormat="false" ht="15" hidden="false" customHeight="true" outlineLevel="0" collapsed="false">
      <c r="A78" s="154" t="s">
        <v>144</v>
      </c>
      <c r="B78" s="162"/>
      <c r="C78" s="154"/>
      <c r="D78" s="154"/>
      <c r="E78" s="154"/>
      <c r="F78" s="154"/>
      <c r="G78" s="154"/>
    </row>
    <row r="79" customFormat="false" ht="15" hidden="false" customHeight="true" outlineLevel="0" collapsed="false">
      <c r="A79" s="154" t="s">
        <v>145</v>
      </c>
      <c r="B79" s="162"/>
      <c r="C79" s="154"/>
      <c r="D79" s="154"/>
      <c r="E79" s="154"/>
      <c r="F79" s="154"/>
      <c r="G79" s="154"/>
    </row>
    <row r="80" customFormat="false" ht="15" hidden="false" customHeight="true" outlineLevel="0" collapsed="false">
      <c r="A80" s="154" t="s">
        <v>146</v>
      </c>
      <c r="B80" s="162"/>
      <c r="C80" s="154"/>
      <c r="D80" s="154"/>
      <c r="E80" s="154"/>
      <c r="F80" s="154"/>
      <c r="G80" s="154"/>
    </row>
    <row r="81" customFormat="false" ht="15" hidden="false" customHeight="true" outlineLevel="0" collapsed="false">
      <c r="A81" s="154" t="s">
        <v>147</v>
      </c>
      <c r="B81" s="162"/>
      <c r="C81" s="154"/>
      <c r="D81" s="154"/>
      <c r="E81" s="154"/>
      <c r="F81" s="154"/>
      <c r="G81" s="154"/>
    </row>
    <row r="82" customFormat="false" ht="15" hidden="false" customHeight="true" outlineLevel="0" collapsed="false">
      <c r="A82" s="154" t="s">
        <v>148</v>
      </c>
      <c r="B82" s="162"/>
      <c r="C82" s="154"/>
      <c r="D82" s="154"/>
      <c r="E82" s="154"/>
      <c r="F82" s="154"/>
      <c r="G82" s="154"/>
    </row>
    <row r="83" customFormat="false" ht="15" hidden="false" customHeight="true" outlineLevel="0" collapsed="false">
      <c r="A83" s="154" t="s">
        <v>149</v>
      </c>
      <c r="B83" s="162"/>
      <c r="C83" s="154"/>
      <c r="D83" s="154"/>
      <c r="E83" s="154"/>
      <c r="F83" s="154"/>
      <c r="G83" s="154"/>
    </row>
  </sheetData>
  <mergeCells count="133">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A39:C39"/>
    <mergeCell ref="F39:H39"/>
    <mergeCell ref="I39:K39"/>
    <mergeCell ref="M39:AG39"/>
    <mergeCell ref="AH39:AL39"/>
    <mergeCell ref="AM39:AN39"/>
    <mergeCell ref="A40:C40"/>
    <mergeCell ref="F40:H40"/>
    <mergeCell ref="I40:K40"/>
    <mergeCell ref="M40:M42"/>
    <mergeCell ref="N40:P42"/>
    <mergeCell ref="Q40:AG40"/>
    <mergeCell ref="AH40:AI40"/>
    <mergeCell ref="AK40:AL40"/>
    <mergeCell ref="AM40:AN42"/>
    <mergeCell ref="A41:C41"/>
    <mergeCell ref="F41:H41"/>
    <mergeCell ref="I41:K41"/>
    <mergeCell ref="Q41:AG41"/>
    <mergeCell ref="AH41:AI41"/>
    <mergeCell ref="AK41:AL41"/>
    <mergeCell ref="A42:C42"/>
    <mergeCell ref="F42:H42"/>
    <mergeCell ref="I42:K42"/>
    <mergeCell ref="Q42:AG42"/>
    <mergeCell ref="AH42:AI42"/>
    <mergeCell ref="AK42:AL42"/>
    <mergeCell ref="N43:AG43"/>
    <mergeCell ref="AH43:AL43"/>
    <mergeCell ref="AM43:AN43"/>
    <mergeCell ref="I44:K44"/>
    <mergeCell ref="X44:Y44"/>
    <mergeCell ref="M47:AN47"/>
    <mergeCell ref="C50:D50"/>
    <mergeCell ref="E50:H50"/>
    <mergeCell ref="I50:N50"/>
    <mergeCell ref="O50:T50"/>
    <mergeCell ref="U50:Z50"/>
    <mergeCell ref="AA50:AF50"/>
    <mergeCell ref="AG50:AK50"/>
    <mergeCell ref="AL50:AM50"/>
    <mergeCell ref="F51:H51"/>
    <mergeCell ref="I51:K51"/>
    <mergeCell ref="L51:N51"/>
    <mergeCell ref="O51:Q51"/>
    <mergeCell ref="R51:T51"/>
    <mergeCell ref="U51:W51"/>
    <mergeCell ref="X51:Z51"/>
    <mergeCell ref="AA51:AC51"/>
    <mergeCell ref="AD51:AF51"/>
    <mergeCell ref="AG51:AI51"/>
    <mergeCell ref="AJ51:AK51"/>
    <mergeCell ref="F52:H52"/>
    <mergeCell ref="I52:K52"/>
    <mergeCell ref="L52:N52"/>
    <mergeCell ref="O52:Q52"/>
    <mergeCell ref="R52:T52"/>
    <mergeCell ref="U52:W52"/>
    <mergeCell ref="X52:Z52"/>
    <mergeCell ref="AA52:AC52"/>
    <mergeCell ref="AD52:AF52"/>
    <mergeCell ref="AG52:AI52"/>
    <mergeCell ref="AJ52:AK52"/>
    <mergeCell ref="F53:H53"/>
    <mergeCell ref="I53:K53"/>
    <mergeCell ref="L53:N53"/>
    <mergeCell ref="O53:Q53"/>
    <mergeCell ref="R53:T53"/>
    <mergeCell ref="U53:W53"/>
    <mergeCell ref="X53:Z53"/>
    <mergeCell ref="AA53:AC53"/>
    <mergeCell ref="AD53:AF53"/>
    <mergeCell ref="AG53:AI53"/>
    <mergeCell ref="AJ53:AK53"/>
    <mergeCell ref="C54:D54"/>
    <mergeCell ref="E54:H54"/>
    <mergeCell ref="I54:N54"/>
    <mergeCell ref="O54:T54"/>
    <mergeCell ref="U54:Z54"/>
    <mergeCell ref="AA54:AF54"/>
    <mergeCell ref="AG54:AK54"/>
    <mergeCell ref="AL54:AM54"/>
    <mergeCell ref="C63:E63"/>
    <mergeCell ref="C64:E64"/>
    <mergeCell ref="C65:E65"/>
    <mergeCell ref="C66:E66"/>
    <mergeCell ref="C67:E67"/>
  </mergeCells>
  <dataValidations count="7">
    <dataValidation allowBlank="true" errorStyle="stop" operator="greaterThanOrEqual" showDropDown="false" showErrorMessage="true" showInputMessage="true" sqref="I34:I37 L34:L36 U38 X38 I47:I48 L47:L48" type="none">
      <formula1>0</formula1>
      <formula2>0</formula2>
    </dataValidation>
    <dataValidation allowBlank="true" errorStyle="stop" operator="greaterThanOrEqual" showDropDown="false" showErrorMessage="true" showInputMessage="true" sqref="D40:F41" type="whole">
      <formula1>0</formula1>
      <formula2>0</formula2>
    </dataValidation>
    <dataValidation allowBlank="true" errorStyle="stop" operator="between" showDropDown="false" showErrorMessage="true" showInputMessage="true" sqref="M40:M43 X44:Y44" type="list">
      <formula1>"○"</formula1>
      <formula2>0</formula2>
    </dataValidation>
    <dataValidation allowBlank="true" errorStyle="stop" operator="between" showDropDown="false" showErrorMessage="true" showInputMessage="true" sqref="B12:B30" type="list">
      <formula1>INDIRECT($AK$1)</formula1>
      <formula2>0</formula2>
    </dataValidation>
    <dataValidation allowBlank="true" errorStyle="stop" operator="between" showDropDown="false" showErrorMessage="true" showInputMessage="true" sqref="AK3:AN3" type="list">
      <formula1>"４週,歴月"</formula1>
      <formula2>0</formula2>
    </dataValidation>
    <dataValidation allowBlank="true" errorStyle="stop" operator="between" showDropDown="false" showErrorMessage="true" showInputMessage="true" sqref="AK4:AN4" type="list">
      <formula1>"予定,実績"</formula1>
      <formula2>0</formula2>
    </dataValidation>
    <dataValidation allowBlank="true" errorStyle="stop" operator="between" showDropDown="false" showErrorMessage="true" showInputMessage="true" sqref="C11:C30" type="list">
      <formula1>"A,B,C,D"</formula1>
      <formula2>0</formula2>
    </dataValidation>
  </dataValidations>
  <printOptions headings="false" gridLines="false" gridLinesSet="true" horizontalCentered="true" verticalCentered="true"/>
  <pageMargins left="0.196527777777778" right="0.196527777777778" top="0.393055555555556" bottom="0.196527777777778" header="0.196527777777778" footer="0.511811023622047"/>
  <pageSetup paperSize="9" scale="77" fitToWidth="1" fitToHeight="1" pageOrder="downThenOver" orientation="landscape" blackAndWhite="false" draft="false" cellComments="none" horizontalDpi="300" verticalDpi="300" copies="1"/>
  <headerFooter differentFirst="false" differentOddEven="false">
    <oddHeader>&amp;L&amp;"ＭＳ ゴシック,標準"&amp;10（参考様式）</oddHeader>
    <oddFooter/>
  </headerFooter>
  <rowBreaks count="1" manualBreakCount="1">
    <brk id="36" man="true" max="16383" min="0"/>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N80"/>
  <sheetViews>
    <sheetView showFormulas="false" showGridLines="false" showRowColHeaders="true" showZeros="true" rightToLeft="false" tabSelected="false" showOutlineSymbols="true" defaultGridColor="true" view="pageBreakPreview" topLeftCell="A1" colorId="64" zoomScale="100" zoomScaleNormal="100" zoomScalePageLayoutView="100" workbookViewId="0">
      <selection pane="topLeft" activeCell="U47" activeCellId="0" sqref="U47"/>
    </sheetView>
  </sheetViews>
  <sheetFormatPr defaultColWidth="8.2578125" defaultRowHeight="21" customHeight="true" zeroHeight="false" outlineLevelRow="0" outlineLevelCol="0"/>
  <cols>
    <col collapsed="false" customWidth="true" hidden="false" outlineLevel="0" max="1" min="1" style="105" width="2.62"/>
    <col collapsed="false" customWidth="true" hidden="false" outlineLevel="0" max="2" min="2" style="106" width="15"/>
    <col collapsed="false" customWidth="true" hidden="false" outlineLevel="0" max="3" min="3" style="105" width="7.25"/>
    <col collapsed="false" customWidth="true" hidden="false" outlineLevel="0" max="5" min="4" style="105" width="7.62"/>
    <col collapsed="false" customWidth="true" hidden="false" outlineLevel="0" max="36" min="6" style="105" width="2.62"/>
    <col collapsed="false" customWidth="true" hidden="false" outlineLevel="0" max="37" min="37" style="105" width="6.62"/>
    <col collapsed="false" customWidth="true" hidden="false" outlineLevel="0" max="39" min="38" style="105" width="7.62"/>
    <col collapsed="false" customWidth="true" hidden="false" outlineLevel="0" max="40" min="40" style="105" width="5.62"/>
    <col collapsed="false" customWidth="false" hidden="false" outlineLevel="0" max="16384" min="41" style="105" width="8.25"/>
  </cols>
  <sheetData>
    <row r="1" customFormat="false" ht="24.75" hidden="false" customHeight="true" outlineLevel="0" collapsed="false">
      <c r="A1" s="107" t="s">
        <v>90</v>
      </c>
      <c r="C1" s="108"/>
      <c r="D1" s="108"/>
      <c r="E1" s="108"/>
      <c r="F1" s="108"/>
      <c r="G1" s="108"/>
      <c r="H1" s="108"/>
      <c r="I1" s="108"/>
      <c r="J1" s="108"/>
      <c r="K1" s="108"/>
      <c r="L1" s="108"/>
      <c r="M1" s="108"/>
      <c r="N1" s="108"/>
      <c r="O1" s="108"/>
      <c r="P1" s="108"/>
      <c r="Q1" s="108"/>
      <c r="R1" s="108"/>
      <c r="S1" s="108"/>
      <c r="T1" s="108"/>
      <c r="U1" s="108"/>
      <c r="V1" s="108"/>
      <c r="W1" s="108"/>
      <c r="X1" s="109"/>
      <c r="Y1" s="109"/>
      <c r="Z1" s="110"/>
      <c r="AA1" s="110"/>
      <c r="AB1" s="110"/>
      <c r="AC1" s="110"/>
      <c r="AD1" s="111"/>
      <c r="AE1" s="111"/>
      <c r="AF1" s="111"/>
      <c r="AG1" s="111"/>
      <c r="AH1" s="111"/>
      <c r="AI1" s="112" t="s">
        <v>91</v>
      </c>
      <c r="AJ1" s="112"/>
      <c r="AK1" s="113" t="s">
        <v>187</v>
      </c>
      <c r="AL1" s="113"/>
      <c r="AM1" s="113"/>
      <c r="AN1" s="113"/>
    </row>
    <row r="2" customFormat="false" ht="18" hidden="false" customHeight="true" outlineLevel="0" collapsed="false">
      <c r="A2" s="110"/>
      <c r="B2" s="114"/>
      <c r="C2" s="114"/>
      <c r="D2" s="114"/>
      <c r="E2" s="114"/>
      <c r="F2" s="114"/>
      <c r="G2" s="114"/>
      <c r="H2" s="114"/>
      <c r="I2" s="114"/>
      <c r="J2" s="114"/>
      <c r="K2" s="115"/>
      <c r="L2" s="115"/>
      <c r="M2" s="116" t="n">
        <v>2024</v>
      </c>
      <c r="N2" s="116"/>
      <c r="O2" s="116"/>
      <c r="P2" s="116"/>
      <c r="Q2" s="117" t="s">
        <v>93</v>
      </c>
      <c r="R2" s="117"/>
      <c r="S2" s="116" t="n">
        <v>5</v>
      </c>
      <c r="T2" s="116"/>
      <c r="U2" s="117" t="s">
        <v>94</v>
      </c>
      <c r="V2" s="117"/>
      <c r="W2" s="114"/>
      <c r="X2" s="114"/>
      <c r="Y2" s="114"/>
      <c r="Z2" s="110"/>
      <c r="AA2" s="110"/>
      <c r="AC2" s="112"/>
      <c r="AD2" s="114"/>
      <c r="AE2" s="114"/>
      <c r="AF2" s="114"/>
      <c r="AG2" s="114"/>
      <c r="AH2" s="114"/>
      <c r="AI2" s="112" t="s">
        <v>95</v>
      </c>
      <c r="AJ2" s="112"/>
      <c r="AK2" s="118"/>
      <c r="AL2" s="118"/>
      <c r="AM2" s="118"/>
      <c r="AN2" s="118"/>
    </row>
    <row r="3" customFormat="false" ht="18" hidden="false" customHeight="true" outlineLevel="0" collapsed="false">
      <c r="A3" s="119"/>
      <c r="B3" s="119"/>
      <c r="C3" s="119"/>
      <c r="D3" s="119"/>
      <c r="E3" s="119"/>
      <c r="F3" s="119"/>
      <c r="G3" s="119"/>
      <c r="H3" s="119"/>
      <c r="I3" s="119"/>
      <c r="J3" s="119"/>
      <c r="K3" s="119"/>
      <c r="L3" s="119"/>
      <c r="M3" s="119"/>
      <c r="N3" s="119"/>
      <c r="O3" s="119"/>
      <c r="P3" s="119"/>
      <c r="Q3" s="119"/>
      <c r="R3" s="119"/>
      <c r="S3" s="119"/>
      <c r="T3" s="119"/>
      <c r="U3" s="119"/>
      <c r="V3" s="119"/>
      <c r="W3" s="119"/>
      <c r="Y3" s="120"/>
      <c r="Z3" s="120"/>
      <c r="AA3" s="120"/>
      <c r="AB3" s="110"/>
      <c r="AC3" s="120"/>
      <c r="AD3" s="120"/>
      <c r="AE3" s="120"/>
      <c r="AF3" s="120"/>
      <c r="AG3" s="120"/>
      <c r="AH3" s="120"/>
      <c r="AI3" s="121" t="s">
        <v>96</v>
      </c>
      <c r="AJ3" s="112"/>
      <c r="AK3" s="122" t="s">
        <v>151</v>
      </c>
      <c r="AL3" s="122"/>
      <c r="AM3" s="122"/>
      <c r="AN3" s="122"/>
    </row>
    <row r="4" customFormat="false" ht="18" hidden="false" customHeight="true" outlineLevel="0" collapsed="false">
      <c r="A4" s="119"/>
      <c r="B4" s="119"/>
      <c r="C4" s="119"/>
      <c r="D4" s="119"/>
      <c r="E4" s="119"/>
      <c r="F4" s="119"/>
      <c r="G4" s="119"/>
      <c r="H4" s="119"/>
      <c r="I4" s="119"/>
      <c r="J4" s="119"/>
      <c r="K4" s="119"/>
      <c r="L4" s="119"/>
      <c r="M4" s="119"/>
      <c r="N4" s="119"/>
      <c r="O4" s="119"/>
      <c r="P4" s="119"/>
      <c r="Q4" s="119"/>
      <c r="R4" s="119"/>
      <c r="S4" s="119"/>
      <c r="T4" s="119"/>
      <c r="U4" s="119"/>
      <c r="V4" s="119"/>
      <c r="W4" s="119"/>
      <c r="Y4" s="120"/>
      <c r="Z4" s="120"/>
      <c r="AA4" s="120"/>
      <c r="AB4" s="110"/>
      <c r="AC4" s="120"/>
      <c r="AD4" s="120"/>
      <c r="AE4" s="120"/>
      <c r="AF4" s="120"/>
      <c r="AG4" s="120"/>
      <c r="AH4" s="120"/>
      <c r="AI4" s="121" t="s">
        <v>97</v>
      </c>
      <c r="AJ4" s="112"/>
      <c r="AK4" s="122"/>
      <c r="AL4" s="122"/>
      <c r="AM4" s="122"/>
      <c r="AN4" s="122"/>
    </row>
    <row r="5" customFormat="false" ht="18" hidden="false" customHeight="true" outlineLevel="0" collapsed="false">
      <c r="A5" s="119"/>
      <c r="B5" s="119"/>
      <c r="C5" s="119"/>
      <c r="D5" s="119"/>
      <c r="E5" s="119"/>
      <c r="F5" s="119"/>
      <c r="G5" s="119"/>
      <c r="H5" s="119"/>
      <c r="I5" s="119"/>
      <c r="J5" s="119"/>
      <c r="K5" s="119"/>
      <c r="L5" s="119"/>
      <c r="M5" s="119"/>
      <c r="N5" s="119"/>
      <c r="O5" s="119"/>
      <c r="P5" s="119"/>
      <c r="Q5" s="119"/>
      <c r="R5" s="119"/>
      <c r="S5" s="119"/>
      <c r="U5" s="119"/>
      <c r="V5" s="119"/>
      <c r="W5" s="119"/>
      <c r="Y5" s="120"/>
      <c r="Z5" s="120"/>
      <c r="AA5" s="120"/>
      <c r="AB5" s="110"/>
      <c r="AC5" s="120"/>
      <c r="AD5" s="120"/>
      <c r="AE5" s="120"/>
      <c r="AF5" s="120"/>
      <c r="AG5" s="121" t="s">
        <v>98</v>
      </c>
      <c r="AH5" s="165" t="n">
        <v>40</v>
      </c>
      <c r="AI5" s="165"/>
      <c r="AJ5" s="165"/>
      <c r="AK5" s="120" t="s">
        <v>99</v>
      </c>
      <c r="AL5" s="165"/>
      <c r="AM5" s="120" t="s">
        <v>100</v>
      </c>
      <c r="AN5" s="110"/>
    </row>
    <row r="6" customFormat="false" ht="9.75" hidden="false" customHeight="true" outlineLevel="0" collapsed="false">
      <c r="A6" s="110"/>
      <c r="B6" s="125"/>
      <c r="C6" s="125"/>
      <c r="D6" s="125"/>
      <c r="E6" s="125"/>
      <c r="F6" s="125"/>
      <c r="G6" s="125"/>
      <c r="H6" s="125"/>
      <c r="I6" s="125"/>
      <c r="J6" s="125"/>
      <c r="K6" s="125"/>
      <c r="L6" s="125"/>
      <c r="M6" s="125"/>
      <c r="N6" s="125"/>
      <c r="O6" s="125"/>
      <c r="P6" s="125"/>
      <c r="Q6" s="125"/>
      <c r="R6" s="125"/>
      <c r="S6" s="125"/>
      <c r="T6" s="125"/>
      <c r="U6" s="125"/>
      <c r="V6" s="125"/>
      <c r="W6" s="125"/>
      <c r="X6" s="126"/>
      <c r="Y6" s="126"/>
      <c r="Z6" s="126"/>
      <c r="AA6" s="126"/>
      <c r="AB6" s="126"/>
      <c r="AC6" s="126"/>
      <c r="AD6" s="126"/>
      <c r="AE6" s="126"/>
      <c r="AF6" s="126"/>
      <c r="AG6" s="126"/>
      <c r="AH6" s="126"/>
      <c r="AI6" s="126"/>
      <c r="AJ6" s="126"/>
      <c r="AK6" s="126"/>
      <c r="AL6" s="126"/>
      <c r="AM6" s="110"/>
      <c r="AN6" s="110"/>
    </row>
    <row r="7" customFormat="false" ht="15" hidden="false" customHeight="true" outlineLevel="0" collapsed="false">
      <c r="A7" s="127" t="s">
        <v>101</v>
      </c>
      <c r="B7" s="128" t="s">
        <v>102</v>
      </c>
      <c r="C7" s="129" t="s">
        <v>103</v>
      </c>
      <c r="D7" s="128" t="s">
        <v>104</v>
      </c>
      <c r="E7" s="130" t="s">
        <v>105</v>
      </c>
      <c r="F7" s="131" t="s">
        <v>106</v>
      </c>
      <c r="G7" s="131"/>
      <c r="H7" s="131"/>
      <c r="I7" s="131"/>
      <c r="J7" s="131"/>
      <c r="K7" s="131"/>
      <c r="L7" s="131"/>
      <c r="M7" s="131"/>
      <c r="N7" s="131"/>
      <c r="O7" s="131"/>
      <c r="P7" s="131"/>
      <c r="Q7" s="131"/>
      <c r="R7" s="131"/>
      <c r="S7" s="131"/>
      <c r="T7" s="131"/>
      <c r="U7" s="131"/>
      <c r="V7" s="131"/>
      <c r="W7" s="131"/>
      <c r="X7" s="131"/>
      <c r="Y7" s="131"/>
      <c r="Z7" s="131"/>
      <c r="AA7" s="131"/>
      <c r="AB7" s="131"/>
      <c r="AC7" s="131"/>
      <c r="AD7" s="131"/>
      <c r="AE7" s="131"/>
      <c r="AF7" s="131"/>
      <c r="AG7" s="131"/>
      <c r="AH7" s="131"/>
      <c r="AI7" s="131"/>
      <c r="AJ7" s="131"/>
      <c r="AK7" s="132" t="s">
        <v>107</v>
      </c>
      <c r="AL7" s="133" t="s">
        <v>108</v>
      </c>
      <c r="AM7" s="134" t="s">
        <v>109</v>
      </c>
      <c r="AN7" s="134"/>
    </row>
    <row r="8" customFormat="false" ht="15" hidden="false" customHeight="true" outlineLevel="0" collapsed="false">
      <c r="A8" s="127"/>
      <c r="B8" s="128"/>
      <c r="C8" s="129"/>
      <c r="D8" s="128"/>
      <c r="E8" s="130"/>
      <c r="F8" s="128" t="s">
        <v>110</v>
      </c>
      <c r="G8" s="128"/>
      <c r="H8" s="128"/>
      <c r="I8" s="128"/>
      <c r="J8" s="128"/>
      <c r="K8" s="128"/>
      <c r="L8" s="128"/>
      <c r="M8" s="128" t="s">
        <v>111</v>
      </c>
      <c r="N8" s="128"/>
      <c r="O8" s="128"/>
      <c r="P8" s="128"/>
      <c r="Q8" s="128"/>
      <c r="R8" s="128"/>
      <c r="S8" s="128"/>
      <c r="T8" s="128" t="s">
        <v>112</v>
      </c>
      <c r="U8" s="128"/>
      <c r="V8" s="128"/>
      <c r="W8" s="128"/>
      <c r="X8" s="128"/>
      <c r="Y8" s="128"/>
      <c r="Z8" s="128"/>
      <c r="AA8" s="128" t="s">
        <v>113</v>
      </c>
      <c r="AB8" s="128"/>
      <c r="AC8" s="128"/>
      <c r="AD8" s="128"/>
      <c r="AE8" s="128"/>
      <c r="AF8" s="128"/>
      <c r="AG8" s="128"/>
      <c r="AH8" s="128" t="s">
        <v>114</v>
      </c>
      <c r="AI8" s="128"/>
      <c r="AJ8" s="128"/>
      <c r="AK8" s="132"/>
      <c r="AL8" s="133"/>
      <c r="AM8" s="134"/>
      <c r="AN8" s="134"/>
    </row>
    <row r="9" customFormat="false" ht="15" hidden="false" customHeight="true" outlineLevel="0" collapsed="false">
      <c r="A9" s="127"/>
      <c r="B9" s="128"/>
      <c r="C9" s="129"/>
      <c r="D9" s="128"/>
      <c r="E9" s="130"/>
      <c r="F9" s="135" t="n">
        <f aca="false">DATE($M$2,$S$2,1)</f>
        <v>45413</v>
      </c>
      <c r="G9" s="135" t="n">
        <f aca="false">DATE($M$2,$S$2,2)</f>
        <v>45414</v>
      </c>
      <c r="H9" s="135" t="n">
        <f aca="false">DATE($M$2,$S$2,3)</f>
        <v>45415</v>
      </c>
      <c r="I9" s="135" t="n">
        <f aca="false">DATE($M$2,$S$2,4)</f>
        <v>45416</v>
      </c>
      <c r="J9" s="135" t="n">
        <f aca="false">DATE($M$2,$S$2,5)</f>
        <v>45417</v>
      </c>
      <c r="K9" s="135" t="n">
        <f aca="false">DATE($M$2,$S$2,6)</f>
        <v>45418</v>
      </c>
      <c r="L9" s="135" t="n">
        <f aca="false">DATE($M$2,$S$2,7)</f>
        <v>45419</v>
      </c>
      <c r="M9" s="135" t="n">
        <f aca="false">DATE($M$2,$S$2,8)</f>
        <v>45420</v>
      </c>
      <c r="N9" s="135" t="n">
        <f aca="false">DATE($M$2,$S$2,9)</f>
        <v>45421</v>
      </c>
      <c r="O9" s="135" t="n">
        <f aca="false">DATE($M$2,$S$2,10)</f>
        <v>45422</v>
      </c>
      <c r="P9" s="135" t="n">
        <f aca="false">DATE($M$2,$S$2,11)</f>
        <v>45423</v>
      </c>
      <c r="Q9" s="135" t="n">
        <f aca="false">DATE($M$2,$S$2,12)</f>
        <v>45424</v>
      </c>
      <c r="R9" s="135" t="n">
        <f aca="false">DATE($M$2,$S$2,13)</f>
        <v>45425</v>
      </c>
      <c r="S9" s="135" t="n">
        <f aca="false">DATE($M$2,$S$2,14)</f>
        <v>45426</v>
      </c>
      <c r="T9" s="135" t="n">
        <f aca="false">DATE($M$2,$S$2,15)</f>
        <v>45427</v>
      </c>
      <c r="U9" s="135" t="n">
        <f aca="false">DATE($M$2,$S$2,16)</f>
        <v>45428</v>
      </c>
      <c r="V9" s="135" t="n">
        <f aca="false">DATE($M$2,$S$2,17)</f>
        <v>45429</v>
      </c>
      <c r="W9" s="135" t="n">
        <f aca="false">DATE($M$2,$S$2,18)</f>
        <v>45430</v>
      </c>
      <c r="X9" s="135" t="n">
        <f aca="false">DATE($M$2,$S$2,19)</f>
        <v>45431</v>
      </c>
      <c r="Y9" s="135" t="n">
        <f aca="false">DATE($M$2,$S$2,20)</f>
        <v>45432</v>
      </c>
      <c r="Z9" s="135" t="n">
        <f aca="false">DATE($M$2,$S$2,21)</f>
        <v>45433</v>
      </c>
      <c r="AA9" s="135" t="n">
        <f aca="false">DATE($M$2,$S$2,22)</f>
        <v>45434</v>
      </c>
      <c r="AB9" s="135" t="n">
        <f aca="false">DATE($M$2,$S$2,23)</f>
        <v>45435</v>
      </c>
      <c r="AC9" s="135" t="n">
        <f aca="false">DATE($M$2,$S$2,24)</f>
        <v>45436</v>
      </c>
      <c r="AD9" s="135" t="n">
        <f aca="false">DATE($M$2,$S$2,25)</f>
        <v>45437</v>
      </c>
      <c r="AE9" s="135" t="n">
        <f aca="false">DATE($M$2,$S$2,26)</f>
        <v>45438</v>
      </c>
      <c r="AF9" s="135" t="n">
        <f aca="false">DATE($M$2,$S$2,27)</f>
        <v>45439</v>
      </c>
      <c r="AG9" s="135" t="n">
        <f aca="false">DATE($M$2,$S$2,28)</f>
        <v>45440</v>
      </c>
      <c r="AH9" s="135" t="n">
        <f aca="false">IF(DAY(EOMONTH(F9,0))&lt;29,"",DATE($M$2,$S$2,29))</f>
        <v>45441</v>
      </c>
      <c r="AI9" s="135" t="n">
        <f aca="false">IF(DAY(EOMONTH(F9,0))&lt;30,"",DATE($M$2,$S$2,30))</f>
        <v>45442</v>
      </c>
      <c r="AJ9" s="135" t="n">
        <f aca="false">IF(DAY(EOMONTH(F9,0))&lt;31,"",DATE($M$2,$S$2,31))</f>
        <v>45443</v>
      </c>
      <c r="AK9" s="132"/>
      <c r="AL9" s="133"/>
      <c r="AM9" s="134"/>
      <c r="AN9" s="134"/>
    </row>
    <row r="10" customFormat="false" ht="15" hidden="false" customHeight="true" outlineLevel="0" collapsed="false">
      <c r="A10" s="127"/>
      <c r="B10" s="128"/>
      <c r="C10" s="129"/>
      <c r="D10" s="128"/>
      <c r="E10" s="130"/>
      <c r="F10" s="136" t="n">
        <f aca="false">DATE($M$2,$S$2,1)</f>
        <v>45413</v>
      </c>
      <c r="G10" s="136" t="n">
        <f aca="false">DATE($M$2,$S$2,2)</f>
        <v>45414</v>
      </c>
      <c r="H10" s="136" t="n">
        <f aca="false">DATE($M$2,$S$2,3)</f>
        <v>45415</v>
      </c>
      <c r="I10" s="136" t="n">
        <f aca="false">DATE($M$2,$S$2,4)</f>
        <v>45416</v>
      </c>
      <c r="J10" s="136" t="n">
        <f aca="false">DATE($M$2,$S$2,5)</f>
        <v>45417</v>
      </c>
      <c r="K10" s="136" t="n">
        <f aca="false">DATE($M$2,$S$2,6)</f>
        <v>45418</v>
      </c>
      <c r="L10" s="136" t="n">
        <f aca="false">DATE($M$2,$S$2,7)</f>
        <v>45419</v>
      </c>
      <c r="M10" s="136" t="n">
        <f aca="false">DATE($M$2,$S$2,8)</f>
        <v>45420</v>
      </c>
      <c r="N10" s="136" t="n">
        <f aca="false">DATE($M$2,$S$2,9)</f>
        <v>45421</v>
      </c>
      <c r="O10" s="136" t="n">
        <f aca="false">DATE($M$2,$S$2,10)</f>
        <v>45422</v>
      </c>
      <c r="P10" s="136" t="n">
        <f aca="false">DATE($M$2,$S$2,11)</f>
        <v>45423</v>
      </c>
      <c r="Q10" s="136" t="n">
        <f aca="false">DATE($M$2,$S$2,12)</f>
        <v>45424</v>
      </c>
      <c r="R10" s="136" t="n">
        <f aca="false">DATE($M$2,$S$2,13)</f>
        <v>45425</v>
      </c>
      <c r="S10" s="136" t="n">
        <f aca="false">DATE($M$2,$S$2,14)</f>
        <v>45426</v>
      </c>
      <c r="T10" s="136" t="n">
        <f aca="false">DATE($M$2,$S$2,15)</f>
        <v>45427</v>
      </c>
      <c r="U10" s="136" t="n">
        <f aca="false">DATE($M$2,$S$2,16)</f>
        <v>45428</v>
      </c>
      <c r="V10" s="136" t="n">
        <f aca="false">DATE($M$2,$S$2,17)</f>
        <v>45429</v>
      </c>
      <c r="W10" s="136" t="n">
        <f aca="false">DATE($M$2,$S$2,18)</f>
        <v>45430</v>
      </c>
      <c r="X10" s="136" t="n">
        <f aca="false">DATE($M$2,$S$2,19)</f>
        <v>45431</v>
      </c>
      <c r="Y10" s="136" t="n">
        <f aca="false">DATE($M$2,$S$2,20)</f>
        <v>45432</v>
      </c>
      <c r="Z10" s="136" t="n">
        <f aca="false">DATE($M$2,$S$2,21)</f>
        <v>45433</v>
      </c>
      <c r="AA10" s="136" t="n">
        <f aca="false">DATE($M$2,$S$2,22)</f>
        <v>45434</v>
      </c>
      <c r="AB10" s="136" t="n">
        <f aca="false">DATE($M$2,$S$2,23)</f>
        <v>45435</v>
      </c>
      <c r="AC10" s="136" t="n">
        <f aca="false">DATE($M$2,$S$2,24)</f>
        <v>45436</v>
      </c>
      <c r="AD10" s="136" t="n">
        <f aca="false">DATE($M$2,$S$2,25)</f>
        <v>45437</v>
      </c>
      <c r="AE10" s="136" t="n">
        <f aca="false">DATE($M$2,$S$2,26)</f>
        <v>45438</v>
      </c>
      <c r="AF10" s="136" t="n">
        <f aca="false">DATE($M$2,$S$2,27)</f>
        <v>45439</v>
      </c>
      <c r="AG10" s="136" t="n">
        <f aca="false">DATE($M$2,$S$2,28)</f>
        <v>45440</v>
      </c>
      <c r="AH10" s="136" t="n">
        <f aca="false">IF(DAY(EOMONTH(F10,0))&lt;29,"",DATE($M$2,$S$2,29))</f>
        <v>45441</v>
      </c>
      <c r="AI10" s="136" t="n">
        <f aca="false">IF(DAY(EOMONTH(F10,0))&lt;30,"",DATE($M$2,$S$2,30))</f>
        <v>45442</v>
      </c>
      <c r="AJ10" s="136" t="n">
        <f aca="false">IF(DAY(EOMONTH(F10,0))&lt;31,"",DATE($M$2,$S$2,31))</f>
        <v>45443</v>
      </c>
      <c r="AK10" s="132"/>
      <c r="AL10" s="133"/>
      <c r="AM10" s="134"/>
      <c r="AN10" s="134"/>
    </row>
    <row r="11" customFormat="false" ht="18" hidden="false" customHeight="true" outlineLevel="0" collapsed="false">
      <c r="A11" s="127" t="n">
        <v>1</v>
      </c>
      <c r="B11" s="166" t="s">
        <v>152</v>
      </c>
      <c r="C11" s="138" t="s">
        <v>126</v>
      </c>
      <c r="D11" s="167"/>
      <c r="E11" s="168" t="s">
        <v>126</v>
      </c>
      <c r="F11" s="141" t="n">
        <v>8</v>
      </c>
      <c r="G11" s="141" t="n">
        <v>8</v>
      </c>
      <c r="H11" s="141"/>
      <c r="I11" s="141" t="n">
        <v>8</v>
      </c>
      <c r="J11" s="141" t="n">
        <v>8</v>
      </c>
      <c r="K11" s="141" t="n">
        <v>8</v>
      </c>
      <c r="L11" s="141"/>
      <c r="M11" s="141" t="n">
        <v>8</v>
      </c>
      <c r="N11" s="141" t="n">
        <v>8</v>
      </c>
      <c r="O11" s="141"/>
      <c r="P11" s="141" t="n">
        <v>8</v>
      </c>
      <c r="Q11" s="141" t="n">
        <v>8</v>
      </c>
      <c r="R11" s="141" t="n">
        <v>8</v>
      </c>
      <c r="S11" s="141"/>
      <c r="T11" s="141" t="n">
        <v>8</v>
      </c>
      <c r="U11" s="141" t="n">
        <v>8</v>
      </c>
      <c r="V11" s="141"/>
      <c r="W11" s="141" t="n">
        <v>8</v>
      </c>
      <c r="X11" s="141" t="n">
        <v>8</v>
      </c>
      <c r="Y11" s="141"/>
      <c r="Z11" s="141" t="n">
        <v>8</v>
      </c>
      <c r="AA11" s="141" t="n">
        <v>8</v>
      </c>
      <c r="AB11" s="141"/>
      <c r="AC11" s="141" t="n">
        <v>8</v>
      </c>
      <c r="AD11" s="141" t="n">
        <v>8</v>
      </c>
      <c r="AE11" s="141" t="n">
        <v>8</v>
      </c>
      <c r="AF11" s="141"/>
      <c r="AG11" s="141" t="n">
        <v>8</v>
      </c>
      <c r="AH11" s="141"/>
      <c r="AI11" s="141"/>
      <c r="AJ11" s="141"/>
      <c r="AK11" s="149"/>
      <c r="AL11" s="169"/>
      <c r="AM11" s="144"/>
      <c r="AN11" s="144"/>
    </row>
    <row r="12" customFormat="false" ht="18" hidden="false" customHeight="true" outlineLevel="0" collapsed="false">
      <c r="A12" s="127" t="n">
        <v>2</v>
      </c>
      <c r="B12" s="170" t="s">
        <v>153</v>
      </c>
      <c r="C12" s="138" t="s">
        <v>128</v>
      </c>
      <c r="D12" s="167"/>
      <c r="E12" s="168" t="s">
        <v>128</v>
      </c>
      <c r="F12" s="141" t="n">
        <v>4</v>
      </c>
      <c r="G12" s="141" t="n">
        <v>4</v>
      </c>
      <c r="H12" s="141" t="n">
        <v>4</v>
      </c>
      <c r="I12" s="141" t="n">
        <v>4</v>
      </c>
      <c r="J12" s="141" t="n">
        <v>8</v>
      </c>
      <c r="K12" s="141"/>
      <c r="L12" s="141"/>
      <c r="M12" s="141" t="n">
        <v>4</v>
      </c>
      <c r="N12" s="141" t="n">
        <v>4</v>
      </c>
      <c r="O12" s="141" t="n">
        <v>4</v>
      </c>
      <c r="P12" s="141" t="n">
        <v>4</v>
      </c>
      <c r="Q12" s="141" t="n">
        <v>8</v>
      </c>
      <c r="R12" s="141"/>
      <c r="S12" s="141"/>
      <c r="T12" s="141" t="n">
        <v>4</v>
      </c>
      <c r="U12" s="141" t="n">
        <v>4</v>
      </c>
      <c r="V12" s="141" t="n">
        <v>4</v>
      </c>
      <c r="W12" s="141" t="n">
        <v>4</v>
      </c>
      <c r="X12" s="141" t="n">
        <v>8</v>
      </c>
      <c r="Y12" s="141"/>
      <c r="Z12" s="141"/>
      <c r="AA12" s="141" t="n">
        <v>4</v>
      </c>
      <c r="AB12" s="141" t="n">
        <v>4</v>
      </c>
      <c r="AC12" s="141" t="n">
        <v>4</v>
      </c>
      <c r="AD12" s="141" t="n">
        <v>4</v>
      </c>
      <c r="AE12" s="141" t="n">
        <v>8</v>
      </c>
      <c r="AF12" s="141"/>
      <c r="AG12" s="141"/>
      <c r="AH12" s="141"/>
      <c r="AI12" s="141"/>
      <c r="AJ12" s="141"/>
      <c r="AK12" s="142" t="n">
        <f aca="false">+SUM(F12:AJ12)</f>
        <v>96</v>
      </c>
      <c r="AL12" s="143" t="n">
        <f aca="false">IF($AK$3="４週",AK12/4,AK12/(DAY(EOMONTH($F$9,0))/7))</f>
        <v>24</v>
      </c>
      <c r="AM12" s="144"/>
      <c r="AN12" s="144"/>
    </row>
    <row r="13" customFormat="false" ht="18" hidden="false" customHeight="true" outlineLevel="0" collapsed="false">
      <c r="A13" s="127" t="n">
        <v>3</v>
      </c>
      <c r="B13" s="170" t="s">
        <v>153</v>
      </c>
      <c r="C13" s="138" t="s">
        <v>130</v>
      </c>
      <c r="D13" s="167"/>
      <c r="E13" s="168" t="s">
        <v>130</v>
      </c>
      <c r="F13" s="141" t="n">
        <v>4</v>
      </c>
      <c r="G13" s="141" t="n">
        <v>4</v>
      </c>
      <c r="H13" s="141"/>
      <c r="I13" s="141" t="n">
        <v>4</v>
      </c>
      <c r="J13" s="141"/>
      <c r="K13" s="141" t="n">
        <v>4</v>
      </c>
      <c r="L13" s="141"/>
      <c r="M13" s="141" t="n">
        <v>4</v>
      </c>
      <c r="N13" s="141" t="n">
        <v>4</v>
      </c>
      <c r="O13" s="141"/>
      <c r="P13" s="141" t="n">
        <v>4</v>
      </c>
      <c r="Q13" s="141"/>
      <c r="R13" s="141" t="n">
        <v>4</v>
      </c>
      <c r="S13" s="141"/>
      <c r="T13" s="141" t="n">
        <v>4</v>
      </c>
      <c r="U13" s="141" t="n">
        <v>4</v>
      </c>
      <c r="V13" s="141"/>
      <c r="W13" s="141" t="n">
        <v>4</v>
      </c>
      <c r="X13" s="141"/>
      <c r="Y13" s="141" t="n">
        <v>4</v>
      </c>
      <c r="Z13" s="141"/>
      <c r="AA13" s="141" t="n">
        <v>4</v>
      </c>
      <c r="AB13" s="141" t="n">
        <v>4</v>
      </c>
      <c r="AC13" s="141"/>
      <c r="AD13" s="141" t="n">
        <v>4</v>
      </c>
      <c r="AE13" s="141"/>
      <c r="AF13" s="141" t="n">
        <v>4</v>
      </c>
      <c r="AG13" s="141"/>
      <c r="AH13" s="141"/>
      <c r="AI13" s="141"/>
      <c r="AJ13" s="141"/>
      <c r="AK13" s="142" t="n">
        <f aca="false">+SUM(F13:AJ13)</f>
        <v>64</v>
      </c>
      <c r="AL13" s="143" t="n">
        <f aca="false">IF($AK$3="４週",AK13/4,AK13/(DAY(EOMONTH($F$9,0))/7))</f>
        <v>16</v>
      </c>
      <c r="AM13" s="144"/>
      <c r="AN13" s="144"/>
    </row>
    <row r="14" customFormat="false" ht="18" hidden="false" customHeight="true" outlineLevel="0" collapsed="false">
      <c r="A14" s="127" t="n">
        <v>4</v>
      </c>
      <c r="B14" s="170" t="s">
        <v>154</v>
      </c>
      <c r="C14" s="138" t="s">
        <v>130</v>
      </c>
      <c r="D14" s="167"/>
      <c r="E14" s="168" t="s">
        <v>132</v>
      </c>
      <c r="F14" s="141" t="n">
        <v>4</v>
      </c>
      <c r="G14" s="141" t="n">
        <v>4</v>
      </c>
      <c r="H14" s="141"/>
      <c r="I14" s="141" t="n">
        <v>4</v>
      </c>
      <c r="J14" s="141" t="n">
        <v>4</v>
      </c>
      <c r="K14" s="141"/>
      <c r="L14" s="141" t="n">
        <v>4</v>
      </c>
      <c r="M14" s="141" t="n">
        <v>4</v>
      </c>
      <c r="N14" s="141" t="n">
        <v>4</v>
      </c>
      <c r="O14" s="141"/>
      <c r="P14" s="141" t="n">
        <v>4</v>
      </c>
      <c r="Q14" s="141" t="n">
        <v>4</v>
      </c>
      <c r="R14" s="141"/>
      <c r="S14" s="141" t="n">
        <v>4</v>
      </c>
      <c r="T14" s="141" t="n">
        <v>4</v>
      </c>
      <c r="U14" s="141" t="n">
        <v>4</v>
      </c>
      <c r="V14" s="141"/>
      <c r="W14" s="141" t="n">
        <v>4</v>
      </c>
      <c r="X14" s="141" t="n">
        <v>4</v>
      </c>
      <c r="Y14" s="141"/>
      <c r="Z14" s="141" t="n">
        <v>4</v>
      </c>
      <c r="AA14" s="141" t="n">
        <v>4</v>
      </c>
      <c r="AB14" s="141" t="n">
        <v>4</v>
      </c>
      <c r="AC14" s="141"/>
      <c r="AD14" s="141" t="n">
        <v>4</v>
      </c>
      <c r="AE14" s="141" t="n">
        <v>4</v>
      </c>
      <c r="AF14" s="141"/>
      <c r="AG14" s="141" t="n">
        <v>4</v>
      </c>
      <c r="AH14" s="141"/>
      <c r="AI14" s="141"/>
      <c r="AJ14" s="141"/>
      <c r="AK14" s="142" t="n">
        <f aca="false">+SUM(F14:AJ14)</f>
        <v>80</v>
      </c>
      <c r="AL14" s="143" t="n">
        <f aca="false">IF($AK$3="４週",AK14/4,AK14/(DAY(EOMONTH($F$9,0))/7))</f>
        <v>20</v>
      </c>
      <c r="AM14" s="144"/>
      <c r="AN14" s="144"/>
    </row>
    <row r="15" customFormat="false" ht="18" hidden="false" customHeight="true" outlineLevel="0" collapsed="false">
      <c r="A15" s="127" t="n">
        <v>5</v>
      </c>
      <c r="B15" s="170" t="s">
        <v>154</v>
      </c>
      <c r="C15" s="138" t="s">
        <v>130</v>
      </c>
      <c r="D15" s="167"/>
      <c r="E15" s="168" t="s">
        <v>155</v>
      </c>
      <c r="F15" s="141" t="n">
        <v>4</v>
      </c>
      <c r="G15" s="141" t="n">
        <v>4</v>
      </c>
      <c r="H15" s="141" t="n">
        <v>4</v>
      </c>
      <c r="I15" s="141"/>
      <c r="J15" s="141"/>
      <c r="K15" s="141" t="n">
        <v>4</v>
      </c>
      <c r="L15" s="141" t="n">
        <v>4</v>
      </c>
      <c r="M15" s="141" t="n">
        <v>4</v>
      </c>
      <c r="N15" s="141" t="n">
        <v>4</v>
      </c>
      <c r="O15" s="141" t="n">
        <v>4</v>
      </c>
      <c r="P15" s="141"/>
      <c r="Q15" s="141"/>
      <c r="R15" s="141" t="n">
        <v>4</v>
      </c>
      <c r="S15" s="141" t="n">
        <v>4</v>
      </c>
      <c r="T15" s="141" t="n">
        <v>4</v>
      </c>
      <c r="U15" s="141" t="n">
        <v>4</v>
      </c>
      <c r="V15" s="141" t="n">
        <v>4</v>
      </c>
      <c r="W15" s="141"/>
      <c r="X15" s="141"/>
      <c r="Y15" s="141" t="n">
        <v>4</v>
      </c>
      <c r="Z15" s="141" t="n">
        <v>4</v>
      </c>
      <c r="AA15" s="141" t="n">
        <v>4</v>
      </c>
      <c r="AB15" s="141" t="n">
        <v>4</v>
      </c>
      <c r="AC15" s="141" t="n">
        <v>4</v>
      </c>
      <c r="AD15" s="141"/>
      <c r="AE15" s="141"/>
      <c r="AF15" s="141" t="n">
        <v>4</v>
      </c>
      <c r="AG15" s="141" t="n">
        <v>4</v>
      </c>
      <c r="AH15" s="141"/>
      <c r="AI15" s="141"/>
      <c r="AJ15" s="141"/>
      <c r="AK15" s="142" t="n">
        <f aca="false">+SUM(F15:AJ15)</f>
        <v>80</v>
      </c>
      <c r="AL15" s="143" t="n">
        <f aca="false">IF($AK$3="４週",AK15/4,AK15/(DAY(EOMONTH($F$9,0))/7))</f>
        <v>20</v>
      </c>
      <c r="AM15" s="144"/>
      <c r="AN15" s="144"/>
    </row>
    <row r="16" customFormat="false" ht="18" hidden="false" customHeight="true" outlineLevel="0" collapsed="false">
      <c r="A16" s="127" t="n">
        <v>6</v>
      </c>
      <c r="B16" s="170" t="s">
        <v>154</v>
      </c>
      <c r="C16" s="138" t="s">
        <v>132</v>
      </c>
      <c r="D16" s="167"/>
      <c r="E16" s="168" t="s">
        <v>156</v>
      </c>
      <c r="F16" s="141" t="n">
        <v>2</v>
      </c>
      <c r="G16" s="141" t="n">
        <v>2</v>
      </c>
      <c r="H16" s="141" t="n">
        <v>2</v>
      </c>
      <c r="I16" s="141" t="n">
        <v>4</v>
      </c>
      <c r="J16" s="141" t="n">
        <v>4</v>
      </c>
      <c r="K16" s="141"/>
      <c r="L16" s="141"/>
      <c r="M16" s="141" t="n">
        <v>2</v>
      </c>
      <c r="N16" s="141" t="n">
        <v>2</v>
      </c>
      <c r="O16" s="141" t="n">
        <v>2</v>
      </c>
      <c r="P16" s="141" t="n">
        <v>4</v>
      </c>
      <c r="Q16" s="141" t="n">
        <v>4</v>
      </c>
      <c r="R16" s="141"/>
      <c r="S16" s="141"/>
      <c r="T16" s="141" t="n">
        <v>2</v>
      </c>
      <c r="U16" s="141" t="n">
        <v>2</v>
      </c>
      <c r="V16" s="141" t="n">
        <v>2</v>
      </c>
      <c r="W16" s="141" t="n">
        <v>4</v>
      </c>
      <c r="X16" s="141" t="n">
        <v>4</v>
      </c>
      <c r="Y16" s="141"/>
      <c r="Z16" s="141"/>
      <c r="AA16" s="141" t="n">
        <v>2</v>
      </c>
      <c r="AB16" s="141" t="n">
        <v>2</v>
      </c>
      <c r="AC16" s="141" t="n">
        <v>2</v>
      </c>
      <c r="AD16" s="141" t="n">
        <v>4</v>
      </c>
      <c r="AE16" s="141" t="n">
        <v>4</v>
      </c>
      <c r="AF16" s="141"/>
      <c r="AG16" s="141"/>
      <c r="AH16" s="141"/>
      <c r="AI16" s="141"/>
      <c r="AJ16" s="141"/>
      <c r="AK16" s="142" t="n">
        <f aca="false">+SUM(F16:AJ16)</f>
        <v>56</v>
      </c>
      <c r="AL16" s="143" t="n">
        <f aca="false">IF($AK$3="４週",AK16/4,AK16/(DAY(EOMONTH($F$9,0))/7))</f>
        <v>14</v>
      </c>
      <c r="AM16" s="144"/>
      <c r="AN16" s="144"/>
    </row>
    <row r="17" customFormat="false" ht="18" hidden="false" customHeight="true" outlineLevel="0" collapsed="false">
      <c r="A17" s="127" t="n">
        <v>7</v>
      </c>
      <c r="B17" s="170" t="s">
        <v>154</v>
      </c>
      <c r="C17" s="138" t="s">
        <v>132</v>
      </c>
      <c r="D17" s="167"/>
      <c r="E17" s="168" t="s">
        <v>157</v>
      </c>
      <c r="F17" s="141" t="n">
        <v>2</v>
      </c>
      <c r="G17" s="141"/>
      <c r="H17" s="141"/>
      <c r="I17" s="141" t="n">
        <v>4</v>
      </c>
      <c r="J17" s="141" t="n">
        <v>4</v>
      </c>
      <c r="K17" s="141"/>
      <c r="L17" s="141" t="n">
        <v>2</v>
      </c>
      <c r="M17" s="141" t="n">
        <v>2</v>
      </c>
      <c r="N17" s="141"/>
      <c r="O17" s="141"/>
      <c r="P17" s="141" t="n">
        <v>4</v>
      </c>
      <c r="Q17" s="141" t="n">
        <v>4</v>
      </c>
      <c r="R17" s="141"/>
      <c r="S17" s="141" t="n">
        <v>2</v>
      </c>
      <c r="T17" s="141" t="n">
        <v>2</v>
      </c>
      <c r="U17" s="141"/>
      <c r="V17" s="141"/>
      <c r="W17" s="141" t="n">
        <v>4</v>
      </c>
      <c r="X17" s="141" t="n">
        <v>4</v>
      </c>
      <c r="Y17" s="141"/>
      <c r="Z17" s="141" t="n">
        <v>2</v>
      </c>
      <c r="AA17" s="141" t="n">
        <v>2</v>
      </c>
      <c r="AB17" s="141"/>
      <c r="AC17" s="141"/>
      <c r="AD17" s="141" t="n">
        <v>4</v>
      </c>
      <c r="AE17" s="141" t="n">
        <v>4</v>
      </c>
      <c r="AF17" s="141"/>
      <c r="AG17" s="141" t="n">
        <v>2</v>
      </c>
      <c r="AH17" s="141"/>
      <c r="AI17" s="141"/>
      <c r="AJ17" s="141"/>
      <c r="AK17" s="142" t="n">
        <f aca="false">+SUM(F17:AJ17)</f>
        <v>48</v>
      </c>
      <c r="AL17" s="143" t="n">
        <f aca="false">IF($AK$3="４週",AK17/4,AK17/(DAY(EOMONTH($F$9,0))/7))</f>
        <v>12</v>
      </c>
      <c r="AM17" s="144"/>
      <c r="AN17" s="144"/>
    </row>
    <row r="18" customFormat="false" ht="18" hidden="false" customHeight="true" outlineLevel="0" collapsed="false">
      <c r="A18" s="127" t="n">
        <v>8</v>
      </c>
      <c r="B18" s="170" t="s">
        <v>154</v>
      </c>
      <c r="C18" s="138" t="s">
        <v>132</v>
      </c>
      <c r="D18" s="167"/>
      <c r="E18" s="168" t="s">
        <v>158</v>
      </c>
      <c r="F18" s="141" t="n">
        <v>3</v>
      </c>
      <c r="G18" s="141" t="n">
        <v>3</v>
      </c>
      <c r="H18" s="141" t="n">
        <v>3</v>
      </c>
      <c r="I18" s="141"/>
      <c r="J18" s="141"/>
      <c r="K18" s="141" t="n">
        <v>4</v>
      </c>
      <c r="L18" s="141"/>
      <c r="M18" s="141" t="n">
        <v>3</v>
      </c>
      <c r="N18" s="141" t="n">
        <v>3</v>
      </c>
      <c r="O18" s="141" t="n">
        <v>3</v>
      </c>
      <c r="P18" s="141"/>
      <c r="Q18" s="141"/>
      <c r="R18" s="141" t="n">
        <v>3</v>
      </c>
      <c r="S18" s="141"/>
      <c r="T18" s="141" t="n">
        <v>3</v>
      </c>
      <c r="U18" s="141" t="n">
        <v>3</v>
      </c>
      <c r="V18" s="141" t="n">
        <v>3</v>
      </c>
      <c r="W18" s="141"/>
      <c r="X18" s="141"/>
      <c r="Y18" s="141" t="n">
        <v>3</v>
      </c>
      <c r="Z18" s="141"/>
      <c r="AA18" s="141" t="n">
        <v>3</v>
      </c>
      <c r="AB18" s="141" t="n">
        <v>3</v>
      </c>
      <c r="AC18" s="141" t="n">
        <v>3</v>
      </c>
      <c r="AD18" s="141"/>
      <c r="AE18" s="141"/>
      <c r="AF18" s="141" t="n">
        <v>3</v>
      </c>
      <c r="AG18" s="141"/>
      <c r="AH18" s="141"/>
      <c r="AI18" s="141"/>
      <c r="AJ18" s="141"/>
      <c r="AK18" s="142" t="n">
        <f aca="false">+SUM(F18:AJ18)</f>
        <v>49</v>
      </c>
      <c r="AL18" s="143" t="n">
        <f aca="false">IF($AK$3="４週",AK18/4,AK18/(DAY(EOMONTH($F$9,0))/7))</f>
        <v>12.25</v>
      </c>
      <c r="AM18" s="144"/>
      <c r="AN18" s="144"/>
    </row>
    <row r="19" customFormat="false" ht="18" hidden="false" customHeight="true" outlineLevel="0" collapsed="false">
      <c r="A19" s="127" t="n">
        <v>9</v>
      </c>
      <c r="B19" s="170" t="s">
        <v>154</v>
      </c>
      <c r="C19" s="138" t="s">
        <v>132</v>
      </c>
      <c r="D19" s="167"/>
      <c r="E19" s="168" t="s">
        <v>159</v>
      </c>
      <c r="F19" s="141"/>
      <c r="G19" s="141" t="n">
        <v>2</v>
      </c>
      <c r="H19" s="141" t="n">
        <v>2</v>
      </c>
      <c r="I19" s="141" t="n">
        <v>3</v>
      </c>
      <c r="J19" s="141" t="n">
        <v>3</v>
      </c>
      <c r="K19" s="141" t="n">
        <v>4</v>
      </c>
      <c r="L19" s="141"/>
      <c r="M19" s="141"/>
      <c r="N19" s="141" t="n">
        <v>2</v>
      </c>
      <c r="O19" s="141" t="n">
        <v>2</v>
      </c>
      <c r="P19" s="141" t="n">
        <v>3</v>
      </c>
      <c r="Q19" s="141" t="n">
        <v>3</v>
      </c>
      <c r="R19" s="141" t="n">
        <v>4</v>
      </c>
      <c r="S19" s="141"/>
      <c r="T19" s="141"/>
      <c r="U19" s="141" t="n">
        <v>2</v>
      </c>
      <c r="V19" s="141" t="n">
        <v>2</v>
      </c>
      <c r="W19" s="141" t="n">
        <v>3</v>
      </c>
      <c r="X19" s="141" t="n">
        <v>3</v>
      </c>
      <c r="Y19" s="141" t="n">
        <v>4</v>
      </c>
      <c r="Z19" s="141"/>
      <c r="AA19" s="141"/>
      <c r="AB19" s="141" t="n">
        <v>2</v>
      </c>
      <c r="AC19" s="141" t="n">
        <v>2</v>
      </c>
      <c r="AD19" s="141" t="n">
        <v>3</v>
      </c>
      <c r="AE19" s="141" t="n">
        <v>3</v>
      </c>
      <c r="AF19" s="141" t="n">
        <v>4</v>
      </c>
      <c r="AG19" s="141"/>
      <c r="AH19" s="141"/>
      <c r="AI19" s="141"/>
      <c r="AJ19" s="141"/>
      <c r="AK19" s="142" t="n">
        <f aca="false">+SUM(F19:AJ19)</f>
        <v>56</v>
      </c>
      <c r="AL19" s="143" t="n">
        <f aca="false">IF($AK$3="４週",AK19/4,AK19/(DAY(EOMONTH($F$9,0))/7))</f>
        <v>14</v>
      </c>
      <c r="AM19" s="144"/>
      <c r="AN19" s="144"/>
    </row>
    <row r="20" customFormat="false" ht="18" hidden="false" customHeight="true" outlineLevel="0" collapsed="false">
      <c r="A20" s="127" t="n">
        <v>10</v>
      </c>
      <c r="B20" s="170" t="s">
        <v>154</v>
      </c>
      <c r="C20" s="138" t="s">
        <v>132</v>
      </c>
      <c r="D20" s="167"/>
      <c r="E20" s="168" t="s">
        <v>160</v>
      </c>
      <c r="F20" s="141"/>
      <c r="G20" s="141"/>
      <c r="H20" s="141" t="n">
        <v>4</v>
      </c>
      <c r="I20" s="141"/>
      <c r="J20" s="141"/>
      <c r="K20" s="141" t="n">
        <v>4</v>
      </c>
      <c r="L20" s="141"/>
      <c r="M20" s="141"/>
      <c r="N20" s="141" t="n">
        <v>4</v>
      </c>
      <c r="O20" s="141"/>
      <c r="P20" s="141"/>
      <c r="Q20" s="141" t="n">
        <v>4</v>
      </c>
      <c r="R20" s="141"/>
      <c r="S20" s="141"/>
      <c r="T20" s="141"/>
      <c r="U20" s="141" t="n">
        <v>4</v>
      </c>
      <c r="V20" s="141"/>
      <c r="W20" s="141"/>
      <c r="X20" s="141" t="n">
        <v>4</v>
      </c>
      <c r="Y20" s="141"/>
      <c r="Z20" s="141"/>
      <c r="AA20" s="141"/>
      <c r="AB20" s="141"/>
      <c r="AC20" s="141" t="n">
        <v>4</v>
      </c>
      <c r="AD20" s="141"/>
      <c r="AE20" s="141"/>
      <c r="AF20" s="141" t="n">
        <v>4</v>
      </c>
      <c r="AG20" s="141"/>
      <c r="AH20" s="141"/>
      <c r="AI20" s="141"/>
      <c r="AJ20" s="141"/>
      <c r="AK20" s="142" t="n">
        <f aca="false">+SUM(F20:AJ20)</f>
        <v>32</v>
      </c>
      <c r="AL20" s="143" t="n">
        <f aca="false">IF($AK$3="４週",AK20/4,AK20/(DAY(EOMONTH($F$9,0))/7))</f>
        <v>8</v>
      </c>
      <c r="AM20" s="144"/>
      <c r="AN20" s="144"/>
    </row>
    <row r="21" customFormat="false" ht="18" hidden="false" customHeight="true" outlineLevel="0" collapsed="false">
      <c r="A21" s="127" t="n">
        <v>11</v>
      </c>
      <c r="B21" s="170"/>
      <c r="C21" s="138"/>
      <c r="D21" s="167"/>
      <c r="E21" s="168"/>
      <c r="F21" s="141"/>
      <c r="G21" s="141"/>
      <c r="H21" s="141"/>
      <c r="I21" s="141"/>
      <c r="J21" s="141"/>
      <c r="K21" s="141"/>
      <c r="L21" s="141"/>
      <c r="M21" s="141"/>
      <c r="N21" s="141"/>
      <c r="O21" s="141"/>
      <c r="P21" s="141"/>
      <c r="Q21" s="141"/>
      <c r="R21" s="141"/>
      <c r="S21" s="141"/>
      <c r="T21" s="141"/>
      <c r="U21" s="141"/>
      <c r="V21" s="141"/>
      <c r="W21" s="141"/>
      <c r="X21" s="141"/>
      <c r="Y21" s="141"/>
      <c r="Z21" s="141"/>
      <c r="AA21" s="141"/>
      <c r="AB21" s="141"/>
      <c r="AC21" s="141"/>
      <c r="AD21" s="141"/>
      <c r="AE21" s="141"/>
      <c r="AF21" s="141"/>
      <c r="AG21" s="141"/>
      <c r="AH21" s="141"/>
      <c r="AI21" s="141"/>
      <c r="AJ21" s="141"/>
      <c r="AK21" s="142" t="n">
        <f aca="false">+SUM(F21:AJ21)</f>
        <v>0</v>
      </c>
      <c r="AL21" s="143" t="n">
        <f aca="false">IF($AK$3="４週",AK21/4,AK21/(DAY(EOMONTH($F$9,0))/7))</f>
        <v>0</v>
      </c>
      <c r="AM21" s="144"/>
      <c r="AN21" s="144"/>
    </row>
    <row r="22" customFormat="false" ht="18" hidden="false" customHeight="true" outlineLevel="0" collapsed="false">
      <c r="A22" s="127" t="n">
        <v>12</v>
      </c>
      <c r="B22" s="170"/>
      <c r="C22" s="138"/>
      <c r="D22" s="167"/>
      <c r="E22" s="168"/>
      <c r="F22" s="141"/>
      <c r="G22" s="141"/>
      <c r="H22" s="141"/>
      <c r="I22" s="141"/>
      <c r="J22" s="141"/>
      <c r="K22" s="141"/>
      <c r="L22" s="141"/>
      <c r="M22" s="141"/>
      <c r="N22" s="141"/>
      <c r="O22" s="141"/>
      <c r="P22" s="141"/>
      <c r="Q22" s="141"/>
      <c r="R22" s="141"/>
      <c r="S22" s="141"/>
      <c r="T22" s="141"/>
      <c r="U22" s="141"/>
      <c r="V22" s="141"/>
      <c r="W22" s="141"/>
      <c r="X22" s="141"/>
      <c r="Y22" s="141"/>
      <c r="Z22" s="141"/>
      <c r="AA22" s="141"/>
      <c r="AB22" s="141"/>
      <c r="AC22" s="141"/>
      <c r="AD22" s="141"/>
      <c r="AE22" s="141"/>
      <c r="AF22" s="141"/>
      <c r="AG22" s="141"/>
      <c r="AH22" s="141"/>
      <c r="AI22" s="141"/>
      <c r="AJ22" s="141"/>
      <c r="AK22" s="142" t="n">
        <f aca="false">+SUM(F22:AJ22)</f>
        <v>0</v>
      </c>
      <c r="AL22" s="143" t="n">
        <f aca="false">IF($AK$3="４週",AK22/4,AK22/(DAY(EOMONTH($F$9,0))/7))</f>
        <v>0</v>
      </c>
      <c r="AM22" s="144"/>
      <c r="AN22" s="144"/>
    </row>
    <row r="23" customFormat="false" ht="18" hidden="false" customHeight="true" outlineLevel="0" collapsed="false">
      <c r="A23" s="127" t="n">
        <v>13</v>
      </c>
      <c r="B23" s="170"/>
      <c r="C23" s="138"/>
      <c r="D23" s="167"/>
      <c r="E23" s="168"/>
      <c r="F23" s="141"/>
      <c r="G23" s="141"/>
      <c r="H23" s="141"/>
      <c r="I23" s="141"/>
      <c r="J23" s="141"/>
      <c r="K23" s="141"/>
      <c r="L23" s="141"/>
      <c r="M23" s="141"/>
      <c r="N23" s="141"/>
      <c r="O23" s="141"/>
      <c r="P23" s="141"/>
      <c r="Q23" s="141"/>
      <c r="R23" s="141"/>
      <c r="S23" s="141"/>
      <c r="T23" s="141"/>
      <c r="U23" s="141"/>
      <c r="V23" s="141"/>
      <c r="W23" s="141"/>
      <c r="X23" s="141"/>
      <c r="Y23" s="141"/>
      <c r="Z23" s="141"/>
      <c r="AA23" s="141"/>
      <c r="AB23" s="141"/>
      <c r="AC23" s="141"/>
      <c r="AD23" s="141"/>
      <c r="AE23" s="141"/>
      <c r="AF23" s="141"/>
      <c r="AG23" s="141"/>
      <c r="AH23" s="141"/>
      <c r="AI23" s="141"/>
      <c r="AJ23" s="141"/>
      <c r="AK23" s="142" t="n">
        <f aca="false">+SUM(F23:AJ23)</f>
        <v>0</v>
      </c>
      <c r="AL23" s="143" t="n">
        <f aca="false">IF($AK$3="４週",AK23/4,AK23/(DAY(EOMONTH($F$9,0))/7))</f>
        <v>0</v>
      </c>
      <c r="AM23" s="144"/>
      <c r="AN23" s="144"/>
    </row>
    <row r="24" customFormat="false" ht="18" hidden="false" customHeight="true" outlineLevel="0" collapsed="false">
      <c r="A24" s="127" t="n">
        <v>14</v>
      </c>
      <c r="B24" s="170"/>
      <c r="C24" s="138"/>
      <c r="D24" s="167"/>
      <c r="E24" s="168"/>
      <c r="F24" s="141"/>
      <c r="G24" s="141"/>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2" t="n">
        <f aca="false">+SUM(F24:AJ24)</f>
        <v>0</v>
      </c>
      <c r="AL24" s="143" t="n">
        <f aca="false">IF($AK$3="４週",AK24/4,AK24/(DAY(EOMONTH($F$9,0))/7))</f>
        <v>0</v>
      </c>
      <c r="AM24" s="144"/>
      <c r="AN24" s="144"/>
    </row>
    <row r="25" customFormat="false" ht="18" hidden="false" customHeight="true" outlineLevel="0" collapsed="false">
      <c r="A25" s="127" t="n">
        <v>15</v>
      </c>
      <c r="B25" s="170"/>
      <c r="C25" s="138"/>
      <c r="D25" s="167"/>
      <c r="E25" s="168"/>
      <c r="F25" s="141"/>
      <c r="G25" s="141"/>
      <c r="H25" s="141"/>
      <c r="I25" s="141"/>
      <c r="J25" s="141"/>
      <c r="K25" s="141"/>
      <c r="L25" s="141"/>
      <c r="M25" s="141"/>
      <c r="N25" s="141"/>
      <c r="O25" s="141"/>
      <c r="P25" s="141"/>
      <c r="Q25" s="141"/>
      <c r="R25" s="141"/>
      <c r="S25" s="141"/>
      <c r="T25" s="141"/>
      <c r="U25" s="141"/>
      <c r="V25" s="141"/>
      <c r="W25" s="141"/>
      <c r="X25" s="141"/>
      <c r="Y25" s="141"/>
      <c r="Z25" s="141"/>
      <c r="AA25" s="141"/>
      <c r="AB25" s="141"/>
      <c r="AC25" s="141"/>
      <c r="AD25" s="141"/>
      <c r="AE25" s="141"/>
      <c r="AF25" s="141"/>
      <c r="AG25" s="141"/>
      <c r="AH25" s="141"/>
      <c r="AI25" s="141"/>
      <c r="AJ25" s="141"/>
      <c r="AK25" s="142" t="n">
        <f aca="false">+SUM(F25:AJ25)</f>
        <v>0</v>
      </c>
      <c r="AL25" s="143" t="n">
        <f aca="false">IF($AK$3="４週",AK25/4,AK25/(DAY(EOMONTH($F$9,0))/7))</f>
        <v>0</v>
      </c>
      <c r="AM25" s="144"/>
      <c r="AN25" s="144"/>
    </row>
    <row r="26" customFormat="false" ht="18" hidden="false" customHeight="true" outlineLevel="0" collapsed="false">
      <c r="A26" s="127" t="n">
        <v>16</v>
      </c>
      <c r="B26" s="170"/>
      <c r="C26" s="138"/>
      <c r="D26" s="167"/>
      <c r="E26" s="168"/>
      <c r="F26" s="141"/>
      <c r="G26" s="141"/>
      <c r="H26" s="141"/>
      <c r="I26" s="141"/>
      <c r="J26" s="141"/>
      <c r="K26" s="141"/>
      <c r="L26" s="141"/>
      <c r="M26" s="141"/>
      <c r="N26" s="141"/>
      <c r="O26" s="141"/>
      <c r="P26" s="141"/>
      <c r="Q26" s="141"/>
      <c r="R26" s="141"/>
      <c r="S26" s="141"/>
      <c r="T26" s="141"/>
      <c r="U26" s="141"/>
      <c r="V26" s="141"/>
      <c r="W26" s="141"/>
      <c r="X26" s="141"/>
      <c r="Y26" s="141"/>
      <c r="Z26" s="141"/>
      <c r="AA26" s="141"/>
      <c r="AB26" s="141"/>
      <c r="AC26" s="141"/>
      <c r="AD26" s="141"/>
      <c r="AE26" s="141"/>
      <c r="AF26" s="141"/>
      <c r="AG26" s="141"/>
      <c r="AH26" s="141"/>
      <c r="AI26" s="141"/>
      <c r="AJ26" s="141"/>
      <c r="AK26" s="142" t="n">
        <f aca="false">+SUM(F26:AJ26)</f>
        <v>0</v>
      </c>
      <c r="AL26" s="143" t="n">
        <f aca="false">IF($AK$3="４週",AK26/4,AK26/(DAY(EOMONTH($F$9,0))/7))</f>
        <v>0</v>
      </c>
      <c r="AM26" s="144"/>
      <c r="AN26" s="144"/>
    </row>
    <row r="27" customFormat="false" ht="18" hidden="false" customHeight="true" outlineLevel="0" collapsed="false">
      <c r="A27" s="127" t="n">
        <v>17</v>
      </c>
      <c r="B27" s="170"/>
      <c r="C27" s="138"/>
      <c r="D27" s="167"/>
      <c r="E27" s="168"/>
      <c r="F27" s="141"/>
      <c r="G27" s="141"/>
      <c r="H27" s="141"/>
      <c r="I27" s="141"/>
      <c r="J27" s="141"/>
      <c r="K27" s="141"/>
      <c r="L27" s="141"/>
      <c r="M27" s="141"/>
      <c r="N27" s="141"/>
      <c r="O27" s="141"/>
      <c r="P27" s="141"/>
      <c r="Q27" s="141"/>
      <c r="R27" s="141"/>
      <c r="S27" s="141"/>
      <c r="T27" s="141"/>
      <c r="U27" s="141"/>
      <c r="V27" s="141"/>
      <c r="W27" s="141"/>
      <c r="X27" s="141"/>
      <c r="Y27" s="141"/>
      <c r="Z27" s="141"/>
      <c r="AA27" s="141"/>
      <c r="AB27" s="141"/>
      <c r="AC27" s="141"/>
      <c r="AD27" s="141"/>
      <c r="AE27" s="141"/>
      <c r="AF27" s="141"/>
      <c r="AG27" s="141"/>
      <c r="AH27" s="141"/>
      <c r="AI27" s="141"/>
      <c r="AJ27" s="141"/>
      <c r="AK27" s="142" t="n">
        <f aca="false">+SUM(F27:AJ27)</f>
        <v>0</v>
      </c>
      <c r="AL27" s="143" t="n">
        <f aca="false">IF($AK$3="４週",AK27/4,AK27/(DAY(EOMONTH($F$9,0))/7))</f>
        <v>0</v>
      </c>
      <c r="AM27" s="144"/>
      <c r="AN27" s="144"/>
    </row>
    <row r="28" customFormat="false" ht="18" hidden="false" customHeight="true" outlineLevel="0" collapsed="false">
      <c r="A28" s="127" t="n">
        <v>18</v>
      </c>
      <c r="B28" s="170"/>
      <c r="C28" s="138"/>
      <c r="D28" s="167"/>
      <c r="E28" s="168"/>
      <c r="F28" s="141"/>
      <c r="G28" s="141"/>
      <c r="H28" s="141"/>
      <c r="I28" s="141"/>
      <c r="J28" s="141"/>
      <c r="K28" s="141"/>
      <c r="L28" s="141"/>
      <c r="M28" s="141"/>
      <c r="N28" s="141"/>
      <c r="O28" s="141"/>
      <c r="P28" s="141"/>
      <c r="Q28" s="141"/>
      <c r="R28" s="141"/>
      <c r="S28" s="141"/>
      <c r="T28" s="141"/>
      <c r="U28" s="141"/>
      <c r="V28" s="141"/>
      <c r="W28" s="141"/>
      <c r="X28" s="141"/>
      <c r="Y28" s="141"/>
      <c r="Z28" s="141"/>
      <c r="AA28" s="141"/>
      <c r="AB28" s="141"/>
      <c r="AC28" s="141"/>
      <c r="AD28" s="141"/>
      <c r="AE28" s="141"/>
      <c r="AF28" s="141"/>
      <c r="AG28" s="141"/>
      <c r="AH28" s="141"/>
      <c r="AI28" s="141"/>
      <c r="AJ28" s="141"/>
      <c r="AK28" s="142" t="n">
        <f aca="false">+SUM(F28:AJ28)</f>
        <v>0</v>
      </c>
      <c r="AL28" s="143" t="n">
        <f aca="false">IF($AK$3="４週",AK28/4,AK28/(DAY(EOMONTH($F$9,0))/7))</f>
        <v>0</v>
      </c>
      <c r="AM28" s="144"/>
      <c r="AN28" s="144"/>
    </row>
    <row r="29" customFormat="false" ht="18" hidden="false" customHeight="true" outlineLevel="0" collapsed="false">
      <c r="A29" s="127" t="n">
        <v>19</v>
      </c>
      <c r="B29" s="170"/>
      <c r="C29" s="138"/>
      <c r="D29" s="167"/>
      <c r="E29" s="168"/>
      <c r="F29" s="141"/>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41"/>
      <c r="AG29" s="141"/>
      <c r="AH29" s="141"/>
      <c r="AI29" s="141"/>
      <c r="AJ29" s="141"/>
      <c r="AK29" s="142" t="n">
        <f aca="false">+SUM(F29:AJ29)</f>
        <v>0</v>
      </c>
      <c r="AL29" s="143" t="n">
        <f aca="false">IF($AK$3="４週",AK29/4,AK29/(DAY(EOMONTH($F$9,0))/7))</f>
        <v>0</v>
      </c>
      <c r="AM29" s="144"/>
      <c r="AN29" s="144"/>
    </row>
    <row r="30" customFormat="false" ht="18" hidden="false" customHeight="true" outlineLevel="0" collapsed="false">
      <c r="A30" s="127" t="n">
        <v>20</v>
      </c>
      <c r="B30" s="170"/>
      <c r="C30" s="138"/>
      <c r="D30" s="167"/>
      <c r="E30" s="168"/>
      <c r="F30" s="141"/>
      <c r="G30" s="141"/>
      <c r="H30" s="141"/>
      <c r="I30" s="141"/>
      <c r="J30" s="141"/>
      <c r="K30" s="141"/>
      <c r="L30" s="141"/>
      <c r="M30" s="141"/>
      <c r="N30" s="141"/>
      <c r="O30" s="141"/>
      <c r="P30" s="141"/>
      <c r="Q30" s="141"/>
      <c r="R30" s="141"/>
      <c r="S30" s="141"/>
      <c r="T30" s="141"/>
      <c r="U30" s="141"/>
      <c r="V30" s="141"/>
      <c r="W30" s="141"/>
      <c r="X30" s="141"/>
      <c r="Y30" s="141"/>
      <c r="Z30" s="141"/>
      <c r="AA30" s="141"/>
      <c r="AB30" s="141"/>
      <c r="AC30" s="141"/>
      <c r="AD30" s="141"/>
      <c r="AE30" s="141"/>
      <c r="AF30" s="141"/>
      <c r="AG30" s="141"/>
      <c r="AH30" s="141"/>
      <c r="AI30" s="141"/>
      <c r="AJ30" s="141"/>
      <c r="AK30" s="142" t="n">
        <f aca="false">+SUM(F30:AJ30)</f>
        <v>0</v>
      </c>
      <c r="AL30" s="143" t="n">
        <f aca="false">IF($AK$3="４週",AK30/4,AK30/(DAY(EOMONTH($F$9,0))/7))</f>
        <v>0</v>
      </c>
      <c r="AM30" s="144"/>
      <c r="AN30" s="144"/>
    </row>
    <row r="31" customFormat="false" ht="18" hidden="false" customHeight="true" outlineLevel="0" collapsed="false">
      <c r="A31" s="130" t="s">
        <v>115</v>
      </c>
      <c r="B31" s="130"/>
      <c r="C31" s="130"/>
      <c r="D31" s="130"/>
      <c r="E31" s="130"/>
      <c r="F31" s="145" t="n">
        <f aca="false">+SUM(F11:F30)</f>
        <v>31</v>
      </c>
      <c r="G31" s="145" t="n">
        <f aca="false">+SUM(G11:G30)</f>
        <v>31</v>
      </c>
      <c r="H31" s="145" t="n">
        <f aca="false">+SUM(H11:H30)</f>
        <v>19</v>
      </c>
      <c r="I31" s="145" t="n">
        <f aca="false">+SUM(I11:I30)</f>
        <v>31</v>
      </c>
      <c r="J31" s="145" t="n">
        <f aca="false">+SUM(J11:J30)</f>
        <v>31</v>
      </c>
      <c r="K31" s="145" t="n">
        <f aca="false">+SUM(K11:K30)</f>
        <v>28</v>
      </c>
      <c r="L31" s="145" t="n">
        <f aca="false">+SUM(L11:L30)</f>
        <v>10</v>
      </c>
      <c r="M31" s="145" t="n">
        <f aca="false">+SUM(M11:M30)</f>
        <v>31</v>
      </c>
      <c r="N31" s="145" t="n">
        <f aca="false">+SUM(N11:N30)</f>
        <v>35</v>
      </c>
      <c r="O31" s="145" t="n">
        <f aca="false">+SUM(O11:O30)</f>
        <v>15</v>
      </c>
      <c r="P31" s="145" t="n">
        <f aca="false">+SUM(P11:P30)</f>
        <v>31</v>
      </c>
      <c r="Q31" s="145" t="n">
        <f aca="false">+SUM(Q11:Q30)</f>
        <v>35</v>
      </c>
      <c r="R31" s="145" t="n">
        <f aca="false">+SUM(R11:R30)</f>
        <v>23</v>
      </c>
      <c r="S31" s="145" t="n">
        <f aca="false">+SUM(S11:S30)</f>
        <v>10</v>
      </c>
      <c r="T31" s="145" t="n">
        <f aca="false">+SUM(T11:T30)</f>
        <v>31</v>
      </c>
      <c r="U31" s="145" t="n">
        <f aca="false">+SUM(U11:U30)</f>
        <v>35</v>
      </c>
      <c r="V31" s="145" t="n">
        <f aca="false">+SUM(V11:V30)</f>
        <v>15</v>
      </c>
      <c r="W31" s="145" t="n">
        <f aca="false">+SUM(W11:W30)</f>
        <v>31</v>
      </c>
      <c r="X31" s="145" t="n">
        <f aca="false">+SUM(X11:X30)</f>
        <v>35</v>
      </c>
      <c r="Y31" s="145" t="n">
        <f aca="false">+SUM(Y11:Y30)</f>
        <v>15</v>
      </c>
      <c r="Z31" s="145" t="n">
        <f aca="false">+SUM(Z11:Z30)</f>
        <v>18</v>
      </c>
      <c r="AA31" s="145" t="n">
        <f aca="false">+SUM(AA11:AA30)</f>
        <v>31</v>
      </c>
      <c r="AB31" s="145" t="n">
        <f aca="false">+SUM(AB11:AB30)</f>
        <v>23</v>
      </c>
      <c r="AC31" s="145" t="n">
        <f aca="false">+SUM(AC11:AC30)</f>
        <v>27</v>
      </c>
      <c r="AD31" s="145" t="n">
        <f aca="false">+SUM(AD11:AD30)</f>
        <v>31</v>
      </c>
      <c r="AE31" s="145" t="n">
        <f aca="false">+SUM(AE11:AE30)</f>
        <v>31</v>
      </c>
      <c r="AF31" s="145" t="n">
        <f aca="false">+SUM(AF11:AF30)</f>
        <v>19</v>
      </c>
      <c r="AG31" s="145" t="n">
        <f aca="false">+SUM(AG11:AG30)</f>
        <v>18</v>
      </c>
      <c r="AH31" s="145" t="n">
        <f aca="false">+SUM(AH11:AH30)</f>
        <v>0</v>
      </c>
      <c r="AI31" s="145" t="n">
        <f aca="false">+SUM(AI11:AI30)</f>
        <v>0</v>
      </c>
      <c r="AJ31" s="145" t="n">
        <f aca="false">+SUM(AJ11:AJ30)</f>
        <v>0</v>
      </c>
      <c r="AK31" s="142" t="n">
        <f aca="false">+SUM(F31:AJ31)</f>
        <v>721</v>
      </c>
      <c r="AL31" s="143" t="n">
        <f aca="false">IF($AK$3="４週",AK31/4,AK31/(DAY(EOMONTH($F$9,0))/7))</f>
        <v>180.25</v>
      </c>
      <c r="AM31" s="146"/>
      <c r="AN31" s="146"/>
    </row>
    <row r="32" customFormat="false" ht="18" hidden="false" customHeight="true" outlineLevel="0" collapsed="false">
      <c r="A32" s="147" t="s">
        <v>116</v>
      </c>
      <c r="B32" s="147"/>
      <c r="C32" s="147"/>
      <c r="D32" s="147"/>
      <c r="E32" s="147"/>
      <c r="F32" s="148" t="n">
        <v>12</v>
      </c>
      <c r="G32" s="148" t="n">
        <v>20</v>
      </c>
      <c r="H32" s="148" t="n">
        <v>12</v>
      </c>
      <c r="I32" s="148" t="n">
        <v>20</v>
      </c>
      <c r="J32" s="148" t="n">
        <v>12</v>
      </c>
      <c r="K32" s="148" t="n">
        <v>20</v>
      </c>
      <c r="L32" s="148" t="n">
        <v>12</v>
      </c>
      <c r="M32" s="148" t="n">
        <v>20</v>
      </c>
      <c r="N32" s="148" t="n">
        <v>12</v>
      </c>
      <c r="O32" s="148" t="n">
        <v>20</v>
      </c>
      <c r="P32" s="148" t="n">
        <v>12</v>
      </c>
      <c r="Q32" s="148" t="n">
        <v>20</v>
      </c>
      <c r="R32" s="148" t="n">
        <v>12</v>
      </c>
      <c r="S32" s="148" t="n">
        <v>20</v>
      </c>
      <c r="T32" s="148" t="n">
        <v>12</v>
      </c>
      <c r="U32" s="148" t="n">
        <v>20</v>
      </c>
      <c r="V32" s="148" t="n">
        <v>12</v>
      </c>
      <c r="W32" s="148" t="n">
        <v>20</v>
      </c>
      <c r="X32" s="148" t="n">
        <v>12</v>
      </c>
      <c r="Y32" s="148" t="n">
        <v>20</v>
      </c>
      <c r="Z32" s="148" t="n">
        <v>12</v>
      </c>
      <c r="AA32" s="148" t="n">
        <v>20</v>
      </c>
      <c r="AB32" s="148" t="n">
        <v>12</v>
      </c>
      <c r="AC32" s="148" t="n">
        <v>20</v>
      </c>
      <c r="AD32" s="148" t="n">
        <v>12</v>
      </c>
      <c r="AE32" s="148" t="n">
        <v>20</v>
      </c>
      <c r="AF32" s="148" t="n">
        <v>12</v>
      </c>
      <c r="AG32" s="148" t="n">
        <v>20</v>
      </c>
      <c r="AH32" s="148" t="n">
        <v>12</v>
      </c>
      <c r="AI32" s="148" t="n">
        <v>20</v>
      </c>
      <c r="AJ32" s="148" t="n">
        <v>20</v>
      </c>
      <c r="AK32" s="145"/>
      <c r="AL32" s="149"/>
      <c r="AM32" s="146"/>
      <c r="AN32" s="146"/>
    </row>
    <row r="33" s="153" customFormat="true" ht="15" hidden="false" customHeight="true" outlineLevel="0" collapsed="false">
      <c r="A33" s="150"/>
      <c r="B33" s="150"/>
      <c r="C33" s="150"/>
      <c r="D33" s="150"/>
      <c r="E33" s="150"/>
      <c r="F33" s="151"/>
      <c r="G33" s="151"/>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0"/>
      <c r="AL33" s="150"/>
      <c r="AM33" s="152"/>
    </row>
    <row r="34" s="153" customFormat="true" ht="4.5" hidden="false" customHeight="true" outlineLevel="0" collapsed="false">
      <c r="A34" s="171"/>
      <c r="B34" s="171"/>
      <c r="C34" s="17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72"/>
      <c r="AK34" s="151"/>
      <c r="AL34" s="150"/>
      <c r="AM34" s="150"/>
      <c r="AN34" s="152"/>
    </row>
    <row r="35" s="153" customFormat="true" ht="4.5" hidden="false" customHeight="true" outlineLevel="0" collapsed="false">
      <c r="A35" s="171"/>
      <c r="B35" s="171"/>
      <c r="C35" s="171"/>
      <c r="I35" s="151"/>
      <c r="J35" s="151"/>
      <c r="K35" s="151"/>
      <c r="L35" s="151"/>
      <c r="M35" s="151"/>
      <c r="N35" s="151"/>
      <c r="O35" s="151"/>
      <c r="P35" s="151"/>
      <c r="Q35" s="151"/>
      <c r="R35" s="151"/>
      <c r="S35" s="151"/>
      <c r="T35" s="151"/>
      <c r="U35" s="151"/>
      <c r="V35" s="151"/>
      <c r="W35" s="151"/>
      <c r="X35" s="151"/>
      <c r="Y35" s="151"/>
      <c r="Z35" s="151"/>
      <c r="AA35" s="151"/>
      <c r="AB35" s="151"/>
      <c r="AC35" s="151"/>
      <c r="AD35" s="151"/>
      <c r="AE35" s="151"/>
      <c r="AF35" s="151"/>
      <c r="AG35" s="151"/>
      <c r="AH35" s="151"/>
      <c r="AI35" s="151"/>
      <c r="AJ35" s="172"/>
      <c r="AK35" s="151"/>
      <c r="AL35" s="150"/>
      <c r="AM35" s="150"/>
      <c r="AN35" s="152"/>
    </row>
    <row r="36" s="153" customFormat="true" ht="4.5" hidden="false" customHeight="true" outlineLevel="0" collapsed="false">
      <c r="A36" s="171"/>
      <c r="B36" s="171"/>
      <c r="C36" s="17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72"/>
      <c r="AK36" s="151"/>
      <c r="AL36" s="150"/>
      <c r="AM36" s="150"/>
      <c r="AN36" s="152"/>
    </row>
    <row r="37" s="153" customFormat="true" ht="18" hidden="false" customHeight="true" outlineLevel="0" collapsed="false">
      <c r="A37" s="173" t="s">
        <v>161</v>
      </c>
      <c r="B37" s="151"/>
      <c r="D37" s="151"/>
      <c r="E37" s="151"/>
      <c r="F37" s="151"/>
      <c r="G37" s="151"/>
      <c r="H37" s="151"/>
      <c r="I37" s="151"/>
      <c r="J37" s="151"/>
      <c r="K37" s="151"/>
    </row>
    <row r="38" s="153" customFormat="true" ht="18" hidden="false" customHeight="true" outlineLevel="0" collapsed="false">
      <c r="A38" s="174" t="s">
        <v>162</v>
      </c>
      <c r="B38" s="174"/>
      <c r="M38" s="173" t="s">
        <v>163</v>
      </c>
      <c r="N38" s="151"/>
      <c r="P38" s="151"/>
      <c r="Q38" s="151"/>
      <c r="R38" s="151"/>
      <c r="S38" s="151"/>
      <c r="T38" s="151"/>
      <c r="U38" s="175" t="str">
        <f aca="false">IF(COUNTIF(M40:M43,"○")&gt;1,"いずれか１つを選択してください。","")</f>
        <v/>
      </c>
      <c r="V38" s="151"/>
      <c r="W38" s="151"/>
      <c r="X38" s="151"/>
      <c r="Y38" s="151"/>
      <c r="Z38" s="151"/>
      <c r="AA38" s="151"/>
      <c r="AB38" s="151"/>
      <c r="AC38" s="151"/>
      <c r="AD38" s="151"/>
      <c r="AE38" s="151"/>
      <c r="AF38" s="151"/>
      <c r="AG38" s="151"/>
      <c r="AH38" s="151"/>
      <c r="AI38" s="151"/>
      <c r="AJ38" s="151"/>
      <c r="AK38" s="172"/>
      <c r="AL38" s="151"/>
      <c r="AM38" s="150"/>
      <c r="AN38" s="150"/>
    </row>
    <row r="39" s="153" customFormat="true" ht="18.75" hidden="false" customHeight="true" outlineLevel="0" collapsed="false">
      <c r="A39" s="176"/>
      <c r="B39" s="176"/>
      <c r="C39" s="176"/>
      <c r="D39" s="177" t="n">
        <f aca="false">IF(S2=1,10,IF(S2=2,11,IF(S2=3,12,S2-3)))</f>
        <v>2</v>
      </c>
      <c r="E39" s="177" t="n">
        <f aca="false">IF(S2=1,11,IF(S2=2,12,S2-2))</f>
        <v>3</v>
      </c>
      <c r="F39" s="177" t="n">
        <f aca="false">IF(S2=1,12,S2-1)</f>
        <v>4</v>
      </c>
      <c r="G39" s="177"/>
      <c r="H39" s="177"/>
      <c r="I39" s="178" t="s">
        <v>115</v>
      </c>
      <c r="J39" s="178"/>
      <c r="K39" s="178"/>
      <c r="M39" s="179" t="s">
        <v>125</v>
      </c>
      <c r="N39" s="179"/>
      <c r="O39" s="179"/>
      <c r="P39" s="179"/>
      <c r="Q39" s="179"/>
      <c r="R39" s="179"/>
      <c r="S39" s="179"/>
      <c r="T39" s="179"/>
      <c r="U39" s="179"/>
      <c r="V39" s="179"/>
      <c r="W39" s="179"/>
      <c r="X39" s="179"/>
      <c r="Y39" s="179"/>
      <c r="Z39" s="179"/>
      <c r="AA39" s="179"/>
      <c r="AB39" s="179"/>
      <c r="AC39" s="179"/>
      <c r="AD39" s="179"/>
      <c r="AE39" s="179"/>
      <c r="AF39" s="179"/>
      <c r="AG39" s="179"/>
      <c r="AH39" s="180" t="s">
        <v>164</v>
      </c>
      <c r="AI39" s="180"/>
      <c r="AJ39" s="180"/>
      <c r="AK39" s="180"/>
      <c r="AL39" s="180"/>
      <c r="AM39" s="181" t="s">
        <v>165</v>
      </c>
      <c r="AN39" s="181"/>
    </row>
    <row r="40" s="153" customFormat="true" ht="18" hidden="false" customHeight="true" outlineLevel="0" collapsed="false">
      <c r="A40" s="181" t="s">
        <v>188</v>
      </c>
      <c r="B40" s="181"/>
      <c r="C40" s="181"/>
      <c r="D40" s="182" t="n">
        <v>80</v>
      </c>
      <c r="E40" s="182" t="n">
        <v>80</v>
      </c>
      <c r="F40" s="182" t="n">
        <v>81</v>
      </c>
      <c r="G40" s="182"/>
      <c r="H40" s="182"/>
      <c r="I40" s="178" t="n">
        <f aca="false">SUM(D40:F40)</f>
        <v>241</v>
      </c>
      <c r="J40" s="178"/>
      <c r="K40" s="178"/>
      <c r="M40" s="183" t="s">
        <v>167</v>
      </c>
      <c r="N40" s="181" t="s">
        <v>168</v>
      </c>
      <c r="O40" s="181"/>
      <c r="P40" s="181"/>
      <c r="Q40" s="184" t="s">
        <v>189</v>
      </c>
      <c r="R40" s="184"/>
      <c r="S40" s="184"/>
      <c r="T40" s="184"/>
      <c r="U40" s="184"/>
      <c r="V40" s="184"/>
      <c r="W40" s="184"/>
      <c r="X40" s="184"/>
      <c r="Y40" s="184"/>
      <c r="Z40" s="184"/>
      <c r="AA40" s="184"/>
      <c r="AB40" s="184"/>
      <c r="AC40" s="184"/>
      <c r="AD40" s="184"/>
      <c r="AE40" s="184"/>
      <c r="AF40" s="184"/>
      <c r="AG40" s="184"/>
      <c r="AH40" s="181" t="n">
        <f aca="false">SUM(F32:AJ32)</f>
        <v>500</v>
      </c>
      <c r="AI40" s="181"/>
      <c r="AJ40" s="185" t="s">
        <v>170</v>
      </c>
      <c r="AK40" s="181" t="n">
        <f aca="false">ROUNDUP(AH40/1000,0)</f>
        <v>1</v>
      </c>
      <c r="AL40" s="181"/>
      <c r="AM40" s="178" t="n">
        <f aca="false">MIN(AH40:AK42)</f>
        <v>1</v>
      </c>
      <c r="AN40" s="178"/>
    </row>
    <row r="41" s="153" customFormat="true" ht="18" hidden="false" customHeight="true" outlineLevel="0" collapsed="false">
      <c r="A41" s="150"/>
      <c r="B41" s="150"/>
      <c r="C41" s="150"/>
      <c r="D41" s="150"/>
      <c r="E41" s="150"/>
      <c r="F41" s="207"/>
      <c r="G41" s="207"/>
      <c r="H41" s="191" t="s">
        <v>176</v>
      </c>
      <c r="I41" s="207"/>
      <c r="J41" s="207"/>
      <c r="K41" s="207"/>
      <c r="L41" s="208"/>
      <c r="M41" s="183"/>
      <c r="N41" s="181"/>
      <c r="O41" s="181"/>
      <c r="P41" s="181"/>
      <c r="Q41" s="186" t="s">
        <v>190</v>
      </c>
      <c r="R41" s="186"/>
      <c r="S41" s="186"/>
      <c r="T41" s="186"/>
      <c r="U41" s="186"/>
      <c r="V41" s="186"/>
      <c r="W41" s="186"/>
      <c r="X41" s="186"/>
      <c r="Y41" s="186"/>
      <c r="Z41" s="186"/>
      <c r="AA41" s="186"/>
      <c r="AB41" s="186"/>
      <c r="AC41" s="186"/>
      <c r="AD41" s="186"/>
      <c r="AE41" s="186"/>
      <c r="AF41" s="186"/>
      <c r="AG41" s="186"/>
      <c r="AH41" s="178" t="n">
        <f aca="false">COUNTA(B12:B30)</f>
        <v>9</v>
      </c>
      <c r="AI41" s="178"/>
      <c r="AJ41" s="187" t="s">
        <v>173</v>
      </c>
      <c r="AK41" s="181" t="n">
        <f aca="false">ROUNDUP(AH41/20,0)</f>
        <v>1</v>
      </c>
      <c r="AL41" s="181"/>
      <c r="AM41" s="178"/>
      <c r="AN41" s="178"/>
    </row>
    <row r="42" s="153" customFormat="true" ht="18" hidden="false" customHeight="true" outlineLevel="0" collapsed="false">
      <c r="I42" s="178" t="n">
        <f aca="false">I40/3</f>
        <v>80.3333333333333</v>
      </c>
      <c r="J42" s="178"/>
      <c r="K42" s="178"/>
      <c r="M42" s="183"/>
      <c r="N42" s="181"/>
      <c r="O42" s="181"/>
      <c r="P42" s="181"/>
      <c r="Q42" s="186" t="s">
        <v>191</v>
      </c>
      <c r="R42" s="186"/>
      <c r="S42" s="186"/>
      <c r="T42" s="186"/>
      <c r="U42" s="186"/>
      <c r="V42" s="186"/>
      <c r="W42" s="186"/>
      <c r="X42" s="186"/>
      <c r="Y42" s="186"/>
      <c r="Z42" s="186"/>
      <c r="AA42" s="186"/>
      <c r="AB42" s="186"/>
      <c r="AC42" s="186"/>
      <c r="AD42" s="186"/>
      <c r="AE42" s="186"/>
      <c r="AF42" s="186"/>
      <c r="AG42" s="186"/>
      <c r="AH42" s="181" t="n">
        <f aca="false">ROUNDDOWN(I42,1)</f>
        <v>80.3</v>
      </c>
      <c r="AI42" s="181"/>
      <c r="AJ42" s="188" t="s">
        <v>173</v>
      </c>
      <c r="AK42" s="181" t="n">
        <f aca="false">ROUNDUP(AH42/10,0)</f>
        <v>9</v>
      </c>
      <c r="AL42" s="181"/>
      <c r="AM42" s="178"/>
      <c r="AN42" s="178"/>
    </row>
    <row r="43" s="153" customFormat="true" ht="18" hidden="false" customHeight="true" outlineLevel="0" collapsed="false">
      <c r="I43" s="150"/>
      <c r="J43" s="150"/>
      <c r="K43" s="150"/>
      <c r="M43" s="182"/>
      <c r="N43" s="186" t="s">
        <v>177</v>
      </c>
      <c r="O43" s="186"/>
      <c r="P43" s="186"/>
      <c r="Q43" s="186"/>
      <c r="R43" s="186"/>
      <c r="S43" s="186"/>
      <c r="T43" s="186"/>
      <c r="U43" s="186"/>
      <c r="V43" s="186"/>
      <c r="W43" s="186"/>
      <c r="X43" s="186"/>
      <c r="Y43" s="186"/>
      <c r="Z43" s="186"/>
      <c r="AA43" s="186"/>
      <c r="AB43" s="186"/>
      <c r="AC43" s="186"/>
      <c r="AD43" s="186"/>
      <c r="AE43" s="186"/>
      <c r="AF43" s="186"/>
      <c r="AG43" s="186"/>
      <c r="AH43" s="190"/>
      <c r="AI43" s="190"/>
      <c r="AJ43" s="190"/>
      <c r="AK43" s="190"/>
      <c r="AL43" s="190"/>
      <c r="AM43" s="178" t="n">
        <f aca="false" t="array" ref="AM43:AM43">ROUNDUP(_xlfn.IFS(AM40&lt;2,1,AND(AM40&lt;=2,AM40&lt;6),AM40-1,AM40&gt;=6,AM40/2*3),1)</f>
        <v>1</v>
      </c>
      <c r="AN43" s="178"/>
    </row>
    <row r="44" s="153" customFormat="true" ht="18" hidden="false" customHeight="true" outlineLevel="0" collapsed="false">
      <c r="A44" s="189"/>
      <c r="H44" s="151"/>
      <c r="M44" s="209" t="s">
        <v>192</v>
      </c>
      <c r="W44" s="150"/>
      <c r="X44" s="151"/>
      <c r="Y44" s="151"/>
      <c r="Z44" s="151"/>
      <c r="AA44" s="151"/>
      <c r="AB44" s="151"/>
      <c r="AC44" s="151"/>
      <c r="AD44" s="151"/>
      <c r="AE44" s="151"/>
      <c r="AF44" s="151"/>
      <c r="AG44" s="151"/>
      <c r="AH44" s="151"/>
      <c r="AI44" s="151"/>
      <c r="AJ44" s="172"/>
      <c r="AK44" s="151"/>
      <c r="AL44" s="150"/>
      <c r="AM44" s="150"/>
      <c r="AN44" s="152"/>
    </row>
    <row r="45" s="153" customFormat="true" ht="4.5" hidden="false" customHeight="true" outlineLevel="0" collapsed="false">
      <c r="A45" s="171"/>
      <c r="B45" s="171"/>
      <c r="C45" s="171"/>
      <c r="D45" s="171"/>
      <c r="E45" s="171"/>
      <c r="F45" s="171"/>
      <c r="G45" s="171"/>
      <c r="H45" s="171"/>
      <c r="I45" s="171"/>
      <c r="J45" s="151"/>
      <c r="K45" s="151"/>
      <c r="L45" s="151"/>
      <c r="M45" s="172"/>
      <c r="N45" s="151"/>
      <c r="W45" s="150"/>
      <c r="X45" s="151"/>
      <c r="Y45" s="151"/>
      <c r="Z45" s="151"/>
      <c r="AA45" s="151"/>
      <c r="AB45" s="151"/>
      <c r="AC45" s="151"/>
      <c r="AD45" s="151"/>
      <c r="AE45" s="151"/>
      <c r="AF45" s="151"/>
      <c r="AG45" s="151"/>
      <c r="AH45" s="151"/>
      <c r="AI45" s="151"/>
      <c r="AJ45" s="172"/>
      <c r="AK45" s="151"/>
      <c r="AL45" s="150"/>
      <c r="AM45" s="150"/>
      <c r="AN45" s="152"/>
    </row>
    <row r="46" s="105" customFormat="true" ht="21" hidden="false" customHeight="true" outlineLevel="0" collapsed="false">
      <c r="A46" s="197" t="s">
        <v>182</v>
      </c>
      <c r="C46" s="126"/>
      <c r="D46" s="126"/>
      <c r="E46" s="126"/>
      <c r="F46" s="126"/>
      <c r="G46" s="198"/>
      <c r="H46" s="198"/>
      <c r="I46" s="198"/>
      <c r="J46" s="198"/>
      <c r="K46" s="198"/>
      <c r="L46" s="198"/>
      <c r="M46" s="198"/>
      <c r="N46" s="198"/>
      <c r="O46" s="198"/>
      <c r="P46" s="198"/>
      <c r="Q46" s="198"/>
      <c r="R46" s="198"/>
      <c r="S46" s="198"/>
      <c r="T46" s="198"/>
      <c r="U46" s="198"/>
      <c r="V46" s="198"/>
      <c r="W46" s="198"/>
      <c r="X46" s="198"/>
      <c r="Y46" s="198"/>
      <c r="Z46" s="198"/>
      <c r="AA46" s="198"/>
      <c r="AB46" s="198"/>
      <c r="AC46" s="198"/>
      <c r="AD46" s="198"/>
      <c r="AE46" s="198"/>
      <c r="AF46" s="198"/>
      <c r="AG46" s="198"/>
      <c r="AH46" s="198"/>
      <c r="AI46" s="198"/>
      <c r="AJ46" s="198"/>
      <c r="AK46" s="198"/>
      <c r="AL46" s="126"/>
      <c r="AM46" s="126"/>
      <c r="AN46" s="110"/>
    </row>
    <row r="47" customFormat="false" ht="24.75" hidden="false" customHeight="true" outlineLevel="0" collapsed="false">
      <c r="A47" s="110"/>
      <c r="B47" s="125"/>
      <c r="C47" s="199" t="str">
        <f aca="false">IF(VLOOKUP($AK$1,選択肢!$A$1:$J$31,C52,FALSE())=0,"-",VLOOKUP($AK$1,選択肢!$A$1:$J$31,C52,FALSE()))</f>
        <v>管理者</v>
      </c>
      <c r="D47" s="199"/>
      <c r="E47" s="200" t="str">
        <f aca="false">IF(VLOOKUP($AK$1,選択肢!$A$1:$J$31,E52,FALSE())=0,"-",VLOOKUP($AK$1,選択肢!$A$1:$J$31,E52,FALSE()))</f>
        <v>サービス提供責任者</v>
      </c>
      <c r="F47" s="200"/>
      <c r="G47" s="200"/>
      <c r="H47" s="200"/>
      <c r="I47" s="200" t="str">
        <f aca="false">IF(VLOOKUP($AK$1,選択肢!$A$1:$J$31,I52,FALSE())=0,"-",VLOOKUP($AK$1,選択肢!$A$1:$J$31,I52,FALSE()))</f>
        <v>従業者</v>
      </c>
      <c r="J47" s="200"/>
      <c r="K47" s="200"/>
      <c r="L47" s="200"/>
      <c r="M47" s="200"/>
      <c r="N47" s="200"/>
      <c r="O47" s="201"/>
      <c r="P47" s="201"/>
      <c r="Q47" s="201"/>
      <c r="R47" s="201"/>
      <c r="S47" s="201"/>
      <c r="T47" s="201"/>
      <c r="U47" s="201"/>
      <c r="V47" s="201"/>
      <c r="W47" s="201"/>
      <c r="X47" s="201"/>
      <c r="Y47" s="201"/>
      <c r="Z47" s="201"/>
      <c r="AA47" s="201"/>
      <c r="AB47" s="201"/>
      <c r="AC47" s="201"/>
      <c r="AD47" s="201"/>
      <c r="AE47" s="201"/>
      <c r="AF47" s="201"/>
      <c r="AG47" s="201"/>
      <c r="AH47" s="201"/>
      <c r="AI47" s="201"/>
      <c r="AJ47" s="201"/>
      <c r="AK47" s="201"/>
      <c r="AL47" s="201"/>
      <c r="AM47" s="201"/>
      <c r="AN47" s="110"/>
    </row>
    <row r="48" customFormat="false" ht="18" hidden="false" customHeight="true" outlineLevel="0" collapsed="false">
      <c r="A48" s="110"/>
      <c r="B48" s="125"/>
      <c r="C48" s="202" t="s">
        <v>26</v>
      </c>
      <c r="D48" s="202" t="s">
        <v>183</v>
      </c>
      <c r="E48" s="203" t="s">
        <v>26</v>
      </c>
      <c r="F48" s="203" t="s">
        <v>183</v>
      </c>
      <c r="G48" s="203"/>
      <c r="H48" s="203"/>
      <c r="I48" s="203" t="s">
        <v>26</v>
      </c>
      <c r="J48" s="203"/>
      <c r="K48" s="203"/>
      <c r="L48" s="203" t="s">
        <v>183</v>
      </c>
      <c r="M48" s="203"/>
      <c r="N48" s="203"/>
      <c r="O48" s="204"/>
      <c r="P48" s="204"/>
      <c r="Q48" s="204"/>
      <c r="R48" s="204"/>
      <c r="S48" s="204"/>
      <c r="T48" s="204"/>
      <c r="U48" s="204"/>
      <c r="V48" s="204"/>
      <c r="W48" s="204"/>
      <c r="X48" s="204"/>
      <c r="Y48" s="204"/>
      <c r="Z48" s="204"/>
      <c r="AA48" s="204"/>
      <c r="AB48" s="204"/>
      <c r="AC48" s="204"/>
      <c r="AD48" s="204"/>
      <c r="AE48" s="204"/>
      <c r="AF48" s="204"/>
      <c r="AG48" s="204"/>
      <c r="AH48" s="204"/>
      <c r="AI48" s="204"/>
      <c r="AJ48" s="204"/>
      <c r="AK48" s="204"/>
      <c r="AL48" s="204"/>
      <c r="AM48" s="204"/>
      <c r="AN48" s="110"/>
    </row>
    <row r="49" customFormat="false" ht="18" hidden="false" customHeight="true" outlineLevel="0" collapsed="false">
      <c r="A49" s="110"/>
      <c r="B49" s="128" t="s">
        <v>184</v>
      </c>
      <c r="C49" s="203" t="n">
        <f aca="false">COUNTIFS($B$11:$B$30,C$47,$C$11:$C$30,"A",$E$11:$E$30,"*")</f>
        <v>1</v>
      </c>
      <c r="D49" s="203" t="n">
        <f aca="false">COUNTIFS($B$11:$B$30,C$47,$C$11:$C$30,"B",$E$11:$E$30,"*")</f>
        <v>0</v>
      </c>
      <c r="E49" s="203" t="n">
        <f aca="false">COUNTIFS($B$11:$B$30,E$47,$C$11:$C$30,"A",$E$11:$E$30,"*")</f>
        <v>0</v>
      </c>
      <c r="F49" s="203" t="n">
        <f aca="false">COUNTIFS($B$11:$B$30,E$47,$C$11:$C$30,"B",$E$11:$E$30,"*")</f>
        <v>1</v>
      </c>
      <c r="G49" s="203"/>
      <c r="H49" s="203"/>
      <c r="I49" s="203" t="n">
        <f aca="false">COUNTIFS($B$11:$B$30,I$47,$C$11:$C$30,"A",$E$11:$E$30,"*")</f>
        <v>0</v>
      </c>
      <c r="J49" s="203"/>
      <c r="K49" s="203"/>
      <c r="L49" s="203" t="n">
        <f aca="false">COUNTIFS($B$11:$B$30,I$47,$C$11:$C$30,"B",$E$11:$E$30,"*")</f>
        <v>0</v>
      </c>
      <c r="M49" s="203"/>
      <c r="N49" s="203"/>
      <c r="O49" s="204"/>
      <c r="P49" s="204"/>
      <c r="Q49" s="204"/>
      <c r="R49" s="204"/>
      <c r="S49" s="204"/>
      <c r="T49" s="204"/>
      <c r="U49" s="204"/>
      <c r="V49" s="204"/>
      <c r="W49" s="204"/>
      <c r="X49" s="204"/>
      <c r="Y49" s="204"/>
      <c r="Z49" s="204"/>
      <c r="AA49" s="204"/>
      <c r="AB49" s="204"/>
      <c r="AC49" s="204"/>
      <c r="AD49" s="204"/>
      <c r="AE49" s="204"/>
      <c r="AF49" s="204"/>
      <c r="AG49" s="204"/>
      <c r="AH49" s="204"/>
      <c r="AI49" s="204"/>
      <c r="AJ49" s="204"/>
      <c r="AK49" s="204"/>
      <c r="AL49" s="204"/>
      <c r="AM49" s="204"/>
      <c r="AN49" s="110"/>
    </row>
    <row r="50" customFormat="false" ht="18" hidden="false" customHeight="true" outlineLevel="0" collapsed="false">
      <c r="A50" s="110"/>
      <c r="B50" s="133" t="s">
        <v>185</v>
      </c>
      <c r="C50" s="205"/>
      <c r="D50" s="205"/>
      <c r="E50" s="203" t="n">
        <f aca="false">COUNTIFS($B$11:$B$30,E$47,$C$11:$C$30,"C",$E$11:$E$30,"*")</f>
        <v>1</v>
      </c>
      <c r="F50" s="203" t="n">
        <f aca="false">COUNTIFS($B$11:$B$30,E$47,$C$11:$C$30,"D",$E$11:$E$30,"*")</f>
        <v>0</v>
      </c>
      <c r="G50" s="203"/>
      <c r="H50" s="203"/>
      <c r="I50" s="203" t="n">
        <f aca="false">COUNTIFS($B$11:$B$30,I$47,$C$11:$C$30,"C",$E$11:$E$30,"*")</f>
        <v>2</v>
      </c>
      <c r="J50" s="203"/>
      <c r="K50" s="203"/>
      <c r="L50" s="203" t="n">
        <f aca="false">COUNTIFS($B$11:$B$30,I$47,$C$11:$C$30,"D",$E$11:$E$30,"*")</f>
        <v>5</v>
      </c>
      <c r="M50" s="203"/>
      <c r="N50" s="203"/>
      <c r="O50" s="204"/>
      <c r="P50" s="204"/>
      <c r="Q50" s="204"/>
      <c r="R50" s="204"/>
      <c r="S50" s="204"/>
      <c r="T50" s="204"/>
      <c r="U50" s="204"/>
      <c r="V50" s="204"/>
      <c r="W50" s="204"/>
      <c r="X50" s="204"/>
      <c r="Y50" s="204"/>
      <c r="Z50" s="204"/>
      <c r="AA50" s="204"/>
      <c r="AB50" s="204"/>
      <c r="AC50" s="204"/>
      <c r="AD50" s="204"/>
      <c r="AE50" s="204"/>
      <c r="AF50" s="204"/>
      <c r="AG50" s="204"/>
      <c r="AH50" s="204"/>
      <c r="AI50" s="204"/>
      <c r="AJ50" s="204"/>
      <c r="AK50" s="204"/>
      <c r="AL50" s="204"/>
      <c r="AM50" s="204"/>
      <c r="AN50" s="110"/>
    </row>
    <row r="51" customFormat="false" ht="18" hidden="false" customHeight="true" outlineLevel="0" collapsed="false">
      <c r="A51" s="110"/>
      <c r="B51" s="133" t="s">
        <v>186</v>
      </c>
      <c r="C51" s="205"/>
      <c r="D51" s="205"/>
      <c r="E51" s="203" t="n">
        <f aca="false">IF($AK$3="４週",SUMIFS($AK$11:$AK$30,$B$11:$B$30,E47)/4/$AH$5,IF($AK$3="歴月",SUMIFS($AK$11:$AK$30,$B$11:$B$30,E47)/$AL$5,"記載する期間を選択してください"))</f>
        <v>1</v>
      </c>
      <c r="F51" s="203"/>
      <c r="G51" s="203"/>
      <c r="H51" s="203"/>
      <c r="I51" s="203" t="n">
        <f aca="false">IF($AK$3="４週",SUMIFS($AK$11:$AK$30,$B$11:$B$30,I47)/4/$AH$5,IF($AK$3="歴月",SUMIFS($AK$11:$AK$30,$B$11:$B$30,I47)/$AL$5,"記載する期間を選択してください"))</f>
        <v>2.50625</v>
      </c>
      <c r="J51" s="203"/>
      <c r="K51" s="203"/>
      <c r="L51" s="203"/>
      <c r="M51" s="203"/>
      <c r="N51" s="203"/>
      <c r="O51" s="204"/>
      <c r="P51" s="204"/>
      <c r="Q51" s="204"/>
      <c r="R51" s="204"/>
      <c r="S51" s="204"/>
      <c r="T51" s="204"/>
      <c r="U51" s="204"/>
      <c r="V51" s="204"/>
      <c r="W51" s="204"/>
      <c r="X51" s="204"/>
      <c r="Y51" s="204"/>
      <c r="Z51" s="204"/>
      <c r="AA51" s="204"/>
      <c r="AB51" s="204"/>
      <c r="AC51" s="204"/>
      <c r="AD51" s="204"/>
      <c r="AE51" s="204"/>
      <c r="AF51" s="204"/>
      <c r="AG51" s="204"/>
      <c r="AH51" s="204"/>
      <c r="AI51" s="204"/>
      <c r="AJ51" s="204"/>
      <c r="AK51" s="204"/>
      <c r="AL51" s="204"/>
      <c r="AM51" s="204"/>
      <c r="AN51" s="110"/>
    </row>
    <row r="52" s="105" customFormat="true" ht="4.5" hidden="false" customHeight="true" outlineLevel="0" collapsed="false">
      <c r="A52" s="110"/>
      <c r="C52" s="158" t="n">
        <v>2</v>
      </c>
      <c r="D52" s="158"/>
      <c r="E52" s="158" t="n">
        <v>3</v>
      </c>
      <c r="F52" s="158"/>
      <c r="G52" s="158"/>
      <c r="H52" s="158"/>
      <c r="I52" s="158" t="n">
        <v>4</v>
      </c>
      <c r="J52" s="158"/>
      <c r="K52" s="158"/>
      <c r="L52" s="158"/>
      <c r="M52" s="158"/>
      <c r="N52" s="158"/>
      <c r="O52" s="158" t="n">
        <v>5</v>
      </c>
      <c r="P52" s="158"/>
      <c r="Q52" s="158"/>
      <c r="R52" s="158"/>
      <c r="S52" s="158"/>
      <c r="T52" s="158"/>
      <c r="U52" s="158" t="n">
        <v>6</v>
      </c>
      <c r="V52" s="158"/>
      <c r="W52" s="158"/>
      <c r="X52" s="158"/>
      <c r="Y52" s="158"/>
      <c r="Z52" s="158"/>
      <c r="AA52" s="158" t="n">
        <v>7</v>
      </c>
      <c r="AB52" s="158"/>
      <c r="AC52" s="158"/>
      <c r="AD52" s="158"/>
      <c r="AE52" s="158"/>
      <c r="AF52" s="158"/>
      <c r="AG52" s="158" t="n">
        <v>8</v>
      </c>
      <c r="AH52" s="158"/>
      <c r="AI52" s="158"/>
      <c r="AJ52" s="158"/>
      <c r="AK52" s="158"/>
      <c r="AL52" s="158" t="n">
        <v>9</v>
      </c>
      <c r="AM52" s="206"/>
      <c r="AN52" s="110"/>
    </row>
    <row r="53" customFormat="false" ht="15" hidden="false" customHeight="true" outlineLevel="0" collapsed="false">
      <c r="A53" s="154" t="s">
        <v>117</v>
      </c>
      <c r="B53" s="155"/>
      <c r="C53" s="156"/>
      <c r="D53" s="156"/>
      <c r="E53" s="156"/>
      <c r="F53" s="157"/>
      <c r="G53" s="156"/>
      <c r="H53" s="158"/>
      <c r="I53" s="158"/>
      <c r="J53" s="158"/>
      <c r="K53" s="158"/>
      <c r="L53" s="158"/>
      <c r="M53" s="158"/>
      <c r="N53" s="158"/>
      <c r="O53" s="158"/>
      <c r="P53" s="158"/>
      <c r="Q53" s="158"/>
      <c r="R53" s="158" t="n">
        <v>6</v>
      </c>
      <c r="S53" s="158"/>
      <c r="T53" s="158"/>
      <c r="U53" s="158"/>
      <c r="V53" s="158"/>
      <c r="W53" s="158"/>
      <c r="X53" s="158" t="n">
        <v>7</v>
      </c>
      <c r="Y53" s="158"/>
      <c r="Z53" s="158"/>
      <c r="AA53" s="158"/>
      <c r="AB53" s="158"/>
      <c r="AC53" s="158"/>
      <c r="AD53" s="158" t="n">
        <v>8</v>
      </c>
      <c r="AE53" s="158"/>
      <c r="AF53" s="158"/>
      <c r="AG53" s="159"/>
      <c r="AH53" s="159"/>
      <c r="AI53" s="159"/>
      <c r="AJ53" s="159" t="n">
        <v>9</v>
      </c>
      <c r="AK53" s="160"/>
      <c r="AL53" s="160"/>
      <c r="AM53" s="110"/>
    </row>
    <row r="54" s="154" customFormat="true" ht="15" hidden="false" customHeight="true" outlineLevel="0" collapsed="false">
      <c r="A54" s="154" t="s">
        <v>118</v>
      </c>
      <c r="B54" s="161"/>
      <c r="C54" s="161"/>
      <c r="D54" s="161"/>
      <c r="E54" s="161"/>
      <c r="F54" s="161"/>
      <c r="G54" s="161"/>
      <c r="H54" s="109"/>
      <c r="I54" s="109"/>
      <c r="J54" s="109"/>
      <c r="K54" s="109"/>
      <c r="L54" s="109"/>
      <c r="M54" s="109"/>
    </row>
    <row r="55" s="154" customFormat="true" ht="15" hidden="false" customHeight="true" outlineLevel="0" collapsed="false">
      <c r="A55" s="154" t="s">
        <v>119</v>
      </c>
      <c r="B55" s="161"/>
      <c r="C55" s="161"/>
      <c r="D55" s="161"/>
      <c r="E55" s="161"/>
      <c r="F55" s="161"/>
      <c r="G55" s="161"/>
      <c r="H55" s="109"/>
      <c r="I55" s="109"/>
      <c r="J55" s="109"/>
      <c r="K55" s="109"/>
      <c r="L55" s="109"/>
      <c r="M55" s="109"/>
    </row>
    <row r="56" s="154" customFormat="true" ht="15" hidden="false" customHeight="true" outlineLevel="0" collapsed="false">
      <c r="A56" s="154" t="s">
        <v>120</v>
      </c>
      <c r="B56" s="161"/>
      <c r="C56" s="161"/>
      <c r="D56" s="161"/>
      <c r="E56" s="161"/>
      <c r="F56" s="161"/>
      <c r="G56" s="161"/>
      <c r="H56" s="109"/>
      <c r="I56" s="109"/>
      <c r="J56" s="109"/>
      <c r="K56" s="109"/>
      <c r="L56" s="109"/>
      <c r="M56" s="109"/>
    </row>
    <row r="57" s="154" customFormat="true" ht="15" hidden="false" customHeight="true" outlineLevel="0" collapsed="false">
      <c r="A57" s="154" t="s">
        <v>121</v>
      </c>
      <c r="B57" s="161"/>
      <c r="C57" s="161"/>
      <c r="D57" s="161"/>
      <c r="E57" s="161"/>
      <c r="F57" s="161"/>
      <c r="G57" s="161"/>
      <c r="H57" s="109"/>
      <c r="I57" s="109"/>
      <c r="J57" s="109"/>
      <c r="K57" s="109"/>
      <c r="L57" s="109"/>
      <c r="M57" s="109"/>
    </row>
    <row r="58" customFormat="false" ht="15" hidden="false" customHeight="true" outlineLevel="0" collapsed="false">
      <c r="A58" s="154" t="s">
        <v>122</v>
      </c>
      <c r="B58" s="162"/>
      <c r="C58" s="154"/>
      <c r="D58" s="154"/>
      <c r="E58" s="154"/>
      <c r="F58" s="154"/>
      <c r="G58" s="154"/>
    </row>
    <row r="59" customFormat="false" ht="15" hidden="false" customHeight="true" outlineLevel="0" collapsed="false">
      <c r="A59" s="154" t="s">
        <v>123</v>
      </c>
      <c r="B59" s="162"/>
      <c r="C59" s="154"/>
      <c r="D59" s="154"/>
      <c r="E59" s="154"/>
      <c r="F59" s="154"/>
      <c r="G59" s="154"/>
    </row>
    <row r="60" customFormat="false" ht="15" hidden="false" customHeight="true" outlineLevel="0" collapsed="false">
      <c r="A60" s="154"/>
      <c r="B60" s="128" t="s">
        <v>124</v>
      </c>
      <c r="C60" s="128" t="s">
        <v>125</v>
      </c>
      <c r="D60" s="128"/>
      <c r="E60" s="128"/>
      <c r="F60" s="154"/>
      <c r="G60" s="154"/>
    </row>
    <row r="61" customFormat="false" ht="15" hidden="false" customHeight="true" outlineLevel="0" collapsed="false">
      <c r="A61" s="154"/>
      <c r="B61" s="163" t="s">
        <v>126</v>
      </c>
      <c r="C61" s="164" t="s">
        <v>127</v>
      </c>
      <c r="D61" s="164"/>
      <c r="E61" s="164"/>
      <c r="F61" s="154"/>
      <c r="G61" s="154"/>
    </row>
    <row r="62" customFormat="false" ht="15" hidden="false" customHeight="true" outlineLevel="0" collapsed="false">
      <c r="A62" s="154"/>
      <c r="B62" s="163" t="s">
        <v>128</v>
      </c>
      <c r="C62" s="164" t="s">
        <v>129</v>
      </c>
      <c r="D62" s="164"/>
      <c r="E62" s="164"/>
      <c r="F62" s="154"/>
      <c r="G62" s="154"/>
    </row>
    <row r="63" customFormat="false" ht="15" hidden="false" customHeight="true" outlineLevel="0" collapsed="false">
      <c r="A63" s="154"/>
      <c r="B63" s="163" t="s">
        <v>130</v>
      </c>
      <c r="C63" s="164" t="s">
        <v>131</v>
      </c>
      <c r="D63" s="164"/>
      <c r="E63" s="164"/>
      <c r="F63" s="154"/>
      <c r="G63" s="154"/>
    </row>
    <row r="64" customFormat="false" ht="15" hidden="false" customHeight="true" outlineLevel="0" collapsed="false">
      <c r="A64" s="154"/>
      <c r="B64" s="163" t="s">
        <v>132</v>
      </c>
      <c r="C64" s="164" t="s">
        <v>133</v>
      </c>
      <c r="D64" s="164"/>
      <c r="E64" s="164"/>
      <c r="F64" s="154"/>
      <c r="G64" s="154"/>
    </row>
    <row r="65" customFormat="false" ht="15" hidden="false" customHeight="true" outlineLevel="0" collapsed="false">
      <c r="A65" s="154"/>
      <c r="B65" s="154" t="s">
        <v>134</v>
      </c>
      <c r="C65" s="154"/>
      <c r="D65" s="154"/>
      <c r="E65" s="154"/>
      <c r="F65" s="154"/>
      <c r="G65" s="154"/>
    </row>
    <row r="66" customFormat="false" ht="15" hidden="false" customHeight="true" outlineLevel="0" collapsed="false">
      <c r="A66" s="154"/>
      <c r="B66" s="154" t="s">
        <v>135</v>
      </c>
      <c r="C66" s="154"/>
      <c r="D66" s="154"/>
      <c r="E66" s="154"/>
      <c r="F66" s="154"/>
      <c r="G66" s="154"/>
    </row>
    <row r="67" customFormat="false" ht="15" hidden="false" customHeight="true" outlineLevel="0" collapsed="false">
      <c r="A67" s="154"/>
      <c r="B67" s="154" t="s">
        <v>136</v>
      </c>
      <c r="C67" s="154"/>
      <c r="D67" s="154"/>
      <c r="E67" s="154"/>
      <c r="F67" s="154"/>
      <c r="G67" s="154"/>
    </row>
    <row r="68" customFormat="false" ht="15" hidden="false" customHeight="true" outlineLevel="0" collapsed="false">
      <c r="A68" s="154" t="s">
        <v>137</v>
      </c>
      <c r="B68" s="162"/>
      <c r="C68" s="154"/>
      <c r="D68" s="154"/>
      <c r="E68" s="154"/>
      <c r="F68" s="154"/>
      <c r="G68" s="154"/>
    </row>
    <row r="69" customFormat="false" ht="15" hidden="false" customHeight="true" outlineLevel="0" collapsed="false">
      <c r="A69" s="154" t="s">
        <v>138</v>
      </c>
      <c r="B69" s="162"/>
      <c r="C69" s="154"/>
      <c r="D69" s="154"/>
      <c r="E69" s="154"/>
      <c r="F69" s="154"/>
      <c r="G69" s="154"/>
    </row>
    <row r="70" customFormat="false" ht="15" hidden="false" customHeight="true" outlineLevel="0" collapsed="false">
      <c r="A70" s="154" t="s">
        <v>139</v>
      </c>
      <c r="B70" s="162"/>
      <c r="C70" s="154"/>
      <c r="D70" s="154"/>
      <c r="E70" s="154"/>
      <c r="F70" s="154"/>
      <c r="G70" s="154"/>
    </row>
    <row r="71" customFormat="false" ht="15" hidden="false" customHeight="true" outlineLevel="0" collapsed="false">
      <c r="A71" s="154" t="s">
        <v>140</v>
      </c>
      <c r="B71" s="162"/>
      <c r="C71" s="154"/>
      <c r="D71" s="154"/>
      <c r="E71" s="154"/>
      <c r="F71" s="154"/>
      <c r="G71" s="154"/>
    </row>
    <row r="72" customFormat="false" ht="15" hidden="false" customHeight="true" outlineLevel="0" collapsed="false">
      <c r="A72" s="154" t="s">
        <v>141</v>
      </c>
      <c r="B72" s="162"/>
      <c r="C72" s="154"/>
      <c r="D72" s="154"/>
      <c r="E72" s="154"/>
      <c r="F72" s="154"/>
      <c r="G72" s="154"/>
    </row>
    <row r="73" customFormat="false" ht="15" hidden="false" customHeight="true" outlineLevel="0" collapsed="false">
      <c r="A73" s="154" t="s">
        <v>142</v>
      </c>
      <c r="B73" s="162"/>
      <c r="C73" s="154"/>
      <c r="D73" s="154"/>
      <c r="E73" s="154"/>
      <c r="F73" s="154"/>
      <c r="G73" s="154"/>
    </row>
    <row r="74" customFormat="false" ht="15" hidden="false" customHeight="true" outlineLevel="0" collapsed="false">
      <c r="A74" s="154" t="s">
        <v>143</v>
      </c>
      <c r="B74" s="162"/>
      <c r="C74" s="154"/>
      <c r="D74" s="154"/>
      <c r="E74" s="154"/>
      <c r="F74" s="154"/>
      <c r="G74" s="154"/>
    </row>
    <row r="75" customFormat="false" ht="15" hidden="false" customHeight="true" outlineLevel="0" collapsed="false">
      <c r="A75" s="154" t="s">
        <v>144</v>
      </c>
      <c r="B75" s="162"/>
      <c r="C75" s="154"/>
      <c r="D75" s="154"/>
      <c r="E75" s="154"/>
      <c r="F75" s="154"/>
      <c r="G75" s="154"/>
    </row>
    <row r="76" customFormat="false" ht="15" hidden="false" customHeight="true" outlineLevel="0" collapsed="false">
      <c r="A76" s="154" t="s">
        <v>145</v>
      </c>
      <c r="B76" s="162"/>
      <c r="C76" s="154"/>
      <c r="D76" s="154"/>
      <c r="E76" s="154"/>
      <c r="F76" s="154"/>
      <c r="G76" s="154"/>
    </row>
    <row r="77" customFormat="false" ht="15" hidden="false" customHeight="true" outlineLevel="0" collapsed="false">
      <c r="A77" s="154" t="s">
        <v>146</v>
      </c>
      <c r="B77" s="162"/>
      <c r="C77" s="154"/>
      <c r="D77" s="154"/>
      <c r="E77" s="154"/>
      <c r="F77" s="154"/>
      <c r="G77" s="154"/>
    </row>
    <row r="78" customFormat="false" ht="15" hidden="false" customHeight="true" outlineLevel="0" collapsed="false">
      <c r="A78" s="154" t="s">
        <v>147</v>
      </c>
      <c r="B78" s="162"/>
      <c r="C78" s="154"/>
      <c r="D78" s="154"/>
      <c r="E78" s="154"/>
      <c r="F78" s="154"/>
      <c r="G78" s="154"/>
    </row>
    <row r="79" customFormat="false" ht="15" hidden="false" customHeight="true" outlineLevel="0" collapsed="false">
      <c r="A79" s="154" t="s">
        <v>148</v>
      </c>
      <c r="B79" s="162"/>
      <c r="C79" s="154"/>
      <c r="D79" s="154"/>
      <c r="E79" s="154"/>
      <c r="F79" s="154"/>
      <c r="G79" s="154"/>
    </row>
    <row r="80" customFormat="false" ht="15" hidden="false" customHeight="true" outlineLevel="0" collapsed="false">
      <c r="A80" s="154" t="s">
        <v>149</v>
      </c>
      <c r="B80" s="162"/>
      <c r="C80" s="154"/>
      <c r="D80" s="154"/>
      <c r="E80" s="154"/>
      <c r="F80" s="154"/>
      <c r="G80" s="154"/>
    </row>
  </sheetData>
  <mergeCells count="126">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A39:C39"/>
    <mergeCell ref="F39:H39"/>
    <mergeCell ref="I39:K39"/>
    <mergeCell ref="M39:AG39"/>
    <mergeCell ref="AH39:AL39"/>
    <mergeCell ref="AM39:AN39"/>
    <mergeCell ref="A40:C40"/>
    <mergeCell ref="F40:H40"/>
    <mergeCell ref="I40:K40"/>
    <mergeCell ref="M40:M42"/>
    <mergeCell ref="N40:P42"/>
    <mergeCell ref="Q40:AG40"/>
    <mergeCell ref="AH40:AI40"/>
    <mergeCell ref="AK40:AL40"/>
    <mergeCell ref="AM40:AN42"/>
    <mergeCell ref="A41:C41"/>
    <mergeCell ref="Q41:AG41"/>
    <mergeCell ref="AH41:AI41"/>
    <mergeCell ref="AK41:AL41"/>
    <mergeCell ref="I42:K42"/>
    <mergeCell ref="Q42:AG42"/>
    <mergeCell ref="AH42:AI42"/>
    <mergeCell ref="AK42:AL42"/>
    <mergeCell ref="N43:AG43"/>
    <mergeCell ref="AH43:AL43"/>
    <mergeCell ref="AM43:AN43"/>
    <mergeCell ref="C47:D47"/>
    <mergeCell ref="E47:H47"/>
    <mergeCell ref="I47:N47"/>
    <mergeCell ref="O47:T47"/>
    <mergeCell ref="U47:Z47"/>
    <mergeCell ref="AA47:AF47"/>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F50:H50"/>
    <mergeCell ref="I50:K50"/>
    <mergeCell ref="L50:N50"/>
    <mergeCell ref="O50:Q50"/>
    <mergeCell ref="R50:T50"/>
    <mergeCell ref="U50:W50"/>
    <mergeCell ref="X50:Z50"/>
    <mergeCell ref="AA50:AC50"/>
    <mergeCell ref="AD50:AF50"/>
    <mergeCell ref="AG50:AI50"/>
    <mergeCell ref="AJ50:AK50"/>
    <mergeCell ref="C51:D51"/>
    <mergeCell ref="E51:H51"/>
    <mergeCell ref="I51:N51"/>
    <mergeCell ref="O51:T51"/>
    <mergeCell ref="U51:Z51"/>
    <mergeCell ref="AA51:AF51"/>
    <mergeCell ref="AG51:AK51"/>
    <mergeCell ref="AL51:AM51"/>
    <mergeCell ref="C60:E60"/>
    <mergeCell ref="C61:E61"/>
    <mergeCell ref="C62:E62"/>
    <mergeCell ref="C63:E63"/>
    <mergeCell ref="C64:E64"/>
  </mergeCells>
  <dataValidations count="7">
    <dataValidation allowBlank="true" errorStyle="stop" operator="between" showDropDown="false" showErrorMessage="true" showInputMessage="true" sqref="C11:C30" type="list">
      <formula1>"A,B,C,D"</formula1>
      <formula2>0</formula2>
    </dataValidation>
    <dataValidation allowBlank="true" errorStyle="stop" operator="greaterThanOrEqual" showDropDown="false" showErrorMessage="true" showInputMessage="true" sqref="I34:I37 L34:L36 U38 X38 I45 L45" type="none">
      <formula1>0</formula1>
      <formula2>0</formula2>
    </dataValidation>
    <dataValidation allowBlank="true" errorStyle="stop" operator="greaterThanOrEqual" showDropDown="false" showErrorMessage="true" showInputMessage="true" sqref="D40:F40 D41:E41" type="whole">
      <formula1>0</formula1>
      <formula2>0</formula2>
    </dataValidation>
    <dataValidation allowBlank="true" errorStyle="stop" operator="between" showDropDown="false" showErrorMessage="true" showInputMessage="true" sqref="AK4:AN4" type="list">
      <formula1>"予定,実績"</formula1>
      <formula2>0</formula2>
    </dataValidation>
    <dataValidation allowBlank="true" errorStyle="stop" operator="between" showDropDown="false" showErrorMessage="true" showInputMessage="true" sqref="AK3:AN3" type="list">
      <formula1>"４週,歴月"</formula1>
      <formula2>0</formula2>
    </dataValidation>
    <dataValidation allowBlank="true" errorStyle="stop" operator="between" showDropDown="false" showErrorMessage="true" showInputMessage="true" sqref="B12:B30" type="list">
      <formula1>INDIRECT($AK$1)</formula1>
      <formula2>0</formula2>
    </dataValidation>
    <dataValidation allowBlank="true" errorStyle="stop" operator="between" showDropDown="false" showErrorMessage="true" showInputMessage="true" sqref="M40:M43" type="list">
      <formula1>"○"</formula1>
      <formula2>0</formula2>
    </dataValidation>
  </dataValidations>
  <printOptions headings="false" gridLines="false" gridLinesSet="true" horizontalCentered="true" verticalCentered="true"/>
  <pageMargins left="0.196527777777778" right="0.196527777777778" top="0.393055555555556" bottom="0.196527777777778" header="0.196527777777778" footer="0.511811023622047"/>
  <pageSetup paperSize="9" scale="81" fitToWidth="1" fitToHeight="1" pageOrder="downThenOver" orientation="landscape" blackAndWhite="false" draft="false" cellComments="none" horizontalDpi="300" verticalDpi="300" copies="1"/>
  <headerFooter differentFirst="false" differentOddEven="false">
    <oddHeader>&amp;L&amp;"ＭＳ ゴシック,標準"&amp;10（参考様式）</oddHeader>
    <oddFooter/>
  </headerFooter>
  <rowBreaks count="1" manualBreakCount="1">
    <brk id="36" man="true" max="16383" min="0"/>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N79"/>
  <sheetViews>
    <sheetView showFormulas="false" showGridLines="false" showRowColHeaders="true" showZeros="true" rightToLeft="false" tabSelected="false" showOutlineSymbols="true" defaultGridColor="true" view="pageBreakPreview" topLeftCell="A1" colorId="64" zoomScale="100" zoomScaleNormal="100" zoomScalePageLayoutView="100" workbookViewId="0">
      <selection pane="topLeft" activeCell="AH42" activeCellId="0" sqref="AH42"/>
    </sheetView>
  </sheetViews>
  <sheetFormatPr defaultColWidth="8.2578125" defaultRowHeight="21" customHeight="true" zeroHeight="false" outlineLevelRow="0" outlineLevelCol="0"/>
  <cols>
    <col collapsed="false" customWidth="true" hidden="false" outlineLevel="0" max="1" min="1" style="105" width="2.62"/>
    <col collapsed="false" customWidth="true" hidden="false" outlineLevel="0" max="2" min="2" style="106" width="15"/>
    <col collapsed="false" customWidth="true" hidden="false" outlineLevel="0" max="3" min="3" style="105" width="7.25"/>
    <col collapsed="false" customWidth="true" hidden="false" outlineLevel="0" max="5" min="4" style="105" width="7.62"/>
    <col collapsed="false" customWidth="true" hidden="false" outlineLevel="0" max="36" min="6" style="105" width="2.62"/>
    <col collapsed="false" customWidth="true" hidden="false" outlineLevel="0" max="37" min="37" style="105" width="6.62"/>
    <col collapsed="false" customWidth="true" hidden="false" outlineLevel="0" max="39" min="38" style="105" width="7.62"/>
    <col collapsed="false" customWidth="true" hidden="false" outlineLevel="0" max="40" min="40" style="105" width="5.62"/>
    <col collapsed="false" customWidth="false" hidden="false" outlineLevel="0" max="16384" min="41" style="105" width="8.25"/>
  </cols>
  <sheetData>
    <row r="1" customFormat="false" ht="24.75" hidden="false" customHeight="true" outlineLevel="0" collapsed="false">
      <c r="A1" s="107" t="s">
        <v>90</v>
      </c>
      <c r="C1" s="108"/>
      <c r="D1" s="108"/>
      <c r="E1" s="108"/>
      <c r="F1" s="108"/>
      <c r="G1" s="108"/>
      <c r="H1" s="108"/>
      <c r="I1" s="108"/>
      <c r="J1" s="108"/>
      <c r="K1" s="108"/>
      <c r="L1" s="108"/>
      <c r="M1" s="108"/>
      <c r="N1" s="108"/>
      <c r="O1" s="108"/>
      <c r="P1" s="108"/>
      <c r="Q1" s="108"/>
      <c r="R1" s="108"/>
      <c r="S1" s="108"/>
      <c r="T1" s="108"/>
      <c r="U1" s="108"/>
      <c r="V1" s="108"/>
      <c r="W1" s="108"/>
      <c r="X1" s="109"/>
      <c r="Y1" s="109"/>
      <c r="Z1" s="110"/>
      <c r="AA1" s="110"/>
      <c r="AB1" s="110"/>
      <c r="AC1" s="110"/>
      <c r="AD1" s="111"/>
      <c r="AE1" s="111"/>
      <c r="AF1" s="111"/>
      <c r="AG1" s="111"/>
      <c r="AH1" s="111"/>
      <c r="AI1" s="112" t="s">
        <v>91</v>
      </c>
      <c r="AJ1" s="112"/>
      <c r="AK1" s="113" t="s">
        <v>193</v>
      </c>
      <c r="AL1" s="113"/>
      <c r="AM1" s="113"/>
      <c r="AN1" s="113"/>
    </row>
    <row r="2" customFormat="false" ht="18" hidden="false" customHeight="true" outlineLevel="0" collapsed="false">
      <c r="A2" s="110"/>
      <c r="B2" s="114"/>
      <c r="C2" s="114"/>
      <c r="D2" s="114"/>
      <c r="E2" s="114"/>
      <c r="F2" s="114"/>
      <c r="G2" s="114"/>
      <c r="H2" s="114"/>
      <c r="I2" s="114"/>
      <c r="J2" s="114"/>
      <c r="K2" s="115"/>
      <c r="L2" s="115"/>
      <c r="M2" s="116" t="n">
        <v>2024</v>
      </c>
      <c r="N2" s="116"/>
      <c r="O2" s="116"/>
      <c r="P2" s="116"/>
      <c r="Q2" s="117" t="s">
        <v>93</v>
      </c>
      <c r="R2" s="117"/>
      <c r="S2" s="116" t="n">
        <v>5</v>
      </c>
      <c r="T2" s="116"/>
      <c r="U2" s="117" t="s">
        <v>94</v>
      </c>
      <c r="V2" s="117"/>
      <c r="W2" s="114"/>
      <c r="X2" s="114"/>
      <c r="Y2" s="114"/>
      <c r="Z2" s="110"/>
      <c r="AA2" s="110"/>
      <c r="AC2" s="112"/>
      <c r="AD2" s="114"/>
      <c r="AE2" s="114"/>
      <c r="AF2" s="114"/>
      <c r="AG2" s="114"/>
      <c r="AH2" s="114"/>
      <c r="AI2" s="112" t="s">
        <v>95</v>
      </c>
      <c r="AJ2" s="112"/>
      <c r="AK2" s="118"/>
      <c r="AL2" s="118"/>
      <c r="AM2" s="118"/>
      <c r="AN2" s="118"/>
    </row>
    <row r="3" customFormat="false" ht="18" hidden="false" customHeight="true" outlineLevel="0" collapsed="false">
      <c r="A3" s="119"/>
      <c r="B3" s="119"/>
      <c r="C3" s="119"/>
      <c r="D3" s="119"/>
      <c r="E3" s="119"/>
      <c r="F3" s="119"/>
      <c r="G3" s="119"/>
      <c r="H3" s="119"/>
      <c r="I3" s="119"/>
      <c r="J3" s="119"/>
      <c r="K3" s="119"/>
      <c r="L3" s="119"/>
      <c r="M3" s="119"/>
      <c r="N3" s="119"/>
      <c r="O3" s="119"/>
      <c r="P3" s="119"/>
      <c r="Q3" s="119"/>
      <c r="R3" s="119"/>
      <c r="S3" s="119"/>
      <c r="T3" s="119"/>
      <c r="U3" s="119"/>
      <c r="V3" s="119"/>
      <c r="W3" s="119"/>
      <c r="Y3" s="120"/>
      <c r="Z3" s="120"/>
      <c r="AA3" s="120"/>
      <c r="AB3" s="110"/>
      <c r="AC3" s="120"/>
      <c r="AD3" s="120"/>
      <c r="AE3" s="120"/>
      <c r="AF3" s="120"/>
      <c r="AG3" s="120"/>
      <c r="AH3" s="120"/>
      <c r="AI3" s="121" t="s">
        <v>96</v>
      </c>
      <c r="AJ3" s="112"/>
      <c r="AK3" s="122" t="s">
        <v>151</v>
      </c>
      <c r="AL3" s="122"/>
      <c r="AM3" s="122"/>
      <c r="AN3" s="122"/>
    </row>
    <row r="4" customFormat="false" ht="18" hidden="false" customHeight="true" outlineLevel="0" collapsed="false">
      <c r="A4" s="119"/>
      <c r="B4" s="119"/>
      <c r="C4" s="119"/>
      <c r="D4" s="119"/>
      <c r="E4" s="119"/>
      <c r="F4" s="119"/>
      <c r="G4" s="119"/>
      <c r="H4" s="119"/>
      <c r="I4" s="119"/>
      <c r="J4" s="119"/>
      <c r="K4" s="119"/>
      <c r="L4" s="119"/>
      <c r="M4" s="119"/>
      <c r="N4" s="119"/>
      <c r="O4" s="119"/>
      <c r="P4" s="119"/>
      <c r="Q4" s="119"/>
      <c r="R4" s="119"/>
      <c r="S4" s="119"/>
      <c r="T4" s="119"/>
      <c r="U4" s="119"/>
      <c r="V4" s="119"/>
      <c r="W4" s="119"/>
      <c r="Y4" s="120"/>
      <c r="Z4" s="120"/>
      <c r="AA4" s="120"/>
      <c r="AB4" s="110"/>
      <c r="AC4" s="120"/>
      <c r="AD4" s="120"/>
      <c r="AE4" s="120"/>
      <c r="AF4" s="120"/>
      <c r="AG4" s="120"/>
      <c r="AH4" s="120"/>
      <c r="AI4" s="121" t="s">
        <v>97</v>
      </c>
      <c r="AJ4" s="112"/>
      <c r="AK4" s="122"/>
      <c r="AL4" s="122"/>
      <c r="AM4" s="122"/>
      <c r="AN4" s="122"/>
    </row>
    <row r="5" customFormat="false" ht="18" hidden="false" customHeight="true" outlineLevel="0" collapsed="false">
      <c r="A5" s="119"/>
      <c r="B5" s="119"/>
      <c r="C5" s="119"/>
      <c r="D5" s="119"/>
      <c r="E5" s="119"/>
      <c r="F5" s="119"/>
      <c r="G5" s="119"/>
      <c r="H5" s="119"/>
      <c r="I5" s="119"/>
      <c r="J5" s="119"/>
      <c r="K5" s="119"/>
      <c r="L5" s="119"/>
      <c r="M5" s="119"/>
      <c r="N5" s="119"/>
      <c r="O5" s="119"/>
      <c r="P5" s="119"/>
      <c r="Q5" s="119"/>
      <c r="R5" s="119"/>
      <c r="S5" s="119"/>
      <c r="U5" s="119"/>
      <c r="V5" s="119"/>
      <c r="W5" s="119"/>
      <c r="Y5" s="120"/>
      <c r="Z5" s="120"/>
      <c r="AA5" s="120"/>
      <c r="AB5" s="110"/>
      <c r="AC5" s="120"/>
      <c r="AD5" s="120"/>
      <c r="AE5" s="120"/>
      <c r="AF5" s="120"/>
      <c r="AG5" s="121" t="s">
        <v>98</v>
      </c>
      <c r="AH5" s="165" t="n">
        <v>40</v>
      </c>
      <c r="AI5" s="165"/>
      <c r="AJ5" s="165"/>
      <c r="AK5" s="120" t="s">
        <v>99</v>
      </c>
      <c r="AL5" s="165"/>
      <c r="AM5" s="120" t="s">
        <v>100</v>
      </c>
      <c r="AN5" s="110"/>
    </row>
    <row r="6" customFormat="false" ht="9.75" hidden="false" customHeight="true" outlineLevel="0" collapsed="false">
      <c r="A6" s="110"/>
      <c r="B6" s="125"/>
      <c r="C6" s="125"/>
      <c r="D6" s="125"/>
      <c r="E6" s="125"/>
      <c r="F6" s="125"/>
      <c r="G6" s="125"/>
      <c r="H6" s="125"/>
      <c r="I6" s="125"/>
      <c r="J6" s="125"/>
      <c r="K6" s="125"/>
      <c r="L6" s="125"/>
      <c r="M6" s="125"/>
      <c r="N6" s="125"/>
      <c r="O6" s="125"/>
      <c r="P6" s="125"/>
      <c r="Q6" s="125"/>
      <c r="R6" s="125"/>
      <c r="S6" s="125"/>
      <c r="T6" s="125"/>
      <c r="U6" s="125"/>
      <c r="V6" s="125"/>
      <c r="W6" s="125"/>
      <c r="X6" s="126"/>
      <c r="Y6" s="126"/>
      <c r="Z6" s="126"/>
      <c r="AA6" s="126"/>
      <c r="AB6" s="126"/>
      <c r="AC6" s="126"/>
      <c r="AD6" s="126"/>
      <c r="AE6" s="126"/>
      <c r="AF6" s="126"/>
      <c r="AG6" s="126"/>
      <c r="AH6" s="126"/>
      <c r="AI6" s="126"/>
      <c r="AJ6" s="126"/>
      <c r="AK6" s="126"/>
      <c r="AL6" s="126"/>
      <c r="AM6" s="110"/>
      <c r="AN6" s="110"/>
    </row>
    <row r="7" customFormat="false" ht="15" hidden="false" customHeight="true" outlineLevel="0" collapsed="false">
      <c r="A7" s="127" t="s">
        <v>101</v>
      </c>
      <c r="B7" s="128" t="s">
        <v>102</v>
      </c>
      <c r="C7" s="129" t="s">
        <v>103</v>
      </c>
      <c r="D7" s="128" t="s">
        <v>104</v>
      </c>
      <c r="E7" s="130" t="s">
        <v>105</v>
      </c>
      <c r="F7" s="131" t="s">
        <v>106</v>
      </c>
      <c r="G7" s="131"/>
      <c r="H7" s="131"/>
      <c r="I7" s="131"/>
      <c r="J7" s="131"/>
      <c r="K7" s="131"/>
      <c r="L7" s="131"/>
      <c r="M7" s="131"/>
      <c r="N7" s="131"/>
      <c r="O7" s="131"/>
      <c r="P7" s="131"/>
      <c r="Q7" s="131"/>
      <c r="R7" s="131"/>
      <c r="S7" s="131"/>
      <c r="T7" s="131"/>
      <c r="U7" s="131"/>
      <c r="V7" s="131"/>
      <c r="W7" s="131"/>
      <c r="X7" s="131"/>
      <c r="Y7" s="131"/>
      <c r="Z7" s="131"/>
      <c r="AA7" s="131"/>
      <c r="AB7" s="131"/>
      <c r="AC7" s="131"/>
      <c r="AD7" s="131"/>
      <c r="AE7" s="131"/>
      <c r="AF7" s="131"/>
      <c r="AG7" s="131"/>
      <c r="AH7" s="131"/>
      <c r="AI7" s="131"/>
      <c r="AJ7" s="131"/>
      <c r="AK7" s="132" t="s">
        <v>107</v>
      </c>
      <c r="AL7" s="133" t="s">
        <v>108</v>
      </c>
      <c r="AM7" s="134" t="s">
        <v>109</v>
      </c>
      <c r="AN7" s="134"/>
    </row>
    <row r="8" customFormat="false" ht="15" hidden="false" customHeight="true" outlineLevel="0" collapsed="false">
      <c r="A8" s="127"/>
      <c r="B8" s="128"/>
      <c r="C8" s="129"/>
      <c r="D8" s="128"/>
      <c r="E8" s="130"/>
      <c r="F8" s="128" t="s">
        <v>110</v>
      </c>
      <c r="G8" s="128"/>
      <c r="H8" s="128"/>
      <c r="I8" s="128"/>
      <c r="J8" s="128"/>
      <c r="K8" s="128"/>
      <c r="L8" s="128"/>
      <c r="M8" s="128" t="s">
        <v>111</v>
      </c>
      <c r="N8" s="128"/>
      <c r="O8" s="128"/>
      <c r="P8" s="128"/>
      <c r="Q8" s="128"/>
      <c r="R8" s="128"/>
      <c r="S8" s="128"/>
      <c r="T8" s="128" t="s">
        <v>112</v>
      </c>
      <c r="U8" s="128"/>
      <c r="V8" s="128"/>
      <c r="W8" s="128"/>
      <c r="X8" s="128"/>
      <c r="Y8" s="128"/>
      <c r="Z8" s="128"/>
      <c r="AA8" s="128" t="s">
        <v>113</v>
      </c>
      <c r="AB8" s="128"/>
      <c r="AC8" s="128"/>
      <c r="AD8" s="128"/>
      <c r="AE8" s="128"/>
      <c r="AF8" s="128"/>
      <c r="AG8" s="128"/>
      <c r="AH8" s="128" t="s">
        <v>114</v>
      </c>
      <c r="AI8" s="128"/>
      <c r="AJ8" s="128"/>
      <c r="AK8" s="132"/>
      <c r="AL8" s="133"/>
      <c r="AM8" s="134"/>
      <c r="AN8" s="134"/>
    </row>
    <row r="9" customFormat="false" ht="15" hidden="false" customHeight="true" outlineLevel="0" collapsed="false">
      <c r="A9" s="127"/>
      <c r="B9" s="128"/>
      <c r="C9" s="129"/>
      <c r="D9" s="128"/>
      <c r="E9" s="130"/>
      <c r="F9" s="135" t="n">
        <f aca="false">DATE($M$2,$S$2,1)</f>
        <v>45413</v>
      </c>
      <c r="G9" s="135" t="n">
        <f aca="false">DATE($M$2,$S$2,2)</f>
        <v>45414</v>
      </c>
      <c r="H9" s="135" t="n">
        <f aca="false">DATE($M$2,$S$2,3)</f>
        <v>45415</v>
      </c>
      <c r="I9" s="135" t="n">
        <f aca="false">DATE($M$2,$S$2,4)</f>
        <v>45416</v>
      </c>
      <c r="J9" s="135" t="n">
        <f aca="false">DATE($M$2,$S$2,5)</f>
        <v>45417</v>
      </c>
      <c r="K9" s="135" t="n">
        <f aca="false">DATE($M$2,$S$2,6)</f>
        <v>45418</v>
      </c>
      <c r="L9" s="135" t="n">
        <f aca="false">DATE($M$2,$S$2,7)</f>
        <v>45419</v>
      </c>
      <c r="M9" s="135" t="n">
        <f aca="false">DATE($M$2,$S$2,8)</f>
        <v>45420</v>
      </c>
      <c r="N9" s="135" t="n">
        <f aca="false">DATE($M$2,$S$2,9)</f>
        <v>45421</v>
      </c>
      <c r="O9" s="135" t="n">
        <f aca="false">DATE($M$2,$S$2,10)</f>
        <v>45422</v>
      </c>
      <c r="P9" s="135" t="n">
        <f aca="false">DATE($M$2,$S$2,11)</f>
        <v>45423</v>
      </c>
      <c r="Q9" s="135" t="n">
        <f aca="false">DATE($M$2,$S$2,12)</f>
        <v>45424</v>
      </c>
      <c r="R9" s="135" t="n">
        <f aca="false">DATE($M$2,$S$2,13)</f>
        <v>45425</v>
      </c>
      <c r="S9" s="135" t="n">
        <f aca="false">DATE($M$2,$S$2,14)</f>
        <v>45426</v>
      </c>
      <c r="T9" s="135" t="n">
        <f aca="false">DATE($M$2,$S$2,15)</f>
        <v>45427</v>
      </c>
      <c r="U9" s="135" t="n">
        <f aca="false">DATE($M$2,$S$2,16)</f>
        <v>45428</v>
      </c>
      <c r="V9" s="135" t="n">
        <f aca="false">DATE($M$2,$S$2,17)</f>
        <v>45429</v>
      </c>
      <c r="W9" s="135" t="n">
        <f aca="false">DATE($M$2,$S$2,18)</f>
        <v>45430</v>
      </c>
      <c r="X9" s="135" t="n">
        <f aca="false">DATE($M$2,$S$2,19)</f>
        <v>45431</v>
      </c>
      <c r="Y9" s="135" t="n">
        <f aca="false">DATE($M$2,$S$2,20)</f>
        <v>45432</v>
      </c>
      <c r="Z9" s="135" t="n">
        <f aca="false">DATE($M$2,$S$2,21)</f>
        <v>45433</v>
      </c>
      <c r="AA9" s="135" t="n">
        <f aca="false">DATE($M$2,$S$2,22)</f>
        <v>45434</v>
      </c>
      <c r="AB9" s="135" t="n">
        <f aca="false">DATE($M$2,$S$2,23)</f>
        <v>45435</v>
      </c>
      <c r="AC9" s="135" t="n">
        <f aca="false">DATE($M$2,$S$2,24)</f>
        <v>45436</v>
      </c>
      <c r="AD9" s="135" t="n">
        <f aca="false">DATE($M$2,$S$2,25)</f>
        <v>45437</v>
      </c>
      <c r="AE9" s="135" t="n">
        <f aca="false">DATE($M$2,$S$2,26)</f>
        <v>45438</v>
      </c>
      <c r="AF9" s="135" t="n">
        <f aca="false">DATE($M$2,$S$2,27)</f>
        <v>45439</v>
      </c>
      <c r="AG9" s="135" t="n">
        <f aca="false">DATE($M$2,$S$2,28)</f>
        <v>45440</v>
      </c>
      <c r="AH9" s="135" t="n">
        <f aca="false">IF(DAY(EOMONTH(F9,0))&lt;29,"",DATE($M$2,$S$2,29))</f>
        <v>45441</v>
      </c>
      <c r="AI9" s="135" t="n">
        <f aca="false">IF(DAY(EOMONTH(F9,0))&lt;30,"",DATE($M$2,$S$2,30))</f>
        <v>45442</v>
      </c>
      <c r="AJ9" s="135" t="n">
        <f aca="false">IF(DAY(EOMONTH(F9,0))&lt;31,"",DATE($M$2,$S$2,31))</f>
        <v>45443</v>
      </c>
      <c r="AK9" s="132"/>
      <c r="AL9" s="133"/>
      <c r="AM9" s="134"/>
      <c r="AN9" s="134"/>
    </row>
    <row r="10" customFormat="false" ht="15" hidden="false" customHeight="true" outlineLevel="0" collapsed="false">
      <c r="A10" s="127"/>
      <c r="B10" s="128"/>
      <c r="C10" s="129"/>
      <c r="D10" s="128"/>
      <c r="E10" s="130"/>
      <c r="F10" s="136" t="n">
        <f aca="false">DATE($M$2,$S$2,1)</f>
        <v>45413</v>
      </c>
      <c r="G10" s="136" t="n">
        <f aca="false">DATE($M$2,$S$2,2)</f>
        <v>45414</v>
      </c>
      <c r="H10" s="136" t="n">
        <f aca="false">DATE($M$2,$S$2,3)</f>
        <v>45415</v>
      </c>
      <c r="I10" s="136" t="n">
        <f aca="false">DATE($M$2,$S$2,4)</f>
        <v>45416</v>
      </c>
      <c r="J10" s="136" t="n">
        <f aca="false">DATE($M$2,$S$2,5)</f>
        <v>45417</v>
      </c>
      <c r="K10" s="136" t="n">
        <f aca="false">DATE($M$2,$S$2,6)</f>
        <v>45418</v>
      </c>
      <c r="L10" s="136" t="n">
        <f aca="false">DATE($M$2,$S$2,7)</f>
        <v>45419</v>
      </c>
      <c r="M10" s="136" t="n">
        <f aca="false">DATE($M$2,$S$2,8)</f>
        <v>45420</v>
      </c>
      <c r="N10" s="136" t="n">
        <f aca="false">DATE($M$2,$S$2,9)</f>
        <v>45421</v>
      </c>
      <c r="O10" s="136" t="n">
        <f aca="false">DATE($M$2,$S$2,10)</f>
        <v>45422</v>
      </c>
      <c r="P10" s="136" t="n">
        <f aca="false">DATE($M$2,$S$2,11)</f>
        <v>45423</v>
      </c>
      <c r="Q10" s="136" t="n">
        <f aca="false">DATE($M$2,$S$2,12)</f>
        <v>45424</v>
      </c>
      <c r="R10" s="136" t="n">
        <f aca="false">DATE($M$2,$S$2,13)</f>
        <v>45425</v>
      </c>
      <c r="S10" s="136" t="n">
        <f aca="false">DATE($M$2,$S$2,14)</f>
        <v>45426</v>
      </c>
      <c r="T10" s="136" t="n">
        <f aca="false">DATE($M$2,$S$2,15)</f>
        <v>45427</v>
      </c>
      <c r="U10" s="136" t="n">
        <f aca="false">DATE($M$2,$S$2,16)</f>
        <v>45428</v>
      </c>
      <c r="V10" s="136" t="n">
        <f aca="false">DATE($M$2,$S$2,17)</f>
        <v>45429</v>
      </c>
      <c r="W10" s="136" t="n">
        <f aca="false">DATE($M$2,$S$2,18)</f>
        <v>45430</v>
      </c>
      <c r="X10" s="136" t="n">
        <f aca="false">DATE($M$2,$S$2,19)</f>
        <v>45431</v>
      </c>
      <c r="Y10" s="136" t="n">
        <f aca="false">DATE($M$2,$S$2,20)</f>
        <v>45432</v>
      </c>
      <c r="Z10" s="136" t="n">
        <f aca="false">DATE($M$2,$S$2,21)</f>
        <v>45433</v>
      </c>
      <c r="AA10" s="136" t="n">
        <f aca="false">DATE($M$2,$S$2,22)</f>
        <v>45434</v>
      </c>
      <c r="AB10" s="136" t="n">
        <f aca="false">DATE($M$2,$S$2,23)</f>
        <v>45435</v>
      </c>
      <c r="AC10" s="136" t="n">
        <f aca="false">DATE($M$2,$S$2,24)</f>
        <v>45436</v>
      </c>
      <c r="AD10" s="136" t="n">
        <f aca="false">DATE($M$2,$S$2,25)</f>
        <v>45437</v>
      </c>
      <c r="AE10" s="136" t="n">
        <f aca="false">DATE($M$2,$S$2,26)</f>
        <v>45438</v>
      </c>
      <c r="AF10" s="136" t="n">
        <f aca="false">DATE($M$2,$S$2,27)</f>
        <v>45439</v>
      </c>
      <c r="AG10" s="136" t="n">
        <f aca="false">DATE($M$2,$S$2,28)</f>
        <v>45440</v>
      </c>
      <c r="AH10" s="136" t="n">
        <f aca="false">IF(DAY(EOMONTH(F10,0))&lt;29,"",DATE($M$2,$S$2,29))</f>
        <v>45441</v>
      </c>
      <c r="AI10" s="136" t="n">
        <f aca="false">IF(DAY(EOMONTH(F10,0))&lt;30,"",DATE($M$2,$S$2,30))</f>
        <v>45442</v>
      </c>
      <c r="AJ10" s="136" t="n">
        <f aca="false">IF(DAY(EOMONTH(F10,0))&lt;31,"",DATE($M$2,$S$2,31))</f>
        <v>45443</v>
      </c>
      <c r="AK10" s="132"/>
      <c r="AL10" s="133"/>
      <c r="AM10" s="134"/>
      <c r="AN10" s="134"/>
    </row>
    <row r="11" customFormat="false" ht="18" hidden="false" customHeight="true" outlineLevel="0" collapsed="false">
      <c r="A11" s="127" t="n">
        <v>1</v>
      </c>
      <c r="B11" s="166" t="s">
        <v>152</v>
      </c>
      <c r="C11" s="138" t="s">
        <v>126</v>
      </c>
      <c r="D11" s="167"/>
      <c r="E11" s="168" t="s">
        <v>126</v>
      </c>
      <c r="F11" s="141" t="n">
        <v>8</v>
      </c>
      <c r="G11" s="141" t="n">
        <v>8</v>
      </c>
      <c r="H11" s="141"/>
      <c r="I11" s="141" t="n">
        <v>8</v>
      </c>
      <c r="J11" s="141" t="n">
        <v>8</v>
      </c>
      <c r="K11" s="141" t="n">
        <v>8</v>
      </c>
      <c r="L11" s="141"/>
      <c r="M11" s="141" t="n">
        <v>8</v>
      </c>
      <c r="N11" s="141" t="n">
        <v>8</v>
      </c>
      <c r="O11" s="141"/>
      <c r="P11" s="141" t="n">
        <v>8</v>
      </c>
      <c r="Q11" s="141" t="n">
        <v>8</v>
      </c>
      <c r="R11" s="141" t="n">
        <v>8</v>
      </c>
      <c r="S11" s="141"/>
      <c r="T11" s="141" t="n">
        <v>8</v>
      </c>
      <c r="U11" s="141" t="n">
        <v>8</v>
      </c>
      <c r="V11" s="141"/>
      <c r="W11" s="141" t="n">
        <v>8</v>
      </c>
      <c r="X11" s="141" t="n">
        <v>8</v>
      </c>
      <c r="Y11" s="141"/>
      <c r="Z11" s="141" t="n">
        <v>8</v>
      </c>
      <c r="AA11" s="141" t="n">
        <v>8</v>
      </c>
      <c r="AB11" s="141"/>
      <c r="AC11" s="141" t="n">
        <v>8</v>
      </c>
      <c r="AD11" s="141" t="n">
        <v>8</v>
      </c>
      <c r="AE11" s="141" t="n">
        <v>8</v>
      </c>
      <c r="AF11" s="141"/>
      <c r="AG11" s="141" t="n">
        <v>8</v>
      </c>
      <c r="AH11" s="141"/>
      <c r="AI11" s="141"/>
      <c r="AJ11" s="141"/>
      <c r="AK11" s="149"/>
      <c r="AL11" s="169"/>
      <c r="AM11" s="144"/>
      <c r="AN11" s="144"/>
    </row>
    <row r="12" customFormat="false" ht="18" hidden="false" customHeight="true" outlineLevel="0" collapsed="false">
      <c r="A12" s="127" t="n">
        <v>2</v>
      </c>
      <c r="B12" s="170" t="s">
        <v>153</v>
      </c>
      <c r="C12" s="138" t="s">
        <v>128</v>
      </c>
      <c r="D12" s="167"/>
      <c r="E12" s="168" t="s">
        <v>128</v>
      </c>
      <c r="F12" s="141" t="n">
        <v>4</v>
      </c>
      <c r="G12" s="141" t="n">
        <v>4</v>
      </c>
      <c r="H12" s="141" t="n">
        <v>4</v>
      </c>
      <c r="I12" s="141" t="n">
        <v>4</v>
      </c>
      <c r="J12" s="141" t="n">
        <v>8</v>
      </c>
      <c r="K12" s="141"/>
      <c r="L12" s="141"/>
      <c r="M12" s="141" t="n">
        <v>4</v>
      </c>
      <c r="N12" s="141" t="n">
        <v>4</v>
      </c>
      <c r="O12" s="141" t="n">
        <v>4</v>
      </c>
      <c r="P12" s="141" t="n">
        <v>4</v>
      </c>
      <c r="Q12" s="141" t="n">
        <v>8</v>
      </c>
      <c r="R12" s="141"/>
      <c r="S12" s="141"/>
      <c r="T12" s="141" t="n">
        <v>4</v>
      </c>
      <c r="U12" s="141" t="n">
        <v>4</v>
      </c>
      <c r="V12" s="141" t="n">
        <v>4</v>
      </c>
      <c r="W12" s="141" t="n">
        <v>4</v>
      </c>
      <c r="X12" s="141" t="n">
        <v>8</v>
      </c>
      <c r="Y12" s="141"/>
      <c r="Z12" s="141"/>
      <c r="AA12" s="141" t="n">
        <v>4</v>
      </c>
      <c r="AB12" s="141" t="n">
        <v>4</v>
      </c>
      <c r="AC12" s="141" t="n">
        <v>4</v>
      </c>
      <c r="AD12" s="141" t="n">
        <v>4</v>
      </c>
      <c r="AE12" s="141" t="n">
        <v>8</v>
      </c>
      <c r="AF12" s="141"/>
      <c r="AG12" s="141"/>
      <c r="AH12" s="141"/>
      <c r="AI12" s="141"/>
      <c r="AJ12" s="141"/>
      <c r="AK12" s="142" t="n">
        <f aca="false">+SUM(F12:AJ12)</f>
        <v>96</v>
      </c>
      <c r="AL12" s="143" t="n">
        <f aca="false">IF($AK$3="４週",AK12/4,AK12/(DAY(EOMONTH($F$9,0))/7))</f>
        <v>24</v>
      </c>
      <c r="AM12" s="144"/>
      <c r="AN12" s="144"/>
    </row>
    <row r="13" customFormat="false" ht="18" hidden="false" customHeight="true" outlineLevel="0" collapsed="false">
      <c r="A13" s="127" t="n">
        <v>3</v>
      </c>
      <c r="B13" s="170" t="s">
        <v>153</v>
      </c>
      <c r="C13" s="138" t="s">
        <v>130</v>
      </c>
      <c r="D13" s="167"/>
      <c r="E13" s="168" t="s">
        <v>130</v>
      </c>
      <c r="F13" s="141" t="n">
        <v>4</v>
      </c>
      <c r="G13" s="141" t="n">
        <v>4</v>
      </c>
      <c r="H13" s="141"/>
      <c r="I13" s="141" t="n">
        <v>4</v>
      </c>
      <c r="J13" s="141"/>
      <c r="K13" s="141" t="n">
        <v>4</v>
      </c>
      <c r="L13" s="141"/>
      <c r="M13" s="141" t="n">
        <v>4</v>
      </c>
      <c r="N13" s="141" t="n">
        <v>4</v>
      </c>
      <c r="O13" s="141"/>
      <c r="P13" s="141" t="n">
        <v>4</v>
      </c>
      <c r="Q13" s="141"/>
      <c r="R13" s="141" t="n">
        <v>4</v>
      </c>
      <c r="S13" s="141"/>
      <c r="T13" s="141" t="n">
        <v>4</v>
      </c>
      <c r="U13" s="141" t="n">
        <v>4</v>
      </c>
      <c r="V13" s="141"/>
      <c r="W13" s="141" t="n">
        <v>4</v>
      </c>
      <c r="X13" s="141"/>
      <c r="Y13" s="141" t="n">
        <v>4</v>
      </c>
      <c r="Z13" s="141"/>
      <c r="AA13" s="141" t="n">
        <v>4</v>
      </c>
      <c r="AB13" s="141" t="n">
        <v>4</v>
      </c>
      <c r="AC13" s="141"/>
      <c r="AD13" s="141" t="n">
        <v>4</v>
      </c>
      <c r="AE13" s="141"/>
      <c r="AF13" s="141" t="n">
        <v>4</v>
      </c>
      <c r="AG13" s="141"/>
      <c r="AH13" s="141"/>
      <c r="AI13" s="141"/>
      <c r="AJ13" s="141"/>
      <c r="AK13" s="142" t="n">
        <f aca="false">+SUM(F13:AJ13)</f>
        <v>64</v>
      </c>
      <c r="AL13" s="143" t="n">
        <f aca="false">IF($AK$3="４週",AK13/4,AK13/(DAY(EOMONTH($F$9,0))/7))</f>
        <v>16</v>
      </c>
      <c r="AM13" s="144"/>
      <c r="AN13" s="144"/>
    </row>
    <row r="14" customFormat="false" ht="18" hidden="false" customHeight="true" outlineLevel="0" collapsed="false">
      <c r="A14" s="127" t="n">
        <v>4</v>
      </c>
      <c r="B14" s="170" t="s">
        <v>154</v>
      </c>
      <c r="C14" s="138" t="s">
        <v>130</v>
      </c>
      <c r="D14" s="167"/>
      <c r="E14" s="168" t="s">
        <v>132</v>
      </c>
      <c r="F14" s="141" t="n">
        <v>4</v>
      </c>
      <c r="G14" s="141" t="n">
        <v>4</v>
      </c>
      <c r="H14" s="141"/>
      <c r="I14" s="141" t="n">
        <v>4</v>
      </c>
      <c r="J14" s="141" t="n">
        <v>4</v>
      </c>
      <c r="K14" s="141"/>
      <c r="L14" s="141" t="n">
        <v>4</v>
      </c>
      <c r="M14" s="141" t="n">
        <v>4</v>
      </c>
      <c r="N14" s="141" t="n">
        <v>4</v>
      </c>
      <c r="O14" s="141"/>
      <c r="P14" s="141" t="n">
        <v>4</v>
      </c>
      <c r="Q14" s="141" t="n">
        <v>4</v>
      </c>
      <c r="R14" s="141"/>
      <c r="S14" s="141" t="n">
        <v>4</v>
      </c>
      <c r="T14" s="141" t="n">
        <v>4</v>
      </c>
      <c r="U14" s="141" t="n">
        <v>4</v>
      </c>
      <c r="V14" s="141"/>
      <c r="W14" s="141" t="n">
        <v>4</v>
      </c>
      <c r="X14" s="141" t="n">
        <v>4</v>
      </c>
      <c r="Y14" s="141"/>
      <c r="Z14" s="141" t="n">
        <v>4</v>
      </c>
      <c r="AA14" s="141" t="n">
        <v>4</v>
      </c>
      <c r="AB14" s="141" t="n">
        <v>4</v>
      </c>
      <c r="AC14" s="141"/>
      <c r="AD14" s="141" t="n">
        <v>4</v>
      </c>
      <c r="AE14" s="141" t="n">
        <v>4</v>
      </c>
      <c r="AF14" s="141"/>
      <c r="AG14" s="141" t="n">
        <v>4</v>
      </c>
      <c r="AH14" s="141"/>
      <c r="AI14" s="141"/>
      <c r="AJ14" s="141"/>
      <c r="AK14" s="142" t="n">
        <f aca="false">+SUM(F14:AJ14)</f>
        <v>80</v>
      </c>
      <c r="AL14" s="143" t="n">
        <f aca="false">IF($AK$3="４週",AK14/4,AK14/(DAY(EOMONTH($F$9,0))/7))</f>
        <v>20</v>
      </c>
      <c r="AM14" s="144"/>
      <c r="AN14" s="144"/>
    </row>
    <row r="15" customFormat="false" ht="18" hidden="false" customHeight="true" outlineLevel="0" collapsed="false">
      <c r="A15" s="127" t="n">
        <v>5</v>
      </c>
      <c r="B15" s="170" t="s">
        <v>154</v>
      </c>
      <c r="C15" s="138" t="s">
        <v>130</v>
      </c>
      <c r="D15" s="167"/>
      <c r="E15" s="168" t="s">
        <v>155</v>
      </c>
      <c r="F15" s="141" t="n">
        <v>4</v>
      </c>
      <c r="G15" s="141" t="n">
        <v>4</v>
      </c>
      <c r="H15" s="141" t="n">
        <v>4</v>
      </c>
      <c r="I15" s="141"/>
      <c r="J15" s="141"/>
      <c r="K15" s="141" t="n">
        <v>4</v>
      </c>
      <c r="L15" s="141" t="n">
        <v>4</v>
      </c>
      <c r="M15" s="141" t="n">
        <v>4</v>
      </c>
      <c r="N15" s="141" t="n">
        <v>4</v>
      </c>
      <c r="O15" s="141" t="n">
        <v>4</v>
      </c>
      <c r="P15" s="141"/>
      <c r="Q15" s="141"/>
      <c r="R15" s="141" t="n">
        <v>4</v>
      </c>
      <c r="S15" s="141" t="n">
        <v>4</v>
      </c>
      <c r="T15" s="141" t="n">
        <v>4</v>
      </c>
      <c r="U15" s="141" t="n">
        <v>4</v>
      </c>
      <c r="V15" s="141" t="n">
        <v>4</v>
      </c>
      <c r="W15" s="141"/>
      <c r="X15" s="141"/>
      <c r="Y15" s="141" t="n">
        <v>4</v>
      </c>
      <c r="Z15" s="141" t="n">
        <v>4</v>
      </c>
      <c r="AA15" s="141" t="n">
        <v>4</v>
      </c>
      <c r="AB15" s="141" t="n">
        <v>4</v>
      </c>
      <c r="AC15" s="141" t="n">
        <v>4</v>
      </c>
      <c r="AD15" s="141"/>
      <c r="AE15" s="141"/>
      <c r="AF15" s="141" t="n">
        <v>4</v>
      </c>
      <c r="AG15" s="141" t="n">
        <v>4</v>
      </c>
      <c r="AH15" s="141"/>
      <c r="AI15" s="141"/>
      <c r="AJ15" s="141"/>
      <c r="AK15" s="142" t="n">
        <f aca="false">+SUM(F15:AJ15)</f>
        <v>80</v>
      </c>
      <c r="AL15" s="143" t="n">
        <f aca="false">IF($AK$3="４週",AK15/4,AK15/(DAY(EOMONTH($F$9,0))/7))</f>
        <v>20</v>
      </c>
      <c r="AM15" s="144"/>
      <c r="AN15" s="144"/>
    </row>
    <row r="16" customFormat="false" ht="18" hidden="false" customHeight="true" outlineLevel="0" collapsed="false">
      <c r="A16" s="127" t="n">
        <v>6</v>
      </c>
      <c r="B16" s="170" t="s">
        <v>154</v>
      </c>
      <c r="C16" s="138" t="s">
        <v>132</v>
      </c>
      <c r="D16" s="167"/>
      <c r="E16" s="168" t="s">
        <v>156</v>
      </c>
      <c r="F16" s="141" t="n">
        <v>2</v>
      </c>
      <c r="G16" s="141" t="n">
        <v>2</v>
      </c>
      <c r="H16" s="141" t="n">
        <v>2</v>
      </c>
      <c r="I16" s="141" t="n">
        <v>4</v>
      </c>
      <c r="J16" s="141" t="n">
        <v>4</v>
      </c>
      <c r="K16" s="141"/>
      <c r="L16" s="141"/>
      <c r="M16" s="141" t="n">
        <v>2</v>
      </c>
      <c r="N16" s="141" t="n">
        <v>2</v>
      </c>
      <c r="O16" s="141" t="n">
        <v>2</v>
      </c>
      <c r="P16" s="141" t="n">
        <v>4</v>
      </c>
      <c r="Q16" s="141" t="n">
        <v>4</v>
      </c>
      <c r="R16" s="141"/>
      <c r="S16" s="141"/>
      <c r="T16" s="141" t="n">
        <v>2</v>
      </c>
      <c r="U16" s="141" t="n">
        <v>2</v>
      </c>
      <c r="V16" s="141" t="n">
        <v>2</v>
      </c>
      <c r="W16" s="141" t="n">
        <v>4</v>
      </c>
      <c r="X16" s="141" t="n">
        <v>4</v>
      </c>
      <c r="Y16" s="141"/>
      <c r="Z16" s="141"/>
      <c r="AA16" s="141" t="n">
        <v>2</v>
      </c>
      <c r="AB16" s="141" t="n">
        <v>2</v>
      </c>
      <c r="AC16" s="141" t="n">
        <v>2</v>
      </c>
      <c r="AD16" s="141" t="n">
        <v>4</v>
      </c>
      <c r="AE16" s="141" t="n">
        <v>4</v>
      </c>
      <c r="AF16" s="141"/>
      <c r="AG16" s="141"/>
      <c r="AH16" s="141"/>
      <c r="AI16" s="141"/>
      <c r="AJ16" s="141"/>
      <c r="AK16" s="142" t="n">
        <f aca="false">+SUM(F16:AJ16)</f>
        <v>56</v>
      </c>
      <c r="AL16" s="143" t="n">
        <f aca="false">IF($AK$3="４週",AK16/4,AK16/(DAY(EOMONTH($F$9,0))/7))</f>
        <v>14</v>
      </c>
      <c r="AM16" s="144"/>
      <c r="AN16" s="144"/>
    </row>
    <row r="17" customFormat="false" ht="18" hidden="false" customHeight="true" outlineLevel="0" collapsed="false">
      <c r="A17" s="127" t="n">
        <v>7</v>
      </c>
      <c r="B17" s="170" t="s">
        <v>154</v>
      </c>
      <c r="C17" s="138" t="s">
        <v>132</v>
      </c>
      <c r="D17" s="167"/>
      <c r="E17" s="168" t="s">
        <v>157</v>
      </c>
      <c r="F17" s="141" t="n">
        <v>2</v>
      </c>
      <c r="G17" s="141"/>
      <c r="H17" s="141"/>
      <c r="I17" s="141" t="n">
        <v>4</v>
      </c>
      <c r="J17" s="141" t="n">
        <v>4</v>
      </c>
      <c r="K17" s="141"/>
      <c r="L17" s="141" t="n">
        <v>2</v>
      </c>
      <c r="M17" s="141" t="n">
        <v>2</v>
      </c>
      <c r="N17" s="141"/>
      <c r="O17" s="141"/>
      <c r="P17" s="141" t="n">
        <v>4</v>
      </c>
      <c r="Q17" s="141" t="n">
        <v>4</v>
      </c>
      <c r="R17" s="141"/>
      <c r="S17" s="141" t="n">
        <v>2</v>
      </c>
      <c r="T17" s="141" t="n">
        <v>2</v>
      </c>
      <c r="U17" s="141"/>
      <c r="V17" s="141"/>
      <c r="W17" s="141" t="n">
        <v>4</v>
      </c>
      <c r="X17" s="141" t="n">
        <v>4</v>
      </c>
      <c r="Y17" s="141"/>
      <c r="Z17" s="141" t="n">
        <v>2</v>
      </c>
      <c r="AA17" s="141" t="n">
        <v>2</v>
      </c>
      <c r="AB17" s="141"/>
      <c r="AC17" s="141"/>
      <c r="AD17" s="141" t="n">
        <v>4</v>
      </c>
      <c r="AE17" s="141" t="n">
        <v>4</v>
      </c>
      <c r="AF17" s="141"/>
      <c r="AG17" s="141" t="n">
        <v>2</v>
      </c>
      <c r="AH17" s="141"/>
      <c r="AI17" s="141"/>
      <c r="AJ17" s="141"/>
      <c r="AK17" s="142" t="n">
        <f aca="false">+SUM(F17:AJ17)</f>
        <v>48</v>
      </c>
      <c r="AL17" s="143" t="n">
        <f aca="false">IF($AK$3="４週",AK17/4,AK17/(DAY(EOMONTH($F$9,0))/7))</f>
        <v>12</v>
      </c>
      <c r="AM17" s="144"/>
      <c r="AN17" s="144"/>
    </row>
    <row r="18" customFormat="false" ht="18" hidden="false" customHeight="true" outlineLevel="0" collapsed="false">
      <c r="A18" s="127" t="n">
        <v>8</v>
      </c>
      <c r="B18" s="170" t="s">
        <v>154</v>
      </c>
      <c r="C18" s="138" t="s">
        <v>132</v>
      </c>
      <c r="D18" s="167"/>
      <c r="E18" s="168" t="s">
        <v>158</v>
      </c>
      <c r="F18" s="141" t="n">
        <v>3</v>
      </c>
      <c r="G18" s="141" t="n">
        <v>3</v>
      </c>
      <c r="H18" s="141" t="n">
        <v>3</v>
      </c>
      <c r="I18" s="141"/>
      <c r="J18" s="141"/>
      <c r="K18" s="141" t="n">
        <v>4</v>
      </c>
      <c r="L18" s="141"/>
      <c r="M18" s="141" t="n">
        <v>3</v>
      </c>
      <c r="N18" s="141" t="n">
        <v>3</v>
      </c>
      <c r="O18" s="141" t="n">
        <v>3</v>
      </c>
      <c r="P18" s="141"/>
      <c r="Q18" s="141"/>
      <c r="R18" s="141" t="n">
        <v>3</v>
      </c>
      <c r="S18" s="141"/>
      <c r="T18" s="141" t="n">
        <v>3</v>
      </c>
      <c r="U18" s="141" t="n">
        <v>3</v>
      </c>
      <c r="V18" s="141" t="n">
        <v>3</v>
      </c>
      <c r="W18" s="141"/>
      <c r="X18" s="141"/>
      <c r="Y18" s="141" t="n">
        <v>3</v>
      </c>
      <c r="Z18" s="141"/>
      <c r="AA18" s="141" t="n">
        <v>3</v>
      </c>
      <c r="AB18" s="141" t="n">
        <v>3</v>
      </c>
      <c r="AC18" s="141" t="n">
        <v>3</v>
      </c>
      <c r="AD18" s="141"/>
      <c r="AE18" s="141"/>
      <c r="AF18" s="141" t="n">
        <v>3</v>
      </c>
      <c r="AG18" s="141"/>
      <c r="AH18" s="141"/>
      <c r="AI18" s="141"/>
      <c r="AJ18" s="141"/>
      <c r="AK18" s="142" t="n">
        <f aca="false">+SUM(F18:AJ18)</f>
        <v>49</v>
      </c>
      <c r="AL18" s="143" t="n">
        <f aca="false">IF($AK$3="４週",AK18/4,AK18/(DAY(EOMONTH($F$9,0))/7))</f>
        <v>12.25</v>
      </c>
      <c r="AM18" s="144"/>
      <c r="AN18" s="144"/>
    </row>
    <row r="19" customFormat="false" ht="18" hidden="false" customHeight="true" outlineLevel="0" collapsed="false">
      <c r="A19" s="127" t="n">
        <v>9</v>
      </c>
      <c r="B19" s="170" t="s">
        <v>154</v>
      </c>
      <c r="C19" s="138" t="s">
        <v>132</v>
      </c>
      <c r="D19" s="167"/>
      <c r="E19" s="168" t="s">
        <v>159</v>
      </c>
      <c r="F19" s="141"/>
      <c r="G19" s="141" t="n">
        <v>2</v>
      </c>
      <c r="H19" s="141" t="n">
        <v>2</v>
      </c>
      <c r="I19" s="141" t="n">
        <v>3</v>
      </c>
      <c r="J19" s="141" t="n">
        <v>3</v>
      </c>
      <c r="K19" s="141" t="n">
        <v>4</v>
      </c>
      <c r="L19" s="141"/>
      <c r="M19" s="141"/>
      <c r="N19" s="141" t="n">
        <v>2</v>
      </c>
      <c r="O19" s="141" t="n">
        <v>2</v>
      </c>
      <c r="P19" s="141" t="n">
        <v>3</v>
      </c>
      <c r="Q19" s="141" t="n">
        <v>3</v>
      </c>
      <c r="R19" s="141" t="n">
        <v>4</v>
      </c>
      <c r="S19" s="141"/>
      <c r="T19" s="141"/>
      <c r="U19" s="141" t="n">
        <v>2</v>
      </c>
      <c r="V19" s="141" t="n">
        <v>2</v>
      </c>
      <c r="W19" s="141" t="n">
        <v>3</v>
      </c>
      <c r="X19" s="141" t="n">
        <v>3</v>
      </c>
      <c r="Y19" s="141" t="n">
        <v>4</v>
      </c>
      <c r="Z19" s="141"/>
      <c r="AA19" s="141"/>
      <c r="AB19" s="141" t="n">
        <v>2</v>
      </c>
      <c r="AC19" s="141" t="n">
        <v>2</v>
      </c>
      <c r="AD19" s="141" t="n">
        <v>3</v>
      </c>
      <c r="AE19" s="141" t="n">
        <v>3</v>
      </c>
      <c r="AF19" s="141" t="n">
        <v>4</v>
      </c>
      <c r="AG19" s="141"/>
      <c r="AH19" s="141"/>
      <c r="AI19" s="141"/>
      <c r="AJ19" s="141"/>
      <c r="AK19" s="142" t="n">
        <f aca="false">+SUM(F19:AJ19)</f>
        <v>56</v>
      </c>
      <c r="AL19" s="143" t="n">
        <f aca="false">IF($AK$3="４週",AK19/4,AK19/(DAY(EOMONTH($F$9,0))/7))</f>
        <v>14</v>
      </c>
      <c r="AM19" s="144"/>
      <c r="AN19" s="144"/>
    </row>
    <row r="20" customFormat="false" ht="18" hidden="false" customHeight="true" outlineLevel="0" collapsed="false">
      <c r="A20" s="127" t="n">
        <v>10</v>
      </c>
      <c r="B20" s="170" t="s">
        <v>154</v>
      </c>
      <c r="C20" s="138" t="s">
        <v>132</v>
      </c>
      <c r="D20" s="167"/>
      <c r="E20" s="168" t="s">
        <v>160</v>
      </c>
      <c r="F20" s="141"/>
      <c r="G20" s="141"/>
      <c r="H20" s="141" t="n">
        <v>4</v>
      </c>
      <c r="I20" s="141"/>
      <c r="J20" s="141"/>
      <c r="K20" s="141" t="n">
        <v>4</v>
      </c>
      <c r="L20" s="141"/>
      <c r="M20" s="141"/>
      <c r="N20" s="141" t="n">
        <v>4</v>
      </c>
      <c r="O20" s="141"/>
      <c r="P20" s="141"/>
      <c r="Q20" s="141" t="n">
        <v>4</v>
      </c>
      <c r="R20" s="141"/>
      <c r="S20" s="141"/>
      <c r="T20" s="141"/>
      <c r="U20" s="141" t="n">
        <v>4</v>
      </c>
      <c r="V20" s="141"/>
      <c r="W20" s="141"/>
      <c r="X20" s="141" t="n">
        <v>4</v>
      </c>
      <c r="Y20" s="141"/>
      <c r="Z20" s="141"/>
      <c r="AA20" s="141"/>
      <c r="AB20" s="141"/>
      <c r="AC20" s="141" t="n">
        <v>4</v>
      </c>
      <c r="AD20" s="141"/>
      <c r="AE20" s="141"/>
      <c r="AF20" s="141" t="n">
        <v>4</v>
      </c>
      <c r="AG20" s="141"/>
      <c r="AH20" s="141"/>
      <c r="AI20" s="141"/>
      <c r="AJ20" s="141"/>
      <c r="AK20" s="142" t="n">
        <f aca="false">+SUM(F20:AJ20)</f>
        <v>32</v>
      </c>
      <c r="AL20" s="143" t="n">
        <f aca="false">IF($AK$3="４週",AK20/4,AK20/(DAY(EOMONTH($F$9,0))/7))</f>
        <v>8</v>
      </c>
      <c r="AM20" s="144"/>
      <c r="AN20" s="144"/>
    </row>
    <row r="21" customFormat="false" ht="18" hidden="false" customHeight="true" outlineLevel="0" collapsed="false">
      <c r="A21" s="127" t="n">
        <v>11</v>
      </c>
      <c r="B21" s="170"/>
      <c r="C21" s="138"/>
      <c r="D21" s="167"/>
      <c r="E21" s="168"/>
      <c r="F21" s="141"/>
      <c r="G21" s="141"/>
      <c r="H21" s="141"/>
      <c r="I21" s="141"/>
      <c r="J21" s="141"/>
      <c r="K21" s="141"/>
      <c r="L21" s="141"/>
      <c r="M21" s="141"/>
      <c r="N21" s="141"/>
      <c r="O21" s="141"/>
      <c r="P21" s="141"/>
      <c r="Q21" s="141"/>
      <c r="R21" s="141"/>
      <c r="S21" s="141"/>
      <c r="T21" s="141"/>
      <c r="U21" s="141"/>
      <c r="V21" s="141"/>
      <c r="W21" s="141"/>
      <c r="X21" s="141"/>
      <c r="Y21" s="141"/>
      <c r="Z21" s="141"/>
      <c r="AA21" s="141"/>
      <c r="AB21" s="141"/>
      <c r="AC21" s="141"/>
      <c r="AD21" s="141"/>
      <c r="AE21" s="141"/>
      <c r="AF21" s="141"/>
      <c r="AG21" s="141"/>
      <c r="AH21" s="141"/>
      <c r="AI21" s="141"/>
      <c r="AJ21" s="141"/>
      <c r="AK21" s="142" t="n">
        <f aca="false">+SUM(F21:AJ21)</f>
        <v>0</v>
      </c>
      <c r="AL21" s="143" t="n">
        <f aca="false">IF($AK$3="４週",AK21/4,AK21/(DAY(EOMONTH($F$9,0))/7))</f>
        <v>0</v>
      </c>
      <c r="AM21" s="144"/>
      <c r="AN21" s="144"/>
    </row>
    <row r="22" customFormat="false" ht="18" hidden="false" customHeight="true" outlineLevel="0" collapsed="false">
      <c r="A22" s="127" t="n">
        <v>12</v>
      </c>
      <c r="B22" s="170"/>
      <c r="C22" s="138"/>
      <c r="D22" s="167"/>
      <c r="E22" s="168"/>
      <c r="F22" s="141"/>
      <c r="G22" s="141"/>
      <c r="H22" s="141"/>
      <c r="I22" s="141"/>
      <c r="J22" s="141"/>
      <c r="K22" s="141"/>
      <c r="L22" s="141"/>
      <c r="M22" s="141"/>
      <c r="N22" s="141"/>
      <c r="O22" s="141"/>
      <c r="P22" s="141"/>
      <c r="Q22" s="141"/>
      <c r="R22" s="141"/>
      <c r="S22" s="141"/>
      <c r="T22" s="141"/>
      <c r="U22" s="141"/>
      <c r="V22" s="141"/>
      <c r="W22" s="141"/>
      <c r="X22" s="141"/>
      <c r="Y22" s="141"/>
      <c r="Z22" s="141"/>
      <c r="AA22" s="141"/>
      <c r="AB22" s="141"/>
      <c r="AC22" s="141"/>
      <c r="AD22" s="141"/>
      <c r="AE22" s="141"/>
      <c r="AF22" s="141"/>
      <c r="AG22" s="141"/>
      <c r="AH22" s="141"/>
      <c r="AI22" s="141"/>
      <c r="AJ22" s="141"/>
      <c r="AK22" s="142" t="n">
        <f aca="false">+SUM(F22:AJ22)</f>
        <v>0</v>
      </c>
      <c r="AL22" s="143" t="n">
        <f aca="false">IF($AK$3="４週",AK22/4,AK22/(DAY(EOMONTH($F$9,0))/7))</f>
        <v>0</v>
      </c>
      <c r="AM22" s="144"/>
      <c r="AN22" s="144"/>
    </row>
    <row r="23" customFormat="false" ht="18" hidden="false" customHeight="true" outlineLevel="0" collapsed="false">
      <c r="A23" s="127" t="n">
        <v>13</v>
      </c>
      <c r="B23" s="170"/>
      <c r="C23" s="138"/>
      <c r="D23" s="167"/>
      <c r="E23" s="168"/>
      <c r="F23" s="141"/>
      <c r="G23" s="141"/>
      <c r="H23" s="141"/>
      <c r="I23" s="141"/>
      <c r="J23" s="141"/>
      <c r="K23" s="141"/>
      <c r="L23" s="141"/>
      <c r="M23" s="141"/>
      <c r="N23" s="141"/>
      <c r="O23" s="141"/>
      <c r="P23" s="141"/>
      <c r="Q23" s="141"/>
      <c r="R23" s="141"/>
      <c r="S23" s="141"/>
      <c r="T23" s="141"/>
      <c r="U23" s="141"/>
      <c r="V23" s="141"/>
      <c r="W23" s="141"/>
      <c r="X23" s="141"/>
      <c r="Y23" s="141"/>
      <c r="Z23" s="141"/>
      <c r="AA23" s="141"/>
      <c r="AB23" s="141"/>
      <c r="AC23" s="141"/>
      <c r="AD23" s="141"/>
      <c r="AE23" s="141"/>
      <c r="AF23" s="141"/>
      <c r="AG23" s="141"/>
      <c r="AH23" s="141"/>
      <c r="AI23" s="141"/>
      <c r="AJ23" s="141"/>
      <c r="AK23" s="142" t="n">
        <f aca="false">+SUM(F23:AJ23)</f>
        <v>0</v>
      </c>
      <c r="AL23" s="143" t="n">
        <f aca="false">IF($AK$3="４週",AK23/4,AK23/(DAY(EOMONTH($F$9,0))/7))</f>
        <v>0</v>
      </c>
      <c r="AM23" s="144"/>
      <c r="AN23" s="144"/>
    </row>
    <row r="24" customFormat="false" ht="18" hidden="false" customHeight="true" outlineLevel="0" collapsed="false">
      <c r="A24" s="127" t="n">
        <v>14</v>
      </c>
      <c r="B24" s="170"/>
      <c r="C24" s="138"/>
      <c r="D24" s="167"/>
      <c r="E24" s="168"/>
      <c r="F24" s="141"/>
      <c r="G24" s="141"/>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2" t="n">
        <f aca="false">+SUM(F24:AJ24)</f>
        <v>0</v>
      </c>
      <c r="AL24" s="143" t="n">
        <f aca="false">IF($AK$3="４週",AK24/4,AK24/(DAY(EOMONTH($F$9,0))/7))</f>
        <v>0</v>
      </c>
      <c r="AM24" s="144"/>
      <c r="AN24" s="144"/>
    </row>
    <row r="25" customFormat="false" ht="18" hidden="false" customHeight="true" outlineLevel="0" collapsed="false">
      <c r="A25" s="127" t="n">
        <v>15</v>
      </c>
      <c r="B25" s="170"/>
      <c r="C25" s="138"/>
      <c r="D25" s="167"/>
      <c r="E25" s="168"/>
      <c r="F25" s="141"/>
      <c r="G25" s="141"/>
      <c r="H25" s="141"/>
      <c r="I25" s="141"/>
      <c r="J25" s="141"/>
      <c r="K25" s="141"/>
      <c r="L25" s="141"/>
      <c r="M25" s="141"/>
      <c r="N25" s="141"/>
      <c r="O25" s="141"/>
      <c r="P25" s="141"/>
      <c r="Q25" s="141"/>
      <c r="R25" s="141"/>
      <c r="S25" s="141"/>
      <c r="T25" s="141"/>
      <c r="U25" s="141"/>
      <c r="V25" s="141"/>
      <c r="W25" s="141"/>
      <c r="X25" s="141"/>
      <c r="Y25" s="141"/>
      <c r="Z25" s="141"/>
      <c r="AA25" s="141"/>
      <c r="AB25" s="141"/>
      <c r="AC25" s="141"/>
      <c r="AD25" s="141"/>
      <c r="AE25" s="141"/>
      <c r="AF25" s="141"/>
      <c r="AG25" s="141"/>
      <c r="AH25" s="141"/>
      <c r="AI25" s="141"/>
      <c r="AJ25" s="141"/>
      <c r="AK25" s="142" t="n">
        <f aca="false">+SUM(F25:AJ25)</f>
        <v>0</v>
      </c>
      <c r="AL25" s="143" t="n">
        <f aca="false">IF($AK$3="４週",AK25/4,AK25/(DAY(EOMONTH($F$9,0))/7))</f>
        <v>0</v>
      </c>
      <c r="AM25" s="144"/>
      <c r="AN25" s="144"/>
    </row>
    <row r="26" customFormat="false" ht="18" hidden="false" customHeight="true" outlineLevel="0" collapsed="false">
      <c r="A26" s="127" t="n">
        <v>16</v>
      </c>
      <c r="B26" s="170"/>
      <c r="C26" s="138"/>
      <c r="D26" s="167"/>
      <c r="E26" s="168"/>
      <c r="F26" s="141"/>
      <c r="G26" s="141"/>
      <c r="H26" s="141"/>
      <c r="I26" s="141"/>
      <c r="J26" s="141"/>
      <c r="K26" s="141"/>
      <c r="L26" s="141"/>
      <c r="M26" s="141"/>
      <c r="N26" s="141"/>
      <c r="O26" s="141"/>
      <c r="P26" s="141"/>
      <c r="Q26" s="141"/>
      <c r="R26" s="141"/>
      <c r="S26" s="141"/>
      <c r="T26" s="141"/>
      <c r="U26" s="141"/>
      <c r="V26" s="141"/>
      <c r="W26" s="141"/>
      <c r="X26" s="141"/>
      <c r="Y26" s="141"/>
      <c r="Z26" s="141"/>
      <c r="AA26" s="141"/>
      <c r="AB26" s="141"/>
      <c r="AC26" s="141"/>
      <c r="AD26" s="141"/>
      <c r="AE26" s="141"/>
      <c r="AF26" s="141"/>
      <c r="AG26" s="141"/>
      <c r="AH26" s="141"/>
      <c r="AI26" s="141"/>
      <c r="AJ26" s="141"/>
      <c r="AK26" s="142" t="n">
        <f aca="false">+SUM(F26:AJ26)</f>
        <v>0</v>
      </c>
      <c r="AL26" s="143" t="n">
        <f aca="false">IF($AK$3="４週",AK26/4,AK26/(DAY(EOMONTH($F$9,0))/7))</f>
        <v>0</v>
      </c>
      <c r="AM26" s="144"/>
      <c r="AN26" s="144"/>
    </row>
    <row r="27" customFormat="false" ht="18" hidden="false" customHeight="true" outlineLevel="0" collapsed="false">
      <c r="A27" s="127" t="n">
        <v>17</v>
      </c>
      <c r="B27" s="170"/>
      <c r="C27" s="138"/>
      <c r="D27" s="167"/>
      <c r="E27" s="168"/>
      <c r="F27" s="141"/>
      <c r="G27" s="141"/>
      <c r="H27" s="141"/>
      <c r="I27" s="141"/>
      <c r="J27" s="141"/>
      <c r="K27" s="141"/>
      <c r="L27" s="141"/>
      <c r="M27" s="141"/>
      <c r="N27" s="141"/>
      <c r="O27" s="141"/>
      <c r="P27" s="141"/>
      <c r="Q27" s="141"/>
      <c r="R27" s="141"/>
      <c r="S27" s="141"/>
      <c r="T27" s="141"/>
      <c r="U27" s="141"/>
      <c r="V27" s="141"/>
      <c r="W27" s="141"/>
      <c r="X27" s="141"/>
      <c r="Y27" s="141"/>
      <c r="Z27" s="141"/>
      <c r="AA27" s="141"/>
      <c r="AB27" s="141"/>
      <c r="AC27" s="141"/>
      <c r="AD27" s="141"/>
      <c r="AE27" s="141"/>
      <c r="AF27" s="141"/>
      <c r="AG27" s="141"/>
      <c r="AH27" s="141"/>
      <c r="AI27" s="141"/>
      <c r="AJ27" s="141"/>
      <c r="AK27" s="142" t="n">
        <f aca="false">+SUM(F27:AJ27)</f>
        <v>0</v>
      </c>
      <c r="AL27" s="143" t="n">
        <f aca="false">IF($AK$3="４週",AK27/4,AK27/(DAY(EOMONTH($F$9,0))/7))</f>
        <v>0</v>
      </c>
      <c r="AM27" s="144"/>
      <c r="AN27" s="144"/>
    </row>
    <row r="28" customFormat="false" ht="18" hidden="false" customHeight="true" outlineLevel="0" collapsed="false">
      <c r="A28" s="127" t="n">
        <v>18</v>
      </c>
      <c r="B28" s="170"/>
      <c r="C28" s="138"/>
      <c r="D28" s="167"/>
      <c r="E28" s="168"/>
      <c r="F28" s="141"/>
      <c r="G28" s="141"/>
      <c r="H28" s="141"/>
      <c r="I28" s="141"/>
      <c r="J28" s="141"/>
      <c r="K28" s="141"/>
      <c r="L28" s="141"/>
      <c r="M28" s="141"/>
      <c r="N28" s="141"/>
      <c r="O28" s="141"/>
      <c r="P28" s="141"/>
      <c r="Q28" s="141"/>
      <c r="R28" s="141"/>
      <c r="S28" s="141"/>
      <c r="T28" s="141"/>
      <c r="U28" s="141"/>
      <c r="V28" s="141"/>
      <c r="W28" s="141"/>
      <c r="X28" s="141"/>
      <c r="Y28" s="141"/>
      <c r="Z28" s="141"/>
      <c r="AA28" s="141"/>
      <c r="AB28" s="141"/>
      <c r="AC28" s="141"/>
      <c r="AD28" s="141"/>
      <c r="AE28" s="141"/>
      <c r="AF28" s="141"/>
      <c r="AG28" s="141"/>
      <c r="AH28" s="141"/>
      <c r="AI28" s="141"/>
      <c r="AJ28" s="141"/>
      <c r="AK28" s="142" t="n">
        <f aca="false">+SUM(F28:AJ28)</f>
        <v>0</v>
      </c>
      <c r="AL28" s="143" t="n">
        <f aca="false">IF($AK$3="４週",AK28/4,AK28/(DAY(EOMONTH($F$9,0))/7))</f>
        <v>0</v>
      </c>
      <c r="AM28" s="144"/>
      <c r="AN28" s="144"/>
    </row>
    <row r="29" customFormat="false" ht="18" hidden="false" customHeight="true" outlineLevel="0" collapsed="false">
      <c r="A29" s="127" t="n">
        <v>19</v>
      </c>
      <c r="B29" s="170"/>
      <c r="C29" s="138"/>
      <c r="D29" s="167"/>
      <c r="E29" s="168"/>
      <c r="F29" s="141"/>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41"/>
      <c r="AG29" s="141"/>
      <c r="AH29" s="141"/>
      <c r="AI29" s="141"/>
      <c r="AJ29" s="141"/>
      <c r="AK29" s="142" t="n">
        <f aca="false">+SUM(F29:AJ29)</f>
        <v>0</v>
      </c>
      <c r="AL29" s="143" t="n">
        <f aca="false">IF($AK$3="４週",AK29/4,AK29/(DAY(EOMONTH($F$9,0))/7))</f>
        <v>0</v>
      </c>
      <c r="AM29" s="144"/>
      <c r="AN29" s="144"/>
    </row>
    <row r="30" customFormat="false" ht="18" hidden="false" customHeight="true" outlineLevel="0" collapsed="false">
      <c r="A30" s="127" t="n">
        <v>20</v>
      </c>
      <c r="B30" s="170"/>
      <c r="C30" s="138"/>
      <c r="D30" s="167"/>
      <c r="E30" s="168"/>
      <c r="F30" s="141"/>
      <c r="G30" s="141"/>
      <c r="H30" s="141"/>
      <c r="I30" s="141"/>
      <c r="J30" s="141"/>
      <c r="K30" s="141"/>
      <c r="L30" s="141"/>
      <c r="M30" s="141"/>
      <c r="N30" s="141"/>
      <c r="O30" s="141"/>
      <c r="P30" s="141"/>
      <c r="Q30" s="141"/>
      <c r="R30" s="141"/>
      <c r="S30" s="141"/>
      <c r="T30" s="141"/>
      <c r="U30" s="141"/>
      <c r="V30" s="141"/>
      <c r="W30" s="141"/>
      <c r="X30" s="141"/>
      <c r="Y30" s="141"/>
      <c r="Z30" s="141"/>
      <c r="AA30" s="141"/>
      <c r="AB30" s="141"/>
      <c r="AC30" s="141"/>
      <c r="AD30" s="141"/>
      <c r="AE30" s="141"/>
      <c r="AF30" s="141"/>
      <c r="AG30" s="141"/>
      <c r="AH30" s="141"/>
      <c r="AI30" s="141"/>
      <c r="AJ30" s="141"/>
      <c r="AK30" s="142" t="n">
        <f aca="false">+SUM(F30:AJ30)</f>
        <v>0</v>
      </c>
      <c r="AL30" s="143" t="n">
        <f aca="false">IF($AK$3="４週",AK30/4,AK30/(DAY(EOMONTH($F$9,0))/7))</f>
        <v>0</v>
      </c>
      <c r="AM30" s="144"/>
      <c r="AN30" s="144"/>
    </row>
    <row r="31" customFormat="false" ht="18" hidden="false" customHeight="true" outlineLevel="0" collapsed="false">
      <c r="A31" s="130" t="s">
        <v>115</v>
      </c>
      <c r="B31" s="130"/>
      <c r="C31" s="130"/>
      <c r="D31" s="130"/>
      <c r="E31" s="130"/>
      <c r="F31" s="145" t="n">
        <f aca="false">+SUM(F11:F30)</f>
        <v>31</v>
      </c>
      <c r="G31" s="145" t="n">
        <f aca="false">+SUM(G11:G30)</f>
        <v>31</v>
      </c>
      <c r="H31" s="145" t="n">
        <f aca="false">+SUM(H11:H30)</f>
        <v>19</v>
      </c>
      <c r="I31" s="145" t="n">
        <f aca="false">+SUM(I11:I30)</f>
        <v>31</v>
      </c>
      <c r="J31" s="145" t="n">
        <f aca="false">+SUM(J11:J30)</f>
        <v>31</v>
      </c>
      <c r="K31" s="145" t="n">
        <f aca="false">+SUM(K11:K30)</f>
        <v>28</v>
      </c>
      <c r="L31" s="145" t="n">
        <f aca="false">+SUM(L11:L30)</f>
        <v>10</v>
      </c>
      <c r="M31" s="145" t="n">
        <f aca="false">+SUM(M11:M30)</f>
        <v>31</v>
      </c>
      <c r="N31" s="145" t="n">
        <f aca="false">+SUM(N11:N30)</f>
        <v>35</v>
      </c>
      <c r="O31" s="145" t="n">
        <f aca="false">+SUM(O11:O30)</f>
        <v>15</v>
      </c>
      <c r="P31" s="145" t="n">
        <f aca="false">+SUM(P11:P30)</f>
        <v>31</v>
      </c>
      <c r="Q31" s="145" t="n">
        <f aca="false">+SUM(Q11:Q30)</f>
        <v>35</v>
      </c>
      <c r="R31" s="145" t="n">
        <f aca="false">+SUM(R11:R30)</f>
        <v>23</v>
      </c>
      <c r="S31" s="145" t="n">
        <f aca="false">+SUM(S11:S30)</f>
        <v>10</v>
      </c>
      <c r="T31" s="145" t="n">
        <f aca="false">+SUM(T11:T30)</f>
        <v>31</v>
      </c>
      <c r="U31" s="145" t="n">
        <f aca="false">+SUM(U11:U30)</f>
        <v>35</v>
      </c>
      <c r="V31" s="145" t="n">
        <f aca="false">+SUM(V11:V30)</f>
        <v>15</v>
      </c>
      <c r="W31" s="145" t="n">
        <f aca="false">+SUM(W11:W30)</f>
        <v>31</v>
      </c>
      <c r="X31" s="145" t="n">
        <f aca="false">+SUM(X11:X30)</f>
        <v>35</v>
      </c>
      <c r="Y31" s="145" t="n">
        <f aca="false">+SUM(Y11:Y30)</f>
        <v>15</v>
      </c>
      <c r="Z31" s="145" t="n">
        <f aca="false">+SUM(Z11:Z30)</f>
        <v>18</v>
      </c>
      <c r="AA31" s="145" t="n">
        <f aca="false">+SUM(AA11:AA30)</f>
        <v>31</v>
      </c>
      <c r="AB31" s="145" t="n">
        <f aca="false">+SUM(AB11:AB30)</f>
        <v>23</v>
      </c>
      <c r="AC31" s="145" t="n">
        <f aca="false">+SUM(AC11:AC30)</f>
        <v>27</v>
      </c>
      <c r="AD31" s="145" t="n">
        <f aca="false">+SUM(AD11:AD30)</f>
        <v>31</v>
      </c>
      <c r="AE31" s="145" t="n">
        <f aca="false">+SUM(AE11:AE30)</f>
        <v>31</v>
      </c>
      <c r="AF31" s="145" t="n">
        <f aca="false">+SUM(AF11:AF30)</f>
        <v>19</v>
      </c>
      <c r="AG31" s="145" t="n">
        <f aca="false">+SUM(AG11:AG30)</f>
        <v>18</v>
      </c>
      <c r="AH31" s="145" t="n">
        <f aca="false">+SUM(AH11:AH30)</f>
        <v>0</v>
      </c>
      <c r="AI31" s="145" t="n">
        <f aca="false">+SUM(AI11:AI30)</f>
        <v>0</v>
      </c>
      <c r="AJ31" s="145" t="n">
        <f aca="false">+SUM(AJ11:AJ30)</f>
        <v>0</v>
      </c>
      <c r="AK31" s="142" t="n">
        <f aca="false">+SUM(F31:AJ31)</f>
        <v>721</v>
      </c>
      <c r="AL31" s="143" t="n">
        <f aca="false">IF($AK$3="４週",AK31/4,AK31/(DAY(EOMONTH($F$9,0))/7))</f>
        <v>180.25</v>
      </c>
      <c r="AM31" s="146"/>
      <c r="AN31" s="146"/>
    </row>
    <row r="32" customFormat="false" ht="18" hidden="false" customHeight="true" outlineLevel="0" collapsed="false">
      <c r="A32" s="147" t="s">
        <v>116</v>
      </c>
      <c r="B32" s="147"/>
      <c r="C32" s="147"/>
      <c r="D32" s="147"/>
      <c r="E32" s="147"/>
      <c r="F32" s="148" t="n">
        <v>12</v>
      </c>
      <c r="G32" s="148" t="n">
        <v>20</v>
      </c>
      <c r="H32" s="148" t="n">
        <v>12</v>
      </c>
      <c r="I32" s="148" t="n">
        <v>20</v>
      </c>
      <c r="J32" s="148" t="n">
        <v>12</v>
      </c>
      <c r="K32" s="148" t="n">
        <v>20</v>
      </c>
      <c r="L32" s="148" t="n">
        <v>12</v>
      </c>
      <c r="M32" s="148" t="n">
        <v>20</v>
      </c>
      <c r="N32" s="148" t="n">
        <v>12</v>
      </c>
      <c r="O32" s="148" t="n">
        <v>20</v>
      </c>
      <c r="P32" s="148" t="n">
        <v>12</v>
      </c>
      <c r="Q32" s="148" t="n">
        <v>20</v>
      </c>
      <c r="R32" s="148" t="n">
        <v>12</v>
      </c>
      <c r="S32" s="148" t="n">
        <v>20</v>
      </c>
      <c r="T32" s="148" t="n">
        <v>12</v>
      </c>
      <c r="U32" s="148" t="n">
        <v>20</v>
      </c>
      <c r="V32" s="148" t="n">
        <v>12</v>
      </c>
      <c r="W32" s="148" t="n">
        <v>20</v>
      </c>
      <c r="X32" s="148" t="n">
        <v>12</v>
      </c>
      <c r="Y32" s="148" t="n">
        <v>20</v>
      </c>
      <c r="Z32" s="148" t="n">
        <v>12</v>
      </c>
      <c r="AA32" s="148" t="n">
        <v>20</v>
      </c>
      <c r="AB32" s="148" t="n">
        <v>12</v>
      </c>
      <c r="AC32" s="148" t="n">
        <v>20</v>
      </c>
      <c r="AD32" s="148" t="n">
        <v>12</v>
      </c>
      <c r="AE32" s="148" t="n">
        <v>20</v>
      </c>
      <c r="AF32" s="148" t="n">
        <v>12</v>
      </c>
      <c r="AG32" s="148" t="n">
        <v>20</v>
      </c>
      <c r="AH32" s="148" t="n">
        <v>12</v>
      </c>
      <c r="AI32" s="148" t="n">
        <v>20</v>
      </c>
      <c r="AJ32" s="148" t="n">
        <v>10</v>
      </c>
      <c r="AK32" s="145"/>
      <c r="AL32" s="149"/>
      <c r="AM32" s="146"/>
      <c r="AN32" s="146"/>
    </row>
    <row r="33" s="153" customFormat="true" ht="15" hidden="false" customHeight="true" outlineLevel="0" collapsed="false">
      <c r="A33" s="150"/>
      <c r="B33" s="150"/>
      <c r="C33" s="150"/>
      <c r="D33" s="150"/>
      <c r="E33" s="150"/>
      <c r="F33" s="151"/>
      <c r="G33" s="151"/>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0"/>
      <c r="AL33" s="150"/>
      <c r="AM33" s="152"/>
    </row>
    <row r="34" s="153" customFormat="true" ht="4.5" hidden="false" customHeight="true" outlineLevel="0" collapsed="false">
      <c r="A34" s="171"/>
      <c r="B34" s="171"/>
      <c r="C34" s="17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72"/>
      <c r="AK34" s="151"/>
      <c r="AL34" s="150"/>
      <c r="AM34" s="150"/>
      <c r="AN34" s="152"/>
    </row>
    <row r="35" s="153" customFormat="true" ht="4.5" hidden="false" customHeight="true" outlineLevel="0" collapsed="false">
      <c r="A35" s="171"/>
      <c r="B35" s="171"/>
      <c r="C35" s="171"/>
      <c r="I35" s="151"/>
      <c r="J35" s="151"/>
      <c r="K35" s="151"/>
      <c r="L35" s="151"/>
      <c r="M35" s="151"/>
      <c r="N35" s="151"/>
      <c r="O35" s="151"/>
      <c r="P35" s="151"/>
      <c r="Q35" s="151"/>
      <c r="R35" s="151"/>
      <c r="S35" s="151"/>
      <c r="T35" s="151"/>
      <c r="U35" s="151"/>
      <c r="V35" s="151"/>
      <c r="W35" s="151"/>
      <c r="X35" s="151"/>
      <c r="Y35" s="151"/>
      <c r="Z35" s="151"/>
      <c r="AA35" s="151"/>
      <c r="AB35" s="151"/>
      <c r="AC35" s="151"/>
      <c r="AD35" s="151"/>
      <c r="AE35" s="151"/>
      <c r="AF35" s="151"/>
      <c r="AG35" s="151"/>
      <c r="AH35" s="151"/>
      <c r="AI35" s="151"/>
      <c r="AJ35" s="172"/>
      <c r="AK35" s="151"/>
      <c r="AL35" s="150"/>
      <c r="AM35" s="150"/>
      <c r="AN35" s="152"/>
    </row>
    <row r="36" s="153" customFormat="true" ht="4.5" hidden="false" customHeight="true" outlineLevel="0" collapsed="false">
      <c r="A36" s="171"/>
      <c r="B36" s="171"/>
      <c r="C36" s="17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72"/>
      <c r="AK36" s="151"/>
      <c r="AL36" s="150"/>
      <c r="AM36" s="150"/>
      <c r="AN36" s="152"/>
    </row>
    <row r="37" s="153" customFormat="true" ht="18" hidden="false" customHeight="true" outlineLevel="0" collapsed="false">
      <c r="A37" s="173" t="s">
        <v>161</v>
      </c>
      <c r="B37" s="151"/>
      <c r="D37" s="151"/>
      <c r="E37" s="151"/>
      <c r="F37" s="151"/>
      <c r="G37" s="151"/>
      <c r="H37" s="151"/>
      <c r="I37" s="151"/>
      <c r="J37" s="151"/>
      <c r="K37" s="151"/>
    </row>
    <row r="38" s="153" customFormat="true" ht="18" hidden="false" customHeight="true" outlineLevel="0" collapsed="false">
      <c r="A38" s="174" t="s">
        <v>162</v>
      </c>
      <c r="B38" s="174"/>
      <c r="M38" s="173" t="s">
        <v>163</v>
      </c>
      <c r="N38" s="151"/>
      <c r="P38" s="151"/>
      <c r="Q38" s="151"/>
      <c r="R38" s="151"/>
      <c r="S38" s="151"/>
      <c r="T38" s="151"/>
      <c r="U38" s="175" t="str">
        <f aca="false">IF(COUNTIF(M40:M43,"○")&gt;1,"いずれか１つを選択してください。","")</f>
        <v/>
      </c>
      <c r="V38" s="151"/>
      <c r="W38" s="151"/>
      <c r="X38" s="151"/>
      <c r="Y38" s="151"/>
      <c r="Z38" s="151"/>
      <c r="AA38" s="151"/>
      <c r="AB38" s="151"/>
      <c r="AC38" s="151"/>
      <c r="AD38" s="151"/>
      <c r="AE38" s="151"/>
      <c r="AF38" s="151"/>
      <c r="AG38" s="151"/>
      <c r="AH38" s="151"/>
      <c r="AI38" s="151"/>
      <c r="AJ38" s="151"/>
      <c r="AK38" s="172"/>
      <c r="AL38" s="151"/>
      <c r="AM38" s="150"/>
      <c r="AN38" s="150"/>
    </row>
    <row r="39" s="153" customFormat="true" ht="18.75" hidden="false" customHeight="true" outlineLevel="0" collapsed="false">
      <c r="A39" s="176"/>
      <c r="B39" s="176"/>
      <c r="C39" s="176"/>
      <c r="D39" s="177" t="n">
        <f aca="false">IF(S2=1,10,IF(S2=2,11,IF(S2=3,12,S2-3)))</f>
        <v>2</v>
      </c>
      <c r="E39" s="177" t="n">
        <f aca="false">IF(S2=1,11,IF(S2=2,12,S2-2))</f>
        <v>3</v>
      </c>
      <c r="F39" s="177" t="n">
        <f aca="false">IF(S2=1,12,S2-1)</f>
        <v>4</v>
      </c>
      <c r="G39" s="177"/>
      <c r="H39" s="177"/>
      <c r="I39" s="178" t="s">
        <v>115</v>
      </c>
      <c r="J39" s="178"/>
      <c r="K39" s="178"/>
      <c r="M39" s="179" t="s">
        <v>125</v>
      </c>
      <c r="N39" s="179"/>
      <c r="O39" s="179"/>
      <c r="P39" s="179"/>
      <c r="Q39" s="179"/>
      <c r="R39" s="179"/>
      <c r="S39" s="179"/>
      <c r="T39" s="179"/>
      <c r="U39" s="179"/>
      <c r="V39" s="179"/>
      <c r="W39" s="179"/>
      <c r="X39" s="179"/>
      <c r="Y39" s="179"/>
      <c r="Z39" s="179"/>
      <c r="AA39" s="179"/>
      <c r="AB39" s="179"/>
      <c r="AC39" s="179"/>
      <c r="AD39" s="179"/>
      <c r="AE39" s="179"/>
      <c r="AF39" s="179"/>
      <c r="AG39" s="179"/>
      <c r="AH39" s="180" t="s">
        <v>164</v>
      </c>
      <c r="AI39" s="180"/>
      <c r="AJ39" s="180"/>
      <c r="AK39" s="180"/>
      <c r="AL39" s="180"/>
      <c r="AM39" s="181" t="s">
        <v>165</v>
      </c>
      <c r="AN39" s="181"/>
    </row>
    <row r="40" s="153" customFormat="true" ht="18" hidden="false" customHeight="true" outlineLevel="0" collapsed="false">
      <c r="A40" s="181" t="s">
        <v>188</v>
      </c>
      <c r="B40" s="181"/>
      <c r="C40" s="181"/>
      <c r="D40" s="182" t="n">
        <v>80</v>
      </c>
      <c r="E40" s="182" t="n">
        <v>80</v>
      </c>
      <c r="F40" s="182" t="n">
        <v>81</v>
      </c>
      <c r="G40" s="182"/>
      <c r="H40" s="182"/>
      <c r="I40" s="178" t="n">
        <f aca="false">SUM(D40:F40)</f>
        <v>241</v>
      </c>
      <c r="J40" s="178"/>
      <c r="K40" s="178"/>
      <c r="M40" s="183" t="s">
        <v>167</v>
      </c>
      <c r="N40" s="181" t="s">
        <v>168</v>
      </c>
      <c r="O40" s="181"/>
      <c r="P40" s="181"/>
      <c r="Q40" s="184" t="s">
        <v>169</v>
      </c>
      <c r="R40" s="184"/>
      <c r="S40" s="184"/>
      <c r="T40" s="184"/>
      <c r="U40" s="184"/>
      <c r="V40" s="184"/>
      <c r="W40" s="184"/>
      <c r="X40" s="184"/>
      <c r="Y40" s="184"/>
      <c r="Z40" s="184"/>
      <c r="AA40" s="184"/>
      <c r="AB40" s="184"/>
      <c r="AC40" s="184"/>
      <c r="AD40" s="184"/>
      <c r="AE40" s="184"/>
      <c r="AF40" s="184"/>
      <c r="AG40" s="184"/>
      <c r="AH40" s="181" t="n">
        <f aca="false">SUM(F32:AJ32)</f>
        <v>490</v>
      </c>
      <c r="AI40" s="181"/>
      <c r="AJ40" s="185" t="s">
        <v>170</v>
      </c>
      <c r="AK40" s="181" t="n">
        <f aca="false">ROUNDUP(AH40/450,0)</f>
        <v>2</v>
      </c>
      <c r="AL40" s="181"/>
      <c r="AM40" s="178" t="n">
        <f aca="false">MIN(AH40:AK42)</f>
        <v>1</v>
      </c>
      <c r="AN40" s="178"/>
    </row>
    <row r="41" s="153" customFormat="true" ht="18" hidden="false" customHeight="true" outlineLevel="0" collapsed="false">
      <c r="A41" s="195"/>
      <c r="B41" s="195"/>
      <c r="C41" s="195"/>
      <c r="D41" s="150"/>
      <c r="E41" s="150"/>
      <c r="F41" s="150"/>
      <c r="G41" s="150"/>
      <c r="H41" s="150"/>
      <c r="I41" s="150" t="s">
        <v>176</v>
      </c>
      <c r="J41" s="150"/>
      <c r="K41" s="150"/>
      <c r="M41" s="183"/>
      <c r="N41" s="181"/>
      <c r="O41" s="181"/>
      <c r="P41" s="181"/>
      <c r="Q41" s="186" t="s">
        <v>172</v>
      </c>
      <c r="R41" s="186"/>
      <c r="S41" s="186"/>
      <c r="T41" s="186"/>
      <c r="U41" s="186"/>
      <c r="V41" s="186"/>
      <c r="W41" s="186"/>
      <c r="X41" s="186"/>
      <c r="Y41" s="186"/>
      <c r="Z41" s="186"/>
      <c r="AA41" s="186"/>
      <c r="AB41" s="186"/>
      <c r="AC41" s="186"/>
      <c r="AD41" s="186"/>
      <c r="AE41" s="186"/>
      <c r="AF41" s="186"/>
      <c r="AG41" s="186"/>
      <c r="AH41" s="179" t="n">
        <f aca="false">COUNTA(B12:B30)</f>
        <v>9</v>
      </c>
      <c r="AI41" s="179"/>
      <c r="AJ41" s="187" t="s">
        <v>173</v>
      </c>
      <c r="AK41" s="181" t="n">
        <f aca="false">ROUNDUP(AH41/10,0)</f>
        <v>1</v>
      </c>
      <c r="AL41" s="181"/>
      <c r="AM41" s="178"/>
      <c r="AN41" s="178"/>
    </row>
    <row r="42" s="153" customFormat="true" ht="18" hidden="false" customHeight="true" outlineLevel="0" collapsed="false">
      <c r="A42" s="150"/>
      <c r="B42" s="150"/>
      <c r="C42" s="150"/>
      <c r="D42" s="150"/>
      <c r="E42" s="150"/>
      <c r="F42" s="150"/>
      <c r="G42" s="150"/>
      <c r="H42" s="150"/>
      <c r="I42" s="178" t="n">
        <f aca="false">I40/3</f>
        <v>80.3333333333333</v>
      </c>
      <c r="J42" s="178"/>
      <c r="K42" s="178"/>
      <c r="M42" s="183"/>
      <c r="N42" s="181"/>
      <c r="O42" s="181"/>
      <c r="P42" s="181"/>
      <c r="Q42" s="186" t="s">
        <v>174</v>
      </c>
      <c r="R42" s="186"/>
      <c r="S42" s="186"/>
      <c r="T42" s="186"/>
      <c r="U42" s="186"/>
      <c r="V42" s="186"/>
      <c r="W42" s="186"/>
      <c r="X42" s="186"/>
      <c r="Y42" s="186"/>
      <c r="Z42" s="186"/>
      <c r="AA42" s="186"/>
      <c r="AB42" s="186"/>
      <c r="AC42" s="186"/>
      <c r="AD42" s="186"/>
      <c r="AE42" s="186"/>
      <c r="AF42" s="186"/>
      <c r="AG42" s="186"/>
      <c r="AH42" s="181" t="n">
        <f aca="false">ROUNDDOWN(I42,1)</f>
        <v>80.3</v>
      </c>
      <c r="AI42" s="181"/>
      <c r="AJ42" s="188" t="s">
        <v>173</v>
      </c>
      <c r="AK42" s="181" t="n">
        <f aca="false">ROUNDUP(AH42/40,0)</f>
        <v>3</v>
      </c>
      <c r="AL42" s="181"/>
      <c r="AM42" s="178"/>
      <c r="AN42" s="178"/>
    </row>
    <row r="43" s="153" customFormat="true" ht="18" hidden="false" customHeight="true" outlineLevel="0" collapsed="false">
      <c r="B43" s="189"/>
      <c r="M43" s="182"/>
      <c r="N43" s="186" t="s">
        <v>177</v>
      </c>
      <c r="O43" s="186"/>
      <c r="P43" s="186"/>
      <c r="Q43" s="186"/>
      <c r="R43" s="186"/>
      <c r="S43" s="186"/>
      <c r="T43" s="186"/>
      <c r="U43" s="186"/>
      <c r="V43" s="186"/>
      <c r="W43" s="186"/>
      <c r="X43" s="186"/>
      <c r="Y43" s="186"/>
      <c r="Z43" s="186"/>
      <c r="AA43" s="186"/>
      <c r="AB43" s="186"/>
      <c r="AC43" s="186"/>
      <c r="AD43" s="186"/>
      <c r="AE43" s="186"/>
      <c r="AF43" s="186"/>
      <c r="AG43" s="186"/>
      <c r="AH43" s="190"/>
      <c r="AI43" s="190"/>
      <c r="AJ43" s="190"/>
      <c r="AK43" s="190"/>
      <c r="AL43" s="190"/>
      <c r="AM43" s="178" t="n">
        <f aca="false" t="array" ref="AM43:AM43">ROUNDUP(_xlfn.IFS(AM40&lt;2,1,AND(AM40&lt;=2,AM40&lt;6),AM40-1,AM40&gt;=6,AM40/2*3),1)</f>
        <v>1</v>
      </c>
      <c r="AN43" s="178"/>
    </row>
    <row r="44" s="153" customFormat="true" ht="4.5" hidden="false" customHeight="true" outlineLevel="0" collapsed="false">
      <c r="A44" s="171"/>
      <c r="B44" s="171"/>
      <c r="C44" s="171"/>
      <c r="D44" s="171"/>
      <c r="E44" s="171"/>
      <c r="F44" s="171"/>
      <c r="G44" s="171"/>
      <c r="H44" s="171"/>
      <c r="I44" s="171"/>
      <c r="J44" s="151"/>
      <c r="K44" s="151"/>
      <c r="L44" s="151"/>
      <c r="M44" s="172"/>
      <c r="N44" s="151"/>
      <c r="W44" s="150"/>
      <c r="X44" s="151"/>
      <c r="Y44" s="151"/>
      <c r="Z44" s="151"/>
      <c r="AA44" s="151"/>
      <c r="AB44" s="151"/>
      <c r="AC44" s="151"/>
      <c r="AD44" s="151"/>
      <c r="AE44" s="151"/>
      <c r="AF44" s="151"/>
      <c r="AG44" s="151"/>
      <c r="AH44" s="151"/>
      <c r="AI44" s="151"/>
      <c r="AJ44" s="172"/>
      <c r="AK44" s="151"/>
      <c r="AL44" s="150"/>
      <c r="AM44" s="150"/>
      <c r="AN44" s="152"/>
    </row>
    <row r="45" s="105" customFormat="true" ht="21" hidden="false" customHeight="true" outlineLevel="0" collapsed="false">
      <c r="A45" s="197" t="s">
        <v>182</v>
      </c>
      <c r="C45" s="126"/>
      <c r="D45" s="126"/>
      <c r="E45" s="126"/>
      <c r="F45" s="126"/>
      <c r="G45" s="198"/>
      <c r="H45" s="198"/>
      <c r="I45" s="198"/>
      <c r="J45" s="198"/>
      <c r="K45" s="198"/>
      <c r="L45" s="198"/>
      <c r="M45" s="198"/>
      <c r="N45" s="198"/>
      <c r="O45" s="198"/>
      <c r="P45" s="198"/>
      <c r="Q45" s="198"/>
      <c r="R45" s="198"/>
      <c r="S45" s="198"/>
      <c r="T45" s="198"/>
      <c r="U45" s="198"/>
      <c r="V45" s="198"/>
      <c r="W45" s="198"/>
      <c r="X45" s="198"/>
      <c r="Y45" s="198"/>
      <c r="Z45" s="198"/>
      <c r="AA45" s="198"/>
      <c r="AB45" s="198"/>
      <c r="AC45" s="198"/>
      <c r="AD45" s="198"/>
      <c r="AE45" s="198"/>
      <c r="AF45" s="198"/>
      <c r="AG45" s="198"/>
      <c r="AH45" s="198"/>
      <c r="AI45" s="198"/>
      <c r="AJ45" s="198"/>
      <c r="AK45" s="198"/>
      <c r="AL45" s="126"/>
      <c r="AM45" s="126"/>
      <c r="AN45" s="110"/>
    </row>
    <row r="46" customFormat="false" ht="24.75" hidden="false" customHeight="true" outlineLevel="0" collapsed="false">
      <c r="A46" s="110"/>
      <c r="B46" s="125"/>
      <c r="C46" s="199" t="str">
        <f aca="false">IF(VLOOKUP($AK$1,選択肢!$A$1:$J$31,C51,FALSE())=0,"-",VLOOKUP($AK$1,選択肢!$A$1:$J$31,C51,FALSE()))</f>
        <v>管理者</v>
      </c>
      <c r="D46" s="199"/>
      <c r="E46" s="200" t="str">
        <f aca="false">IF(VLOOKUP($AK$1,選択肢!$A$1:$J$31,E51,FALSE())=0,"-",VLOOKUP($AK$1,選択肢!$A$1:$J$31,E51,FALSE()))</f>
        <v>サービス提供責任者</v>
      </c>
      <c r="F46" s="200"/>
      <c r="G46" s="200"/>
      <c r="H46" s="200"/>
      <c r="I46" s="200" t="str">
        <f aca="false">IF(VLOOKUP($AK$1,選択肢!$A$1:$J$31,I51,FALSE())=0,"-",VLOOKUP($AK$1,選択肢!$A$1:$J$31,I51,FALSE()))</f>
        <v>従業者</v>
      </c>
      <c r="J46" s="200"/>
      <c r="K46" s="200"/>
      <c r="L46" s="200"/>
      <c r="M46" s="200"/>
      <c r="N46" s="200"/>
      <c r="O46" s="201"/>
      <c r="P46" s="201"/>
      <c r="Q46" s="201"/>
      <c r="R46" s="201"/>
      <c r="S46" s="201"/>
      <c r="T46" s="201"/>
      <c r="U46" s="201"/>
      <c r="V46" s="201"/>
      <c r="W46" s="201"/>
      <c r="X46" s="201"/>
      <c r="Y46" s="201"/>
      <c r="Z46" s="201"/>
      <c r="AA46" s="201"/>
      <c r="AB46" s="201"/>
      <c r="AC46" s="201"/>
      <c r="AD46" s="201"/>
      <c r="AE46" s="201"/>
      <c r="AF46" s="201"/>
      <c r="AG46" s="201"/>
      <c r="AH46" s="201"/>
      <c r="AI46" s="201"/>
      <c r="AJ46" s="201"/>
      <c r="AK46" s="201"/>
      <c r="AL46" s="201"/>
      <c r="AM46" s="201"/>
      <c r="AN46" s="110"/>
    </row>
    <row r="47" customFormat="false" ht="18" hidden="false" customHeight="true" outlineLevel="0" collapsed="false">
      <c r="A47" s="110"/>
      <c r="B47" s="125"/>
      <c r="C47" s="202" t="s">
        <v>26</v>
      </c>
      <c r="D47" s="202" t="s">
        <v>183</v>
      </c>
      <c r="E47" s="203" t="s">
        <v>26</v>
      </c>
      <c r="F47" s="203" t="s">
        <v>183</v>
      </c>
      <c r="G47" s="203"/>
      <c r="H47" s="203"/>
      <c r="I47" s="203" t="s">
        <v>26</v>
      </c>
      <c r="J47" s="203"/>
      <c r="K47" s="203"/>
      <c r="L47" s="203" t="s">
        <v>183</v>
      </c>
      <c r="M47" s="203"/>
      <c r="N47" s="203"/>
      <c r="O47" s="204"/>
      <c r="P47" s="204"/>
      <c r="Q47" s="204"/>
      <c r="R47" s="204"/>
      <c r="S47" s="204"/>
      <c r="T47" s="204"/>
      <c r="U47" s="204"/>
      <c r="V47" s="204"/>
      <c r="W47" s="204"/>
      <c r="X47" s="204"/>
      <c r="Y47" s="204"/>
      <c r="Z47" s="204"/>
      <c r="AA47" s="204"/>
      <c r="AB47" s="204"/>
      <c r="AC47" s="204"/>
      <c r="AD47" s="204"/>
      <c r="AE47" s="204"/>
      <c r="AF47" s="204"/>
      <c r="AG47" s="204"/>
      <c r="AH47" s="204"/>
      <c r="AI47" s="204"/>
      <c r="AJ47" s="204"/>
      <c r="AK47" s="204"/>
      <c r="AL47" s="204"/>
      <c r="AM47" s="204"/>
      <c r="AN47" s="110"/>
    </row>
    <row r="48" customFormat="false" ht="18" hidden="false" customHeight="true" outlineLevel="0" collapsed="false">
      <c r="A48" s="110"/>
      <c r="B48" s="128" t="s">
        <v>184</v>
      </c>
      <c r="C48" s="203" t="n">
        <f aca="false">COUNTIFS($B$11:$B$30,C$46,$C$11:$C$30,"A",$E$11:$E$30,"*")</f>
        <v>1</v>
      </c>
      <c r="D48" s="203" t="n">
        <f aca="false">COUNTIFS($B$11:$B$30,C$46,$C$11:$C$30,"B",$E$11:$E$30,"*")</f>
        <v>0</v>
      </c>
      <c r="E48" s="203" t="n">
        <f aca="false">COUNTIFS($B$11:$B$30,E$46,$C$11:$C$30,"A",$E$11:$E$30,"*")</f>
        <v>0</v>
      </c>
      <c r="F48" s="203" t="n">
        <f aca="false">COUNTIFS($B$11:$B$30,E$46,$C$11:$C$30,"B",$E$11:$E$30,"*")</f>
        <v>1</v>
      </c>
      <c r="G48" s="203"/>
      <c r="H48" s="203"/>
      <c r="I48" s="203" t="n">
        <f aca="false">COUNTIFS($B$11:$B$30,I$46,$C$11:$C$30,"A",$E$11:$E$30,"*")</f>
        <v>0</v>
      </c>
      <c r="J48" s="203"/>
      <c r="K48" s="203"/>
      <c r="L48" s="203" t="n">
        <f aca="false">COUNTIFS($B$11:$B$30,I$46,$C$11:$C$30,"B",$E$11:$E$30,"*")</f>
        <v>0</v>
      </c>
      <c r="M48" s="203"/>
      <c r="N48" s="203"/>
      <c r="O48" s="204"/>
      <c r="P48" s="204"/>
      <c r="Q48" s="204"/>
      <c r="R48" s="204"/>
      <c r="S48" s="204"/>
      <c r="T48" s="204"/>
      <c r="U48" s="204"/>
      <c r="V48" s="204"/>
      <c r="W48" s="204"/>
      <c r="X48" s="204"/>
      <c r="Y48" s="204"/>
      <c r="Z48" s="204"/>
      <c r="AA48" s="204"/>
      <c r="AB48" s="204"/>
      <c r="AC48" s="204"/>
      <c r="AD48" s="204"/>
      <c r="AE48" s="204"/>
      <c r="AF48" s="204"/>
      <c r="AG48" s="204"/>
      <c r="AH48" s="204"/>
      <c r="AI48" s="204"/>
      <c r="AJ48" s="204"/>
      <c r="AK48" s="204"/>
      <c r="AL48" s="204"/>
      <c r="AM48" s="204"/>
      <c r="AN48" s="110"/>
    </row>
    <row r="49" customFormat="false" ht="18" hidden="false" customHeight="true" outlineLevel="0" collapsed="false">
      <c r="A49" s="110"/>
      <c r="B49" s="133" t="s">
        <v>185</v>
      </c>
      <c r="C49" s="205"/>
      <c r="D49" s="205"/>
      <c r="E49" s="203" t="n">
        <f aca="false">COUNTIFS($B$11:$B$30,E$46,$C$11:$C$30,"C",$E$11:$E$30,"*")</f>
        <v>1</v>
      </c>
      <c r="F49" s="203" t="n">
        <f aca="false">COUNTIFS($B$11:$B$30,E$46,$C$11:$C$30,"D",$E$11:$E$30,"*")</f>
        <v>0</v>
      </c>
      <c r="G49" s="203"/>
      <c r="H49" s="203"/>
      <c r="I49" s="203" t="n">
        <f aca="false">COUNTIFS($B$11:$B$30,I$46,$C$11:$C$30,"C",$E$11:$E$30,"*")</f>
        <v>2</v>
      </c>
      <c r="J49" s="203"/>
      <c r="K49" s="203"/>
      <c r="L49" s="203" t="n">
        <f aca="false">COUNTIFS($B$11:$B$30,I$46,$C$11:$C$30,"D",$E$11:$E$30,"*")</f>
        <v>5</v>
      </c>
      <c r="M49" s="203"/>
      <c r="N49" s="203"/>
      <c r="O49" s="204"/>
      <c r="P49" s="204"/>
      <c r="Q49" s="204"/>
      <c r="R49" s="204"/>
      <c r="S49" s="204"/>
      <c r="T49" s="204"/>
      <c r="U49" s="204"/>
      <c r="V49" s="204"/>
      <c r="W49" s="204"/>
      <c r="X49" s="204"/>
      <c r="Y49" s="204"/>
      <c r="Z49" s="204"/>
      <c r="AA49" s="204"/>
      <c r="AB49" s="204"/>
      <c r="AC49" s="204"/>
      <c r="AD49" s="204"/>
      <c r="AE49" s="204"/>
      <c r="AF49" s="204"/>
      <c r="AG49" s="204"/>
      <c r="AH49" s="204"/>
      <c r="AI49" s="204"/>
      <c r="AJ49" s="204"/>
      <c r="AK49" s="204"/>
      <c r="AL49" s="204"/>
      <c r="AM49" s="204"/>
      <c r="AN49" s="110"/>
    </row>
    <row r="50" customFormat="false" ht="18" hidden="false" customHeight="true" outlineLevel="0" collapsed="false">
      <c r="A50" s="110"/>
      <c r="B50" s="133" t="s">
        <v>186</v>
      </c>
      <c r="C50" s="205"/>
      <c r="D50" s="205"/>
      <c r="E50" s="203" t="n">
        <f aca="false">IF($AK$3="４週",SUMIFS($AK$11:$AK$30,$B$11:$B$30,E46)/4/$AH$5,IF($AK$3="歴月",SUMIFS($AK$11:$AK$30,$B$11:$B$30,E46)/$AL$5,"記載する期間を選択してください"))</f>
        <v>1</v>
      </c>
      <c r="F50" s="203"/>
      <c r="G50" s="203"/>
      <c r="H50" s="203"/>
      <c r="I50" s="203" t="n">
        <f aca="false">IF($AK$3="４週",SUMIFS($AK$11:$AK$30,$B$11:$B$30,I46)/4/$AH$5,IF($AK$3="歴月",SUMIFS($AK$11:$AK$30,$B$11:$B$30,I46)/$AL$5,"記載する期間を選択してください"))</f>
        <v>2.50625</v>
      </c>
      <c r="J50" s="203"/>
      <c r="K50" s="203"/>
      <c r="L50" s="203"/>
      <c r="M50" s="203"/>
      <c r="N50" s="203"/>
      <c r="O50" s="204"/>
      <c r="P50" s="204"/>
      <c r="Q50" s="204"/>
      <c r="R50" s="204"/>
      <c r="S50" s="204"/>
      <c r="T50" s="204"/>
      <c r="U50" s="204"/>
      <c r="V50" s="204"/>
      <c r="W50" s="204"/>
      <c r="X50" s="204"/>
      <c r="Y50" s="204"/>
      <c r="Z50" s="204"/>
      <c r="AA50" s="204"/>
      <c r="AB50" s="204"/>
      <c r="AC50" s="204"/>
      <c r="AD50" s="204"/>
      <c r="AE50" s="204"/>
      <c r="AF50" s="204"/>
      <c r="AG50" s="204"/>
      <c r="AH50" s="204"/>
      <c r="AI50" s="204"/>
      <c r="AJ50" s="204"/>
      <c r="AK50" s="204"/>
      <c r="AL50" s="204"/>
      <c r="AM50" s="204"/>
      <c r="AN50" s="110"/>
    </row>
    <row r="51" s="105" customFormat="true" ht="4.5" hidden="false" customHeight="true" outlineLevel="0" collapsed="false">
      <c r="A51" s="110"/>
      <c r="C51" s="158" t="n">
        <v>2</v>
      </c>
      <c r="D51" s="158"/>
      <c r="E51" s="158" t="n">
        <v>3</v>
      </c>
      <c r="F51" s="158"/>
      <c r="G51" s="158"/>
      <c r="H51" s="158"/>
      <c r="I51" s="158" t="n">
        <v>4</v>
      </c>
      <c r="J51" s="158"/>
      <c r="K51" s="158"/>
      <c r="L51" s="158"/>
      <c r="M51" s="158"/>
      <c r="N51" s="158"/>
      <c r="O51" s="158" t="n">
        <v>5</v>
      </c>
      <c r="P51" s="158"/>
      <c r="Q51" s="158"/>
      <c r="R51" s="158"/>
      <c r="S51" s="158"/>
      <c r="T51" s="158"/>
      <c r="U51" s="158" t="n">
        <v>6</v>
      </c>
      <c r="V51" s="158"/>
      <c r="W51" s="158"/>
      <c r="X51" s="158"/>
      <c r="Y51" s="158"/>
      <c r="Z51" s="158"/>
      <c r="AA51" s="158" t="n">
        <v>7</v>
      </c>
      <c r="AB51" s="158"/>
      <c r="AC51" s="158"/>
      <c r="AD51" s="158"/>
      <c r="AE51" s="158"/>
      <c r="AF51" s="158"/>
      <c r="AG51" s="158" t="n">
        <v>8</v>
      </c>
      <c r="AH51" s="158"/>
      <c r="AI51" s="158"/>
      <c r="AJ51" s="158"/>
      <c r="AK51" s="158"/>
      <c r="AL51" s="158" t="n">
        <v>9</v>
      </c>
      <c r="AM51" s="206"/>
      <c r="AN51" s="110"/>
    </row>
    <row r="52" customFormat="false" ht="15" hidden="false" customHeight="true" outlineLevel="0" collapsed="false">
      <c r="A52" s="154" t="s">
        <v>117</v>
      </c>
      <c r="B52" s="155"/>
      <c r="C52" s="156"/>
      <c r="D52" s="156"/>
      <c r="E52" s="156"/>
      <c r="F52" s="157"/>
      <c r="G52" s="156"/>
      <c r="H52" s="158"/>
      <c r="I52" s="158"/>
      <c r="J52" s="158"/>
      <c r="K52" s="158"/>
      <c r="L52" s="158"/>
      <c r="M52" s="158"/>
      <c r="N52" s="158"/>
      <c r="O52" s="158"/>
      <c r="P52" s="158"/>
      <c r="Q52" s="158"/>
      <c r="R52" s="158" t="n">
        <v>6</v>
      </c>
      <c r="S52" s="158"/>
      <c r="T52" s="158"/>
      <c r="U52" s="158"/>
      <c r="V52" s="158"/>
      <c r="W52" s="158"/>
      <c r="X52" s="158" t="n">
        <v>7</v>
      </c>
      <c r="Y52" s="158"/>
      <c r="Z52" s="158"/>
      <c r="AA52" s="158"/>
      <c r="AB52" s="158"/>
      <c r="AC52" s="158"/>
      <c r="AD52" s="158" t="n">
        <v>8</v>
      </c>
      <c r="AE52" s="158"/>
      <c r="AF52" s="158"/>
      <c r="AG52" s="159"/>
      <c r="AH52" s="159"/>
      <c r="AI52" s="159"/>
      <c r="AJ52" s="159" t="n">
        <v>9</v>
      </c>
      <c r="AK52" s="160"/>
      <c r="AL52" s="160"/>
      <c r="AM52" s="110"/>
    </row>
    <row r="53" s="154" customFormat="true" ht="15" hidden="false" customHeight="true" outlineLevel="0" collapsed="false">
      <c r="A53" s="154" t="s">
        <v>118</v>
      </c>
      <c r="B53" s="161"/>
      <c r="C53" s="161"/>
      <c r="D53" s="161"/>
      <c r="E53" s="161"/>
      <c r="F53" s="161"/>
      <c r="G53" s="161"/>
      <c r="H53" s="109"/>
      <c r="I53" s="109"/>
      <c r="J53" s="109"/>
      <c r="K53" s="109"/>
      <c r="L53" s="109"/>
      <c r="M53" s="109"/>
    </row>
    <row r="54" s="154" customFormat="true" ht="15" hidden="false" customHeight="true" outlineLevel="0" collapsed="false">
      <c r="A54" s="154" t="s">
        <v>119</v>
      </c>
      <c r="B54" s="161"/>
      <c r="C54" s="161"/>
      <c r="D54" s="161"/>
      <c r="E54" s="161"/>
      <c r="F54" s="161"/>
      <c r="G54" s="161"/>
      <c r="H54" s="109"/>
      <c r="I54" s="109"/>
      <c r="J54" s="109"/>
      <c r="K54" s="109"/>
      <c r="L54" s="109"/>
      <c r="M54" s="109"/>
    </row>
    <row r="55" s="154" customFormat="true" ht="15" hidden="false" customHeight="true" outlineLevel="0" collapsed="false">
      <c r="A55" s="154" t="s">
        <v>120</v>
      </c>
      <c r="B55" s="161"/>
      <c r="C55" s="161"/>
      <c r="D55" s="161"/>
      <c r="E55" s="161"/>
      <c r="F55" s="161"/>
      <c r="G55" s="161"/>
      <c r="H55" s="109"/>
      <c r="I55" s="109"/>
      <c r="J55" s="109"/>
      <c r="K55" s="109"/>
      <c r="L55" s="109"/>
      <c r="M55" s="109"/>
    </row>
    <row r="56" s="154" customFormat="true" ht="15" hidden="false" customHeight="true" outlineLevel="0" collapsed="false">
      <c r="A56" s="154" t="s">
        <v>121</v>
      </c>
      <c r="B56" s="161"/>
      <c r="C56" s="161"/>
      <c r="D56" s="161"/>
      <c r="E56" s="161"/>
      <c r="F56" s="161"/>
      <c r="G56" s="161"/>
      <c r="H56" s="109"/>
      <c r="I56" s="109"/>
      <c r="J56" s="109"/>
      <c r="K56" s="109"/>
      <c r="L56" s="109"/>
      <c r="M56" s="109"/>
    </row>
    <row r="57" customFormat="false" ht="15" hidden="false" customHeight="true" outlineLevel="0" collapsed="false">
      <c r="A57" s="154" t="s">
        <v>122</v>
      </c>
      <c r="B57" s="162"/>
      <c r="C57" s="154"/>
      <c r="D57" s="154"/>
      <c r="E57" s="154"/>
      <c r="F57" s="154"/>
      <c r="G57" s="154"/>
    </row>
    <row r="58" customFormat="false" ht="15" hidden="false" customHeight="true" outlineLevel="0" collapsed="false">
      <c r="A58" s="154" t="s">
        <v>123</v>
      </c>
      <c r="B58" s="162"/>
      <c r="C58" s="154"/>
      <c r="D58" s="154"/>
      <c r="E58" s="154"/>
      <c r="F58" s="154"/>
      <c r="G58" s="154"/>
    </row>
    <row r="59" customFormat="false" ht="15" hidden="false" customHeight="true" outlineLevel="0" collapsed="false">
      <c r="A59" s="154"/>
      <c r="B59" s="128" t="s">
        <v>124</v>
      </c>
      <c r="C59" s="128" t="s">
        <v>125</v>
      </c>
      <c r="D59" s="128"/>
      <c r="E59" s="128"/>
      <c r="F59" s="154"/>
      <c r="G59" s="154"/>
    </row>
    <row r="60" customFormat="false" ht="15" hidden="false" customHeight="true" outlineLevel="0" collapsed="false">
      <c r="A60" s="154"/>
      <c r="B60" s="163" t="s">
        <v>126</v>
      </c>
      <c r="C60" s="164" t="s">
        <v>127</v>
      </c>
      <c r="D60" s="164"/>
      <c r="E60" s="164"/>
      <c r="F60" s="154"/>
      <c r="G60" s="154"/>
    </row>
    <row r="61" customFormat="false" ht="15" hidden="false" customHeight="true" outlineLevel="0" collapsed="false">
      <c r="A61" s="154"/>
      <c r="B61" s="163" t="s">
        <v>128</v>
      </c>
      <c r="C61" s="164" t="s">
        <v>129</v>
      </c>
      <c r="D61" s="164"/>
      <c r="E61" s="164"/>
      <c r="F61" s="154"/>
      <c r="G61" s="154"/>
    </row>
    <row r="62" customFormat="false" ht="15" hidden="false" customHeight="true" outlineLevel="0" collapsed="false">
      <c r="A62" s="154"/>
      <c r="B62" s="163" t="s">
        <v>130</v>
      </c>
      <c r="C62" s="164" t="s">
        <v>131</v>
      </c>
      <c r="D62" s="164"/>
      <c r="E62" s="164"/>
      <c r="F62" s="154"/>
      <c r="G62" s="154"/>
    </row>
    <row r="63" customFormat="false" ht="15" hidden="false" customHeight="true" outlineLevel="0" collapsed="false">
      <c r="A63" s="154"/>
      <c r="B63" s="163" t="s">
        <v>132</v>
      </c>
      <c r="C63" s="164" t="s">
        <v>133</v>
      </c>
      <c r="D63" s="164"/>
      <c r="E63" s="164"/>
      <c r="F63" s="154"/>
      <c r="G63" s="154"/>
    </row>
    <row r="64" customFormat="false" ht="15" hidden="false" customHeight="true" outlineLevel="0" collapsed="false">
      <c r="A64" s="154"/>
      <c r="B64" s="154" t="s">
        <v>134</v>
      </c>
      <c r="C64" s="154"/>
      <c r="D64" s="154"/>
      <c r="E64" s="154"/>
      <c r="F64" s="154"/>
      <c r="G64" s="154"/>
    </row>
    <row r="65" customFormat="false" ht="15" hidden="false" customHeight="true" outlineLevel="0" collapsed="false">
      <c r="A65" s="154"/>
      <c r="B65" s="154" t="s">
        <v>135</v>
      </c>
      <c r="C65" s="154"/>
      <c r="D65" s="154"/>
      <c r="E65" s="154"/>
      <c r="F65" s="154"/>
      <c r="G65" s="154"/>
    </row>
    <row r="66" customFormat="false" ht="15" hidden="false" customHeight="true" outlineLevel="0" collapsed="false">
      <c r="A66" s="154"/>
      <c r="B66" s="154" t="s">
        <v>136</v>
      </c>
      <c r="C66" s="154"/>
      <c r="D66" s="154"/>
      <c r="E66" s="154"/>
      <c r="F66" s="154"/>
      <c r="G66" s="154"/>
    </row>
    <row r="67" customFormat="false" ht="15" hidden="false" customHeight="true" outlineLevel="0" collapsed="false">
      <c r="A67" s="154" t="s">
        <v>137</v>
      </c>
      <c r="B67" s="162"/>
      <c r="C67" s="154"/>
      <c r="D67" s="154"/>
      <c r="E67" s="154"/>
      <c r="F67" s="154"/>
      <c r="G67" s="154"/>
    </row>
    <row r="68" customFormat="false" ht="15" hidden="false" customHeight="true" outlineLevel="0" collapsed="false">
      <c r="A68" s="154" t="s">
        <v>138</v>
      </c>
      <c r="B68" s="162"/>
      <c r="C68" s="154"/>
      <c r="D68" s="154"/>
      <c r="E68" s="154"/>
      <c r="F68" s="154"/>
      <c r="G68" s="154"/>
    </row>
    <row r="69" customFormat="false" ht="15" hidden="false" customHeight="true" outlineLevel="0" collapsed="false">
      <c r="A69" s="154" t="s">
        <v>139</v>
      </c>
      <c r="B69" s="162"/>
      <c r="C69" s="154"/>
      <c r="D69" s="154"/>
      <c r="E69" s="154"/>
      <c r="F69" s="154"/>
      <c r="G69" s="154"/>
    </row>
    <row r="70" customFormat="false" ht="15" hidden="false" customHeight="true" outlineLevel="0" collapsed="false">
      <c r="A70" s="154" t="s">
        <v>140</v>
      </c>
      <c r="B70" s="162"/>
      <c r="C70" s="154"/>
      <c r="D70" s="154"/>
      <c r="E70" s="154"/>
      <c r="F70" s="154"/>
      <c r="G70" s="154"/>
    </row>
    <row r="71" customFormat="false" ht="15" hidden="false" customHeight="true" outlineLevel="0" collapsed="false">
      <c r="A71" s="154" t="s">
        <v>141</v>
      </c>
      <c r="B71" s="162"/>
      <c r="C71" s="154"/>
      <c r="D71" s="154"/>
      <c r="E71" s="154"/>
      <c r="F71" s="154"/>
      <c r="G71" s="154"/>
    </row>
    <row r="72" customFormat="false" ht="15" hidden="false" customHeight="true" outlineLevel="0" collapsed="false">
      <c r="A72" s="154" t="s">
        <v>142</v>
      </c>
      <c r="B72" s="162"/>
      <c r="C72" s="154"/>
      <c r="D72" s="154"/>
      <c r="E72" s="154"/>
      <c r="F72" s="154"/>
      <c r="G72" s="154"/>
    </row>
    <row r="73" customFormat="false" ht="15" hidden="false" customHeight="true" outlineLevel="0" collapsed="false">
      <c r="A73" s="154" t="s">
        <v>143</v>
      </c>
      <c r="B73" s="162"/>
      <c r="C73" s="154"/>
      <c r="D73" s="154"/>
      <c r="E73" s="154"/>
      <c r="F73" s="154"/>
      <c r="G73" s="154"/>
    </row>
    <row r="74" customFormat="false" ht="15" hidden="false" customHeight="true" outlineLevel="0" collapsed="false">
      <c r="A74" s="154" t="s">
        <v>144</v>
      </c>
      <c r="B74" s="162"/>
      <c r="C74" s="154"/>
      <c r="D74" s="154"/>
      <c r="E74" s="154"/>
      <c r="F74" s="154"/>
      <c r="G74" s="154"/>
    </row>
    <row r="75" customFormat="false" ht="15" hidden="false" customHeight="true" outlineLevel="0" collapsed="false">
      <c r="A75" s="154" t="s">
        <v>145</v>
      </c>
      <c r="B75" s="162"/>
      <c r="C75" s="154"/>
      <c r="D75" s="154"/>
      <c r="E75" s="154"/>
      <c r="F75" s="154"/>
      <c r="G75" s="154"/>
    </row>
    <row r="76" customFormat="false" ht="15" hidden="false" customHeight="true" outlineLevel="0" collapsed="false">
      <c r="A76" s="154" t="s">
        <v>146</v>
      </c>
      <c r="B76" s="162"/>
      <c r="C76" s="154"/>
      <c r="D76" s="154"/>
      <c r="E76" s="154"/>
      <c r="F76" s="154"/>
      <c r="G76" s="154"/>
    </row>
    <row r="77" customFormat="false" ht="15" hidden="false" customHeight="true" outlineLevel="0" collapsed="false">
      <c r="A77" s="154" t="s">
        <v>147</v>
      </c>
      <c r="B77" s="162"/>
      <c r="C77" s="154"/>
      <c r="D77" s="154"/>
      <c r="E77" s="154"/>
      <c r="F77" s="154"/>
      <c r="G77" s="154"/>
    </row>
    <row r="78" customFormat="false" ht="15" hidden="false" customHeight="true" outlineLevel="0" collapsed="false">
      <c r="A78" s="154" t="s">
        <v>148</v>
      </c>
      <c r="B78" s="162"/>
      <c r="C78" s="154"/>
      <c r="D78" s="154"/>
      <c r="E78" s="154"/>
      <c r="F78" s="154"/>
      <c r="G78" s="154"/>
    </row>
    <row r="79" customFormat="false" ht="15" hidden="false" customHeight="true" outlineLevel="0" collapsed="false">
      <c r="A79" s="154" t="s">
        <v>149</v>
      </c>
      <c r="B79" s="162"/>
      <c r="C79" s="154"/>
      <c r="D79" s="154"/>
      <c r="E79" s="154"/>
      <c r="F79" s="154"/>
      <c r="G79" s="154"/>
    </row>
  </sheetData>
  <mergeCells count="128">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A39:C39"/>
    <mergeCell ref="F39:H39"/>
    <mergeCell ref="I39:K39"/>
    <mergeCell ref="M39:AG39"/>
    <mergeCell ref="AH39:AL39"/>
    <mergeCell ref="AM39:AN39"/>
    <mergeCell ref="A40:C40"/>
    <mergeCell ref="F40:H40"/>
    <mergeCell ref="I40:K40"/>
    <mergeCell ref="M40:M42"/>
    <mergeCell ref="N40:P42"/>
    <mergeCell ref="Q40:AG40"/>
    <mergeCell ref="AH40:AI40"/>
    <mergeCell ref="AK40:AL40"/>
    <mergeCell ref="AM40:AN42"/>
    <mergeCell ref="A41:C41"/>
    <mergeCell ref="Q41:AG41"/>
    <mergeCell ref="AH41:AI41"/>
    <mergeCell ref="AK41:AL41"/>
    <mergeCell ref="A42:C42"/>
    <mergeCell ref="F42:H42"/>
    <mergeCell ref="I42:K42"/>
    <mergeCell ref="Q42:AG42"/>
    <mergeCell ref="AH42:AI42"/>
    <mergeCell ref="AK42:AL42"/>
    <mergeCell ref="N43:AG43"/>
    <mergeCell ref="AH43:AL43"/>
    <mergeCell ref="AM43:AN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s>
  <dataValidations count="7">
    <dataValidation allowBlank="true" errorStyle="stop" operator="greaterThanOrEqual" showDropDown="false" showErrorMessage="true" showInputMessage="true" sqref="I34:I37 L34:L36 U38 X38 I44 L44" type="none">
      <formula1>0</formula1>
      <formula2>0</formula2>
    </dataValidation>
    <dataValidation allowBlank="true" errorStyle="stop" operator="greaterThanOrEqual" showDropDown="false" showErrorMessage="true" showInputMessage="true" sqref="D40:F41" type="whole">
      <formula1>0</formula1>
      <formula2>0</formula2>
    </dataValidation>
    <dataValidation allowBlank="true" errorStyle="stop" operator="between" showDropDown="false" showErrorMessage="true" showInputMessage="true" sqref="M40:M43" type="list">
      <formula1>"○"</formula1>
      <formula2>0</formula2>
    </dataValidation>
    <dataValidation allowBlank="true" errorStyle="stop" operator="between" showDropDown="false" showErrorMessage="true" showInputMessage="true" sqref="C11:C30" type="list">
      <formula1>"A,B,C,D"</formula1>
      <formula2>0</formula2>
    </dataValidation>
    <dataValidation allowBlank="true" errorStyle="stop" operator="between" showDropDown="false" showErrorMessage="true" showInputMessage="true" sqref="AK4:AN4" type="list">
      <formula1>"予定,実績"</formula1>
      <formula2>0</formula2>
    </dataValidation>
    <dataValidation allowBlank="true" errorStyle="stop" operator="between" showDropDown="false" showErrorMessage="true" showInputMessage="true" sqref="AK3:AN3" type="list">
      <formula1>"４週,歴月"</formula1>
      <formula2>0</formula2>
    </dataValidation>
    <dataValidation allowBlank="true" errorStyle="stop" operator="between" showDropDown="false" showErrorMessage="true" showInputMessage="true" sqref="B12:B30" type="list">
      <formula1>INDIRECT($AK$1)</formula1>
      <formula2>0</formula2>
    </dataValidation>
  </dataValidations>
  <printOptions headings="false" gridLines="false" gridLinesSet="true" horizontalCentered="true" verticalCentered="true"/>
  <pageMargins left="0.196527777777778" right="0.196527777777778" top="0.393055555555556" bottom="0.196527777777778" header="0.196527777777778" footer="0.511811023622047"/>
  <pageSetup paperSize="9" scale="83" fitToWidth="1" fitToHeight="1" pageOrder="downThenOver" orientation="landscape" blackAndWhite="false" draft="false" cellComments="none" horizontalDpi="300" verticalDpi="300" copies="1"/>
  <headerFooter differentFirst="false" differentOddEven="false">
    <oddHeader>&amp;L&amp;"ＭＳ ゴシック,標準"&amp;10（参考様式）</oddHeader>
    <oddFooter/>
  </headerFooter>
  <rowBreaks count="1" manualBreakCount="1">
    <brk id="36" man="true" max="16383" min="0"/>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N79"/>
  <sheetViews>
    <sheetView showFormulas="false" showGridLines="false" showRowColHeaders="true" showZeros="true" rightToLeft="false" tabSelected="false" showOutlineSymbols="true" defaultGridColor="true" view="pageBreakPreview" topLeftCell="A1" colorId="64" zoomScale="100" zoomScaleNormal="100" zoomScalePageLayoutView="100" workbookViewId="0">
      <selection pane="topLeft" activeCell="AH40" activeCellId="0" sqref="AH40"/>
    </sheetView>
  </sheetViews>
  <sheetFormatPr defaultColWidth="8.2578125" defaultRowHeight="21" customHeight="true" zeroHeight="false" outlineLevelRow="0" outlineLevelCol="0"/>
  <cols>
    <col collapsed="false" customWidth="true" hidden="false" outlineLevel="0" max="1" min="1" style="105" width="2.62"/>
    <col collapsed="false" customWidth="true" hidden="false" outlineLevel="0" max="2" min="2" style="106" width="15"/>
    <col collapsed="false" customWidth="true" hidden="false" outlineLevel="0" max="3" min="3" style="105" width="7.25"/>
    <col collapsed="false" customWidth="true" hidden="false" outlineLevel="0" max="5" min="4" style="105" width="7.62"/>
    <col collapsed="false" customWidth="true" hidden="false" outlineLevel="0" max="36" min="6" style="105" width="2.62"/>
    <col collapsed="false" customWidth="true" hidden="false" outlineLevel="0" max="37" min="37" style="105" width="6.62"/>
    <col collapsed="false" customWidth="true" hidden="false" outlineLevel="0" max="39" min="38" style="105" width="7.62"/>
    <col collapsed="false" customWidth="true" hidden="false" outlineLevel="0" max="40" min="40" style="105" width="5.62"/>
    <col collapsed="false" customWidth="false" hidden="false" outlineLevel="0" max="16384" min="41" style="105" width="8.25"/>
  </cols>
  <sheetData>
    <row r="1" customFormat="false" ht="24.75" hidden="false" customHeight="true" outlineLevel="0" collapsed="false">
      <c r="A1" s="107" t="s">
        <v>90</v>
      </c>
      <c r="C1" s="108"/>
      <c r="D1" s="108"/>
      <c r="E1" s="108"/>
      <c r="F1" s="108"/>
      <c r="G1" s="108"/>
      <c r="H1" s="108"/>
      <c r="I1" s="108"/>
      <c r="J1" s="108"/>
      <c r="K1" s="108"/>
      <c r="L1" s="108"/>
      <c r="M1" s="108"/>
      <c r="N1" s="108"/>
      <c r="O1" s="108"/>
      <c r="P1" s="108"/>
      <c r="Q1" s="108"/>
      <c r="R1" s="108"/>
      <c r="S1" s="108"/>
      <c r="T1" s="108"/>
      <c r="U1" s="108"/>
      <c r="V1" s="108"/>
      <c r="W1" s="108"/>
      <c r="X1" s="109"/>
      <c r="Y1" s="109"/>
      <c r="Z1" s="110"/>
      <c r="AA1" s="110"/>
      <c r="AB1" s="110"/>
      <c r="AC1" s="110"/>
      <c r="AD1" s="111"/>
      <c r="AE1" s="111"/>
      <c r="AF1" s="111"/>
      <c r="AG1" s="111"/>
      <c r="AH1" s="111"/>
      <c r="AI1" s="112" t="s">
        <v>91</v>
      </c>
      <c r="AJ1" s="112"/>
      <c r="AK1" s="113" t="s">
        <v>194</v>
      </c>
      <c r="AL1" s="113"/>
      <c r="AM1" s="113"/>
      <c r="AN1" s="113"/>
    </row>
    <row r="2" customFormat="false" ht="18" hidden="false" customHeight="true" outlineLevel="0" collapsed="false">
      <c r="A2" s="110"/>
      <c r="B2" s="114"/>
      <c r="C2" s="114"/>
      <c r="D2" s="114"/>
      <c r="E2" s="114"/>
      <c r="F2" s="114"/>
      <c r="G2" s="114"/>
      <c r="H2" s="114"/>
      <c r="I2" s="114"/>
      <c r="J2" s="114"/>
      <c r="K2" s="115"/>
      <c r="L2" s="115"/>
      <c r="M2" s="116" t="n">
        <v>2024</v>
      </c>
      <c r="N2" s="116"/>
      <c r="O2" s="116"/>
      <c r="P2" s="116"/>
      <c r="Q2" s="117" t="s">
        <v>93</v>
      </c>
      <c r="R2" s="117"/>
      <c r="S2" s="116" t="n">
        <v>5</v>
      </c>
      <c r="T2" s="116"/>
      <c r="U2" s="117" t="s">
        <v>94</v>
      </c>
      <c r="V2" s="117"/>
      <c r="W2" s="114"/>
      <c r="X2" s="114"/>
      <c r="Y2" s="114"/>
      <c r="Z2" s="110"/>
      <c r="AA2" s="110"/>
      <c r="AC2" s="112"/>
      <c r="AD2" s="114"/>
      <c r="AE2" s="114"/>
      <c r="AF2" s="114"/>
      <c r="AG2" s="114"/>
      <c r="AH2" s="114"/>
      <c r="AI2" s="112" t="s">
        <v>95</v>
      </c>
      <c r="AJ2" s="112"/>
      <c r="AK2" s="118"/>
      <c r="AL2" s="118"/>
      <c r="AM2" s="118"/>
      <c r="AN2" s="118"/>
    </row>
    <row r="3" customFormat="false" ht="18" hidden="false" customHeight="true" outlineLevel="0" collapsed="false">
      <c r="A3" s="119"/>
      <c r="B3" s="119"/>
      <c r="C3" s="119"/>
      <c r="D3" s="119"/>
      <c r="E3" s="119"/>
      <c r="F3" s="119"/>
      <c r="G3" s="119"/>
      <c r="H3" s="119"/>
      <c r="I3" s="119"/>
      <c r="J3" s="119"/>
      <c r="K3" s="119"/>
      <c r="L3" s="119"/>
      <c r="M3" s="119"/>
      <c r="N3" s="119"/>
      <c r="O3" s="119"/>
      <c r="P3" s="119"/>
      <c r="Q3" s="119"/>
      <c r="R3" s="119"/>
      <c r="S3" s="119"/>
      <c r="T3" s="119"/>
      <c r="U3" s="119"/>
      <c r="V3" s="119"/>
      <c r="W3" s="119"/>
      <c r="Y3" s="120"/>
      <c r="Z3" s="120"/>
      <c r="AA3" s="120"/>
      <c r="AB3" s="110"/>
      <c r="AC3" s="120"/>
      <c r="AD3" s="120"/>
      <c r="AE3" s="120"/>
      <c r="AF3" s="120"/>
      <c r="AG3" s="120"/>
      <c r="AH3" s="120"/>
      <c r="AI3" s="121" t="s">
        <v>96</v>
      </c>
      <c r="AJ3" s="112"/>
      <c r="AK3" s="122" t="s">
        <v>151</v>
      </c>
      <c r="AL3" s="122"/>
      <c r="AM3" s="122"/>
      <c r="AN3" s="122"/>
    </row>
    <row r="4" customFormat="false" ht="18" hidden="false" customHeight="true" outlineLevel="0" collapsed="false">
      <c r="A4" s="119"/>
      <c r="B4" s="119"/>
      <c r="C4" s="119"/>
      <c r="D4" s="119"/>
      <c r="E4" s="119"/>
      <c r="F4" s="119"/>
      <c r="G4" s="119"/>
      <c r="H4" s="119"/>
      <c r="I4" s="119"/>
      <c r="J4" s="119"/>
      <c r="K4" s="119"/>
      <c r="L4" s="119"/>
      <c r="M4" s="119"/>
      <c r="N4" s="119"/>
      <c r="O4" s="119"/>
      <c r="P4" s="119"/>
      <c r="Q4" s="119"/>
      <c r="R4" s="119"/>
      <c r="S4" s="119"/>
      <c r="T4" s="119"/>
      <c r="U4" s="119"/>
      <c r="V4" s="119"/>
      <c r="W4" s="119"/>
      <c r="Y4" s="120"/>
      <c r="Z4" s="120"/>
      <c r="AA4" s="120"/>
      <c r="AB4" s="110"/>
      <c r="AC4" s="120"/>
      <c r="AD4" s="120"/>
      <c r="AE4" s="120"/>
      <c r="AF4" s="120"/>
      <c r="AG4" s="120"/>
      <c r="AH4" s="120"/>
      <c r="AI4" s="121" t="s">
        <v>97</v>
      </c>
      <c r="AJ4" s="112"/>
      <c r="AK4" s="122"/>
      <c r="AL4" s="122"/>
      <c r="AM4" s="122"/>
      <c r="AN4" s="122"/>
    </row>
    <row r="5" customFormat="false" ht="18" hidden="false" customHeight="true" outlineLevel="0" collapsed="false">
      <c r="A5" s="119"/>
      <c r="B5" s="119"/>
      <c r="C5" s="119"/>
      <c r="D5" s="119"/>
      <c r="E5" s="119"/>
      <c r="F5" s="119"/>
      <c r="G5" s="119"/>
      <c r="H5" s="119"/>
      <c r="I5" s="119"/>
      <c r="J5" s="119"/>
      <c r="K5" s="119"/>
      <c r="L5" s="119"/>
      <c r="M5" s="119"/>
      <c r="N5" s="119"/>
      <c r="O5" s="119"/>
      <c r="P5" s="119"/>
      <c r="Q5" s="119"/>
      <c r="R5" s="119"/>
      <c r="S5" s="119"/>
      <c r="U5" s="119"/>
      <c r="V5" s="119"/>
      <c r="W5" s="119"/>
      <c r="Y5" s="120"/>
      <c r="Z5" s="120"/>
      <c r="AA5" s="120"/>
      <c r="AB5" s="110"/>
      <c r="AC5" s="120"/>
      <c r="AD5" s="120"/>
      <c r="AE5" s="120"/>
      <c r="AF5" s="120"/>
      <c r="AG5" s="121" t="s">
        <v>98</v>
      </c>
      <c r="AH5" s="165" t="n">
        <v>40</v>
      </c>
      <c r="AI5" s="165"/>
      <c r="AJ5" s="165"/>
      <c r="AK5" s="120" t="s">
        <v>99</v>
      </c>
      <c r="AL5" s="165"/>
      <c r="AM5" s="120" t="s">
        <v>100</v>
      </c>
      <c r="AN5" s="110"/>
    </row>
    <row r="6" customFormat="false" ht="9.75" hidden="false" customHeight="true" outlineLevel="0" collapsed="false">
      <c r="A6" s="110"/>
      <c r="B6" s="125"/>
      <c r="C6" s="125"/>
      <c r="D6" s="125"/>
      <c r="E6" s="125"/>
      <c r="F6" s="125"/>
      <c r="G6" s="125"/>
      <c r="H6" s="125"/>
      <c r="I6" s="125"/>
      <c r="J6" s="125"/>
      <c r="K6" s="125"/>
      <c r="L6" s="125"/>
      <c r="M6" s="125"/>
      <c r="N6" s="125"/>
      <c r="O6" s="125"/>
      <c r="P6" s="125"/>
      <c r="Q6" s="125"/>
      <c r="R6" s="125"/>
      <c r="S6" s="125"/>
      <c r="T6" s="125"/>
      <c r="U6" s="125"/>
      <c r="V6" s="125"/>
      <c r="W6" s="125"/>
      <c r="X6" s="126"/>
      <c r="Y6" s="126"/>
      <c r="Z6" s="126"/>
      <c r="AA6" s="126"/>
      <c r="AB6" s="126"/>
      <c r="AC6" s="126"/>
      <c r="AD6" s="126"/>
      <c r="AE6" s="126"/>
      <c r="AF6" s="126"/>
      <c r="AG6" s="126"/>
      <c r="AH6" s="126"/>
      <c r="AI6" s="126"/>
      <c r="AJ6" s="126"/>
      <c r="AK6" s="126"/>
      <c r="AL6" s="126"/>
      <c r="AM6" s="110"/>
      <c r="AN6" s="110"/>
    </row>
    <row r="7" customFormat="false" ht="15" hidden="false" customHeight="true" outlineLevel="0" collapsed="false">
      <c r="A7" s="127" t="s">
        <v>101</v>
      </c>
      <c r="B7" s="128" t="s">
        <v>102</v>
      </c>
      <c r="C7" s="129" t="s">
        <v>103</v>
      </c>
      <c r="D7" s="128" t="s">
        <v>104</v>
      </c>
      <c r="E7" s="130" t="s">
        <v>105</v>
      </c>
      <c r="F7" s="131" t="s">
        <v>106</v>
      </c>
      <c r="G7" s="131"/>
      <c r="H7" s="131"/>
      <c r="I7" s="131"/>
      <c r="J7" s="131"/>
      <c r="K7" s="131"/>
      <c r="L7" s="131"/>
      <c r="M7" s="131"/>
      <c r="N7" s="131"/>
      <c r="O7" s="131"/>
      <c r="P7" s="131"/>
      <c r="Q7" s="131"/>
      <c r="R7" s="131"/>
      <c r="S7" s="131"/>
      <c r="T7" s="131"/>
      <c r="U7" s="131"/>
      <c r="V7" s="131"/>
      <c r="W7" s="131"/>
      <c r="X7" s="131"/>
      <c r="Y7" s="131"/>
      <c r="Z7" s="131"/>
      <c r="AA7" s="131"/>
      <c r="AB7" s="131"/>
      <c r="AC7" s="131"/>
      <c r="AD7" s="131"/>
      <c r="AE7" s="131"/>
      <c r="AF7" s="131"/>
      <c r="AG7" s="131"/>
      <c r="AH7" s="131"/>
      <c r="AI7" s="131"/>
      <c r="AJ7" s="131"/>
      <c r="AK7" s="132" t="s">
        <v>107</v>
      </c>
      <c r="AL7" s="133" t="s">
        <v>108</v>
      </c>
      <c r="AM7" s="134" t="s">
        <v>109</v>
      </c>
      <c r="AN7" s="134"/>
    </row>
    <row r="8" customFormat="false" ht="15" hidden="false" customHeight="true" outlineLevel="0" collapsed="false">
      <c r="A8" s="127"/>
      <c r="B8" s="128"/>
      <c r="C8" s="129"/>
      <c r="D8" s="128"/>
      <c r="E8" s="130"/>
      <c r="F8" s="128" t="s">
        <v>110</v>
      </c>
      <c r="G8" s="128"/>
      <c r="H8" s="128"/>
      <c r="I8" s="128"/>
      <c r="J8" s="128"/>
      <c r="K8" s="128"/>
      <c r="L8" s="128"/>
      <c r="M8" s="128" t="s">
        <v>111</v>
      </c>
      <c r="N8" s="128"/>
      <c r="O8" s="128"/>
      <c r="P8" s="128"/>
      <c r="Q8" s="128"/>
      <c r="R8" s="128"/>
      <c r="S8" s="128"/>
      <c r="T8" s="128" t="s">
        <v>112</v>
      </c>
      <c r="U8" s="128"/>
      <c r="V8" s="128"/>
      <c r="W8" s="128"/>
      <c r="X8" s="128"/>
      <c r="Y8" s="128"/>
      <c r="Z8" s="128"/>
      <c r="AA8" s="128" t="s">
        <v>113</v>
      </c>
      <c r="AB8" s="128"/>
      <c r="AC8" s="128"/>
      <c r="AD8" s="128"/>
      <c r="AE8" s="128"/>
      <c r="AF8" s="128"/>
      <c r="AG8" s="128"/>
      <c r="AH8" s="128" t="s">
        <v>114</v>
      </c>
      <c r="AI8" s="128"/>
      <c r="AJ8" s="128"/>
      <c r="AK8" s="132"/>
      <c r="AL8" s="133"/>
      <c r="AM8" s="134"/>
      <c r="AN8" s="134"/>
    </row>
    <row r="9" customFormat="false" ht="15" hidden="false" customHeight="true" outlineLevel="0" collapsed="false">
      <c r="A9" s="127"/>
      <c r="B9" s="128"/>
      <c r="C9" s="129"/>
      <c r="D9" s="128"/>
      <c r="E9" s="130"/>
      <c r="F9" s="135" t="n">
        <f aca="false">DATE($M$2,$S$2,1)</f>
        <v>45413</v>
      </c>
      <c r="G9" s="135" t="n">
        <f aca="false">DATE($M$2,$S$2,2)</f>
        <v>45414</v>
      </c>
      <c r="H9" s="135" t="n">
        <f aca="false">DATE($M$2,$S$2,3)</f>
        <v>45415</v>
      </c>
      <c r="I9" s="135" t="n">
        <f aca="false">DATE($M$2,$S$2,4)</f>
        <v>45416</v>
      </c>
      <c r="J9" s="135" t="n">
        <f aca="false">DATE($M$2,$S$2,5)</f>
        <v>45417</v>
      </c>
      <c r="K9" s="135" t="n">
        <f aca="false">DATE($M$2,$S$2,6)</f>
        <v>45418</v>
      </c>
      <c r="L9" s="135" t="n">
        <f aca="false">DATE($M$2,$S$2,7)</f>
        <v>45419</v>
      </c>
      <c r="M9" s="135" t="n">
        <f aca="false">DATE($M$2,$S$2,8)</f>
        <v>45420</v>
      </c>
      <c r="N9" s="135" t="n">
        <f aca="false">DATE($M$2,$S$2,9)</f>
        <v>45421</v>
      </c>
      <c r="O9" s="135" t="n">
        <f aca="false">DATE($M$2,$S$2,10)</f>
        <v>45422</v>
      </c>
      <c r="P9" s="135" t="n">
        <f aca="false">DATE($M$2,$S$2,11)</f>
        <v>45423</v>
      </c>
      <c r="Q9" s="135" t="n">
        <f aca="false">DATE($M$2,$S$2,12)</f>
        <v>45424</v>
      </c>
      <c r="R9" s="135" t="n">
        <f aca="false">DATE($M$2,$S$2,13)</f>
        <v>45425</v>
      </c>
      <c r="S9" s="135" t="n">
        <f aca="false">DATE($M$2,$S$2,14)</f>
        <v>45426</v>
      </c>
      <c r="T9" s="135" t="n">
        <f aca="false">DATE($M$2,$S$2,15)</f>
        <v>45427</v>
      </c>
      <c r="U9" s="135" t="n">
        <f aca="false">DATE($M$2,$S$2,16)</f>
        <v>45428</v>
      </c>
      <c r="V9" s="135" t="n">
        <f aca="false">DATE($M$2,$S$2,17)</f>
        <v>45429</v>
      </c>
      <c r="W9" s="135" t="n">
        <f aca="false">DATE($M$2,$S$2,18)</f>
        <v>45430</v>
      </c>
      <c r="X9" s="135" t="n">
        <f aca="false">DATE($M$2,$S$2,19)</f>
        <v>45431</v>
      </c>
      <c r="Y9" s="135" t="n">
        <f aca="false">DATE($M$2,$S$2,20)</f>
        <v>45432</v>
      </c>
      <c r="Z9" s="135" t="n">
        <f aca="false">DATE($M$2,$S$2,21)</f>
        <v>45433</v>
      </c>
      <c r="AA9" s="135" t="n">
        <f aca="false">DATE($M$2,$S$2,22)</f>
        <v>45434</v>
      </c>
      <c r="AB9" s="135" t="n">
        <f aca="false">DATE($M$2,$S$2,23)</f>
        <v>45435</v>
      </c>
      <c r="AC9" s="135" t="n">
        <f aca="false">DATE($M$2,$S$2,24)</f>
        <v>45436</v>
      </c>
      <c r="AD9" s="135" t="n">
        <f aca="false">DATE($M$2,$S$2,25)</f>
        <v>45437</v>
      </c>
      <c r="AE9" s="135" t="n">
        <f aca="false">DATE($M$2,$S$2,26)</f>
        <v>45438</v>
      </c>
      <c r="AF9" s="135" t="n">
        <f aca="false">DATE($M$2,$S$2,27)</f>
        <v>45439</v>
      </c>
      <c r="AG9" s="135" t="n">
        <f aca="false">DATE($M$2,$S$2,28)</f>
        <v>45440</v>
      </c>
      <c r="AH9" s="135" t="n">
        <f aca="false">IF(DAY(EOMONTH(F9,0))&lt;29,"",DATE($M$2,$S$2,29))</f>
        <v>45441</v>
      </c>
      <c r="AI9" s="135" t="n">
        <f aca="false">IF(DAY(EOMONTH(F9,0))&lt;30,"",DATE($M$2,$S$2,30))</f>
        <v>45442</v>
      </c>
      <c r="AJ9" s="135" t="n">
        <f aca="false">IF(DAY(EOMONTH(F9,0))&lt;31,"",DATE($M$2,$S$2,31))</f>
        <v>45443</v>
      </c>
      <c r="AK9" s="132"/>
      <c r="AL9" s="133"/>
      <c r="AM9" s="134"/>
      <c r="AN9" s="134"/>
    </row>
    <row r="10" customFormat="false" ht="15" hidden="false" customHeight="true" outlineLevel="0" collapsed="false">
      <c r="A10" s="127"/>
      <c r="B10" s="128"/>
      <c r="C10" s="129"/>
      <c r="D10" s="128"/>
      <c r="E10" s="130"/>
      <c r="F10" s="136" t="n">
        <f aca="false">DATE($M$2,$S$2,1)</f>
        <v>45413</v>
      </c>
      <c r="G10" s="136" t="n">
        <f aca="false">DATE($M$2,$S$2,2)</f>
        <v>45414</v>
      </c>
      <c r="H10" s="136" t="n">
        <f aca="false">DATE($M$2,$S$2,3)</f>
        <v>45415</v>
      </c>
      <c r="I10" s="136" t="n">
        <f aca="false">DATE($M$2,$S$2,4)</f>
        <v>45416</v>
      </c>
      <c r="J10" s="136" t="n">
        <f aca="false">DATE($M$2,$S$2,5)</f>
        <v>45417</v>
      </c>
      <c r="K10" s="136" t="n">
        <f aca="false">DATE($M$2,$S$2,6)</f>
        <v>45418</v>
      </c>
      <c r="L10" s="136" t="n">
        <f aca="false">DATE($M$2,$S$2,7)</f>
        <v>45419</v>
      </c>
      <c r="M10" s="136" t="n">
        <f aca="false">DATE($M$2,$S$2,8)</f>
        <v>45420</v>
      </c>
      <c r="N10" s="136" t="n">
        <f aca="false">DATE($M$2,$S$2,9)</f>
        <v>45421</v>
      </c>
      <c r="O10" s="136" t="n">
        <f aca="false">DATE($M$2,$S$2,10)</f>
        <v>45422</v>
      </c>
      <c r="P10" s="136" t="n">
        <f aca="false">DATE($M$2,$S$2,11)</f>
        <v>45423</v>
      </c>
      <c r="Q10" s="136" t="n">
        <f aca="false">DATE($M$2,$S$2,12)</f>
        <v>45424</v>
      </c>
      <c r="R10" s="136" t="n">
        <f aca="false">DATE($M$2,$S$2,13)</f>
        <v>45425</v>
      </c>
      <c r="S10" s="136" t="n">
        <f aca="false">DATE($M$2,$S$2,14)</f>
        <v>45426</v>
      </c>
      <c r="T10" s="136" t="n">
        <f aca="false">DATE($M$2,$S$2,15)</f>
        <v>45427</v>
      </c>
      <c r="U10" s="136" t="n">
        <f aca="false">DATE($M$2,$S$2,16)</f>
        <v>45428</v>
      </c>
      <c r="V10" s="136" t="n">
        <f aca="false">DATE($M$2,$S$2,17)</f>
        <v>45429</v>
      </c>
      <c r="W10" s="136" t="n">
        <f aca="false">DATE($M$2,$S$2,18)</f>
        <v>45430</v>
      </c>
      <c r="X10" s="136" t="n">
        <f aca="false">DATE($M$2,$S$2,19)</f>
        <v>45431</v>
      </c>
      <c r="Y10" s="136" t="n">
        <f aca="false">DATE($M$2,$S$2,20)</f>
        <v>45432</v>
      </c>
      <c r="Z10" s="136" t="n">
        <f aca="false">DATE($M$2,$S$2,21)</f>
        <v>45433</v>
      </c>
      <c r="AA10" s="136" t="n">
        <f aca="false">DATE($M$2,$S$2,22)</f>
        <v>45434</v>
      </c>
      <c r="AB10" s="136" t="n">
        <f aca="false">DATE($M$2,$S$2,23)</f>
        <v>45435</v>
      </c>
      <c r="AC10" s="136" t="n">
        <f aca="false">DATE($M$2,$S$2,24)</f>
        <v>45436</v>
      </c>
      <c r="AD10" s="136" t="n">
        <f aca="false">DATE($M$2,$S$2,25)</f>
        <v>45437</v>
      </c>
      <c r="AE10" s="136" t="n">
        <f aca="false">DATE($M$2,$S$2,26)</f>
        <v>45438</v>
      </c>
      <c r="AF10" s="136" t="n">
        <f aca="false">DATE($M$2,$S$2,27)</f>
        <v>45439</v>
      </c>
      <c r="AG10" s="136" t="n">
        <f aca="false">DATE($M$2,$S$2,28)</f>
        <v>45440</v>
      </c>
      <c r="AH10" s="136" t="n">
        <f aca="false">IF(DAY(EOMONTH(F10,0))&lt;29,"",DATE($M$2,$S$2,29))</f>
        <v>45441</v>
      </c>
      <c r="AI10" s="136" t="n">
        <f aca="false">IF(DAY(EOMONTH(F10,0))&lt;30,"",DATE($M$2,$S$2,30))</f>
        <v>45442</v>
      </c>
      <c r="AJ10" s="136" t="n">
        <f aca="false">IF(DAY(EOMONTH(F10,0))&lt;31,"",DATE($M$2,$S$2,31))</f>
        <v>45443</v>
      </c>
      <c r="AK10" s="132"/>
      <c r="AL10" s="133"/>
      <c r="AM10" s="134"/>
      <c r="AN10" s="134"/>
    </row>
    <row r="11" customFormat="false" ht="18" hidden="false" customHeight="true" outlineLevel="0" collapsed="false">
      <c r="A11" s="127" t="n">
        <v>1</v>
      </c>
      <c r="B11" s="166" t="s">
        <v>152</v>
      </c>
      <c r="C11" s="138" t="s">
        <v>126</v>
      </c>
      <c r="D11" s="167"/>
      <c r="E11" s="168" t="s">
        <v>126</v>
      </c>
      <c r="F11" s="141" t="n">
        <v>8</v>
      </c>
      <c r="G11" s="141" t="n">
        <v>8</v>
      </c>
      <c r="H11" s="141"/>
      <c r="I11" s="141" t="n">
        <v>8</v>
      </c>
      <c r="J11" s="141" t="n">
        <v>8</v>
      </c>
      <c r="K11" s="141" t="n">
        <v>8</v>
      </c>
      <c r="L11" s="141"/>
      <c r="M11" s="141" t="n">
        <v>8</v>
      </c>
      <c r="N11" s="141" t="n">
        <v>8</v>
      </c>
      <c r="O11" s="141"/>
      <c r="P11" s="141" t="n">
        <v>8</v>
      </c>
      <c r="Q11" s="141" t="n">
        <v>8</v>
      </c>
      <c r="R11" s="141" t="n">
        <v>8</v>
      </c>
      <c r="S11" s="141"/>
      <c r="T11" s="141" t="n">
        <v>8</v>
      </c>
      <c r="U11" s="141" t="n">
        <v>8</v>
      </c>
      <c r="V11" s="141"/>
      <c r="W11" s="141" t="n">
        <v>8</v>
      </c>
      <c r="X11" s="141" t="n">
        <v>8</v>
      </c>
      <c r="Y11" s="141"/>
      <c r="Z11" s="141" t="n">
        <v>8</v>
      </c>
      <c r="AA11" s="141" t="n">
        <v>8</v>
      </c>
      <c r="AB11" s="141"/>
      <c r="AC11" s="141" t="n">
        <v>8</v>
      </c>
      <c r="AD11" s="141" t="n">
        <v>8</v>
      </c>
      <c r="AE11" s="141" t="n">
        <v>8</v>
      </c>
      <c r="AF11" s="141"/>
      <c r="AG11" s="141" t="n">
        <v>8</v>
      </c>
      <c r="AH11" s="141"/>
      <c r="AI11" s="141"/>
      <c r="AJ11" s="141"/>
      <c r="AK11" s="149"/>
      <c r="AL11" s="169"/>
      <c r="AM11" s="144"/>
      <c r="AN11" s="144"/>
    </row>
    <row r="12" customFormat="false" ht="18" hidden="false" customHeight="true" outlineLevel="0" collapsed="false">
      <c r="A12" s="127" t="n">
        <v>2</v>
      </c>
      <c r="B12" s="170" t="s">
        <v>153</v>
      </c>
      <c r="C12" s="138" t="s">
        <v>128</v>
      </c>
      <c r="D12" s="167"/>
      <c r="E12" s="168" t="s">
        <v>128</v>
      </c>
      <c r="F12" s="141" t="n">
        <v>4</v>
      </c>
      <c r="G12" s="141" t="n">
        <v>4</v>
      </c>
      <c r="H12" s="141" t="n">
        <v>4</v>
      </c>
      <c r="I12" s="141" t="n">
        <v>4</v>
      </c>
      <c r="J12" s="141" t="n">
        <v>8</v>
      </c>
      <c r="K12" s="141"/>
      <c r="L12" s="141"/>
      <c r="M12" s="141" t="n">
        <v>4</v>
      </c>
      <c r="N12" s="141" t="n">
        <v>4</v>
      </c>
      <c r="O12" s="141" t="n">
        <v>4</v>
      </c>
      <c r="P12" s="141" t="n">
        <v>4</v>
      </c>
      <c r="Q12" s="141" t="n">
        <v>8</v>
      </c>
      <c r="R12" s="141"/>
      <c r="S12" s="141"/>
      <c r="T12" s="141" t="n">
        <v>4</v>
      </c>
      <c r="U12" s="141" t="n">
        <v>4</v>
      </c>
      <c r="V12" s="141" t="n">
        <v>4</v>
      </c>
      <c r="W12" s="141" t="n">
        <v>4</v>
      </c>
      <c r="X12" s="141" t="n">
        <v>8</v>
      </c>
      <c r="Y12" s="141"/>
      <c r="Z12" s="141"/>
      <c r="AA12" s="141" t="n">
        <v>4</v>
      </c>
      <c r="AB12" s="141" t="n">
        <v>4</v>
      </c>
      <c r="AC12" s="141" t="n">
        <v>4</v>
      </c>
      <c r="AD12" s="141" t="n">
        <v>4</v>
      </c>
      <c r="AE12" s="141" t="n">
        <v>8</v>
      </c>
      <c r="AF12" s="141"/>
      <c r="AG12" s="141"/>
      <c r="AH12" s="141"/>
      <c r="AI12" s="141"/>
      <c r="AJ12" s="141"/>
      <c r="AK12" s="142" t="n">
        <f aca="false">+SUM(F12:AJ12)</f>
        <v>96</v>
      </c>
      <c r="AL12" s="143" t="n">
        <f aca="false">IF($AK$3="４週",AK12/4,AK12/(DAY(EOMONTH($F$9,0))/7))</f>
        <v>24</v>
      </c>
      <c r="AM12" s="144"/>
      <c r="AN12" s="144"/>
    </row>
    <row r="13" customFormat="false" ht="18" hidden="false" customHeight="true" outlineLevel="0" collapsed="false">
      <c r="A13" s="127" t="n">
        <v>3</v>
      </c>
      <c r="B13" s="170" t="s">
        <v>153</v>
      </c>
      <c r="C13" s="138" t="s">
        <v>130</v>
      </c>
      <c r="D13" s="167"/>
      <c r="E13" s="168" t="s">
        <v>130</v>
      </c>
      <c r="F13" s="141" t="n">
        <v>4</v>
      </c>
      <c r="G13" s="141" t="n">
        <v>4</v>
      </c>
      <c r="H13" s="141"/>
      <c r="I13" s="141" t="n">
        <v>4</v>
      </c>
      <c r="J13" s="141"/>
      <c r="K13" s="141" t="n">
        <v>4</v>
      </c>
      <c r="L13" s="141"/>
      <c r="M13" s="141" t="n">
        <v>4</v>
      </c>
      <c r="N13" s="141" t="n">
        <v>4</v>
      </c>
      <c r="O13" s="141"/>
      <c r="P13" s="141" t="n">
        <v>4</v>
      </c>
      <c r="Q13" s="141"/>
      <c r="R13" s="141" t="n">
        <v>4</v>
      </c>
      <c r="S13" s="141"/>
      <c r="T13" s="141" t="n">
        <v>4</v>
      </c>
      <c r="U13" s="141" t="n">
        <v>4</v>
      </c>
      <c r="V13" s="141"/>
      <c r="W13" s="141" t="n">
        <v>4</v>
      </c>
      <c r="X13" s="141"/>
      <c r="Y13" s="141" t="n">
        <v>4</v>
      </c>
      <c r="Z13" s="141"/>
      <c r="AA13" s="141" t="n">
        <v>4</v>
      </c>
      <c r="AB13" s="141" t="n">
        <v>4</v>
      </c>
      <c r="AC13" s="141"/>
      <c r="AD13" s="141" t="n">
        <v>4</v>
      </c>
      <c r="AE13" s="141"/>
      <c r="AF13" s="141" t="n">
        <v>4</v>
      </c>
      <c r="AG13" s="141"/>
      <c r="AH13" s="141"/>
      <c r="AI13" s="141"/>
      <c r="AJ13" s="141"/>
      <c r="AK13" s="142" t="n">
        <f aca="false">+SUM(F13:AJ13)</f>
        <v>64</v>
      </c>
      <c r="AL13" s="143" t="n">
        <f aca="false">IF($AK$3="４週",AK13/4,AK13/(DAY(EOMONTH($F$9,0))/7))</f>
        <v>16</v>
      </c>
      <c r="AM13" s="144"/>
      <c r="AN13" s="144"/>
    </row>
    <row r="14" customFormat="false" ht="18" hidden="false" customHeight="true" outlineLevel="0" collapsed="false">
      <c r="A14" s="127" t="n">
        <v>4</v>
      </c>
      <c r="B14" s="170" t="s">
        <v>154</v>
      </c>
      <c r="C14" s="138" t="s">
        <v>130</v>
      </c>
      <c r="D14" s="167"/>
      <c r="E14" s="168" t="s">
        <v>132</v>
      </c>
      <c r="F14" s="141" t="n">
        <v>4</v>
      </c>
      <c r="G14" s="141" t="n">
        <v>4</v>
      </c>
      <c r="H14" s="141"/>
      <c r="I14" s="141" t="n">
        <v>4</v>
      </c>
      <c r="J14" s="141" t="n">
        <v>4</v>
      </c>
      <c r="K14" s="141"/>
      <c r="L14" s="141" t="n">
        <v>4</v>
      </c>
      <c r="M14" s="141" t="n">
        <v>4</v>
      </c>
      <c r="N14" s="141" t="n">
        <v>4</v>
      </c>
      <c r="O14" s="141"/>
      <c r="P14" s="141" t="n">
        <v>4</v>
      </c>
      <c r="Q14" s="141" t="n">
        <v>4</v>
      </c>
      <c r="R14" s="141"/>
      <c r="S14" s="141" t="n">
        <v>4</v>
      </c>
      <c r="T14" s="141" t="n">
        <v>4</v>
      </c>
      <c r="U14" s="141" t="n">
        <v>4</v>
      </c>
      <c r="V14" s="141"/>
      <c r="W14" s="141" t="n">
        <v>4</v>
      </c>
      <c r="X14" s="141" t="n">
        <v>4</v>
      </c>
      <c r="Y14" s="141"/>
      <c r="Z14" s="141" t="n">
        <v>4</v>
      </c>
      <c r="AA14" s="141" t="n">
        <v>4</v>
      </c>
      <c r="AB14" s="141" t="n">
        <v>4</v>
      </c>
      <c r="AC14" s="141"/>
      <c r="AD14" s="141" t="n">
        <v>4</v>
      </c>
      <c r="AE14" s="141" t="n">
        <v>4</v>
      </c>
      <c r="AF14" s="141"/>
      <c r="AG14" s="141" t="n">
        <v>4</v>
      </c>
      <c r="AH14" s="141"/>
      <c r="AI14" s="141"/>
      <c r="AJ14" s="141"/>
      <c r="AK14" s="142" t="n">
        <f aca="false">+SUM(F14:AJ14)</f>
        <v>80</v>
      </c>
      <c r="AL14" s="143" t="n">
        <f aca="false">IF($AK$3="４週",AK14/4,AK14/(DAY(EOMONTH($F$9,0))/7))</f>
        <v>20</v>
      </c>
      <c r="AM14" s="144"/>
      <c r="AN14" s="144"/>
    </row>
    <row r="15" customFormat="false" ht="18" hidden="false" customHeight="true" outlineLevel="0" collapsed="false">
      <c r="A15" s="127" t="n">
        <v>5</v>
      </c>
      <c r="B15" s="170" t="s">
        <v>154</v>
      </c>
      <c r="C15" s="138" t="s">
        <v>130</v>
      </c>
      <c r="D15" s="167"/>
      <c r="E15" s="168" t="s">
        <v>155</v>
      </c>
      <c r="F15" s="141" t="n">
        <v>4</v>
      </c>
      <c r="G15" s="141" t="n">
        <v>4</v>
      </c>
      <c r="H15" s="141" t="n">
        <v>4</v>
      </c>
      <c r="I15" s="141"/>
      <c r="J15" s="141"/>
      <c r="K15" s="141" t="n">
        <v>4</v>
      </c>
      <c r="L15" s="141" t="n">
        <v>4</v>
      </c>
      <c r="M15" s="141" t="n">
        <v>4</v>
      </c>
      <c r="N15" s="141" t="n">
        <v>4</v>
      </c>
      <c r="O15" s="141" t="n">
        <v>4</v>
      </c>
      <c r="P15" s="141"/>
      <c r="Q15" s="141"/>
      <c r="R15" s="141" t="n">
        <v>4</v>
      </c>
      <c r="S15" s="141" t="n">
        <v>4</v>
      </c>
      <c r="T15" s="141" t="n">
        <v>4</v>
      </c>
      <c r="U15" s="141" t="n">
        <v>4</v>
      </c>
      <c r="V15" s="141" t="n">
        <v>4</v>
      </c>
      <c r="W15" s="141"/>
      <c r="X15" s="141"/>
      <c r="Y15" s="141" t="n">
        <v>4</v>
      </c>
      <c r="Z15" s="141" t="n">
        <v>4</v>
      </c>
      <c r="AA15" s="141" t="n">
        <v>4</v>
      </c>
      <c r="AB15" s="141" t="n">
        <v>4</v>
      </c>
      <c r="AC15" s="141" t="n">
        <v>4</v>
      </c>
      <c r="AD15" s="141"/>
      <c r="AE15" s="141"/>
      <c r="AF15" s="141" t="n">
        <v>4</v>
      </c>
      <c r="AG15" s="141" t="n">
        <v>4</v>
      </c>
      <c r="AH15" s="141"/>
      <c r="AI15" s="141"/>
      <c r="AJ15" s="141"/>
      <c r="AK15" s="142" t="n">
        <f aca="false">+SUM(F15:AJ15)</f>
        <v>80</v>
      </c>
      <c r="AL15" s="143" t="n">
        <f aca="false">IF($AK$3="４週",AK15/4,AK15/(DAY(EOMONTH($F$9,0))/7))</f>
        <v>20</v>
      </c>
      <c r="AM15" s="144"/>
      <c r="AN15" s="144"/>
    </row>
    <row r="16" customFormat="false" ht="18" hidden="false" customHeight="true" outlineLevel="0" collapsed="false">
      <c r="A16" s="127" t="n">
        <v>6</v>
      </c>
      <c r="B16" s="170" t="s">
        <v>154</v>
      </c>
      <c r="C16" s="138" t="s">
        <v>132</v>
      </c>
      <c r="D16" s="167"/>
      <c r="E16" s="168" t="s">
        <v>156</v>
      </c>
      <c r="F16" s="141" t="n">
        <v>2</v>
      </c>
      <c r="G16" s="141" t="n">
        <v>2</v>
      </c>
      <c r="H16" s="141" t="n">
        <v>2</v>
      </c>
      <c r="I16" s="141" t="n">
        <v>4</v>
      </c>
      <c r="J16" s="141" t="n">
        <v>4</v>
      </c>
      <c r="K16" s="141"/>
      <c r="L16" s="141"/>
      <c r="M16" s="141" t="n">
        <v>2</v>
      </c>
      <c r="N16" s="141" t="n">
        <v>2</v>
      </c>
      <c r="O16" s="141" t="n">
        <v>2</v>
      </c>
      <c r="P16" s="141" t="n">
        <v>4</v>
      </c>
      <c r="Q16" s="141" t="n">
        <v>4</v>
      </c>
      <c r="R16" s="141"/>
      <c r="S16" s="141"/>
      <c r="T16" s="141" t="n">
        <v>2</v>
      </c>
      <c r="U16" s="141" t="n">
        <v>2</v>
      </c>
      <c r="V16" s="141" t="n">
        <v>2</v>
      </c>
      <c r="W16" s="141" t="n">
        <v>4</v>
      </c>
      <c r="X16" s="141" t="n">
        <v>4</v>
      </c>
      <c r="Y16" s="141"/>
      <c r="Z16" s="141"/>
      <c r="AA16" s="141" t="n">
        <v>2</v>
      </c>
      <c r="AB16" s="141" t="n">
        <v>2</v>
      </c>
      <c r="AC16" s="141" t="n">
        <v>2</v>
      </c>
      <c r="AD16" s="141" t="n">
        <v>4</v>
      </c>
      <c r="AE16" s="141" t="n">
        <v>4</v>
      </c>
      <c r="AF16" s="141"/>
      <c r="AG16" s="141"/>
      <c r="AH16" s="141"/>
      <c r="AI16" s="141"/>
      <c r="AJ16" s="141"/>
      <c r="AK16" s="142" t="n">
        <f aca="false">+SUM(F16:AJ16)</f>
        <v>56</v>
      </c>
      <c r="AL16" s="143" t="n">
        <f aca="false">IF($AK$3="４週",AK16/4,AK16/(DAY(EOMONTH($F$9,0))/7))</f>
        <v>14</v>
      </c>
      <c r="AM16" s="144"/>
      <c r="AN16" s="144"/>
    </row>
    <row r="17" customFormat="false" ht="18" hidden="false" customHeight="true" outlineLevel="0" collapsed="false">
      <c r="A17" s="127" t="n">
        <v>7</v>
      </c>
      <c r="B17" s="170" t="s">
        <v>154</v>
      </c>
      <c r="C17" s="138" t="s">
        <v>132</v>
      </c>
      <c r="D17" s="167"/>
      <c r="E17" s="168" t="s">
        <v>157</v>
      </c>
      <c r="F17" s="141" t="n">
        <v>2</v>
      </c>
      <c r="G17" s="141"/>
      <c r="H17" s="141"/>
      <c r="I17" s="141" t="n">
        <v>4</v>
      </c>
      <c r="J17" s="141" t="n">
        <v>4</v>
      </c>
      <c r="K17" s="141"/>
      <c r="L17" s="141" t="n">
        <v>2</v>
      </c>
      <c r="M17" s="141" t="n">
        <v>2</v>
      </c>
      <c r="N17" s="141"/>
      <c r="O17" s="141"/>
      <c r="P17" s="141" t="n">
        <v>4</v>
      </c>
      <c r="Q17" s="141" t="n">
        <v>4</v>
      </c>
      <c r="R17" s="141"/>
      <c r="S17" s="141" t="n">
        <v>2</v>
      </c>
      <c r="T17" s="141" t="n">
        <v>2</v>
      </c>
      <c r="U17" s="141"/>
      <c r="V17" s="141"/>
      <c r="W17" s="141" t="n">
        <v>4</v>
      </c>
      <c r="X17" s="141" t="n">
        <v>4</v>
      </c>
      <c r="Y17" s="141"/>
      <c r="Z17" s="141" t="n">
        <v>2</v>
      </c>
      <c r="AA17" s="141" t="n">
        <v>2</v>
      </c>
      <c r="AB17" s="141"/>
      <c r="AC17" s="141"/>
      <c r="AD17" s="141" t="n">
        <v>4</v>
      </c>
      <c r="AE17" s="141" t="n">
        <v>4</v>
      </c>
      <c r="AF17" s="141"/>
      <c r="AG17" s="141" t="n">
        <v>2</v>
      </c>
      <c r="AH17" s="141"/>
      <c r="AI17" s="141"/>
      <c r="AJ17" s="141"/>
      <c r="AK17" s="142" t="n">
        <f aca="false">+SUM(F17:AJ17)</f>
        <v>48</v>
      </c>
      <c r="AL17" s="143" t="n">
        <f aca="false">IF($AK$3="４週",AK17/4,AK17/(DAY(EOMONTH($F$9,0))/7))</f>
        <v>12</v>
      </c>
      <c r="AM17" s="144"/>
      <c r="AN17" s="144"/>
    </row>
    <row r="18" customFormat="false" ht="18" hidden="false" customHeight="true" outlineLevel="0" collapsed="false">
      <c r="A18" s="127" t="n">
        <v>8</v>
      </c>
      <c r="B18" s="170" t="s">
        <v>154</v>
      </c>
      <c r="C18" s="138" t="s">
        <v>132</v>
      </c>
      <c r="D18" s="167"/>
      <c r="E18" s="168" t="s">
        <v>158</v>
      </c>
      <c r="F18" s="141" t="n">
        <v>3</v>
      </c>
      <c r="G18" s="141" t="n">
        <v>3</v>
      </c>
      <c r="H18" s="141" t="n">
        <v>3</v>
      </c>
      <c r="I18" s="141"/>
      <c r="J18" s="141"/>
      <c r="K18" s="141" t="n">
        <v>4</v>
      </c>
      <c r="L18" s="141"/>
      <c r="M18" s="141" t="n">
        <v>3</v>
      </c>
      <c r="N18" s="141" t="n">
        <v>3</v>
      </c>
      <c r="O18" s="141" t="n">
        <v>3</v>
      </c>
      <c r="P18" s="141"/>
      <c r="Q18" s="141"/>
      <c r="R18" s="141" t="n">
        <v>3</v>
      </c>
      <c r="S18" s="141"/>
      <c r="T18" s="141" t="n">
        <v>3</v>
      </c>
      <c r="U18" s="141" t="n">
        <v>3</v>
      </c>
      <c r="V18" s="141" t="n">
        <v>3</v>
      </c>
      <c r="W18" s="141"/>
      <c r="X18" s="141"/>
      <c r="Y18" s="141" t="n">
        <v>3</v>
      </c>
      <c r="Z18" s="141"/>
      <c r="AA18" s="141" t="n">
        <v>3</v>
      </c>
      <c r="AB18" s="141" t="n">
        <v>3</v>
      </c>
      <c r="AC18" s="141" t="n">
        <v>3</v>
      </c>
      <c r="AD18" s="141"/>
      <c r="AE18" s="141"/>
      <c r="AF18" s="141" t="n">
        <v>3</v>
      </c>
      <c r="AG18" s="141"/>
      <c r="AH18" s="141"/>
      <c r="AI18" s="141"/>
      <c r="AJ18" s="141"/>
      <c r="AK18" s="142" t="n">
        <f aca="false">+SUM(F18:AJ18)</f>
        <v>49</v>
      </c>
      <c r="AL18" s="143" t="n">
        <f aca="false">IF($AK$3="４週",AK18/4,AK18/(DAY(EOMONTH($F$9,0))/7))</f>
        <v>12.25</v>
      </c>
      <c r="AM18" s="144"/>
      <c r="AN18" s="144"/>
    </row>
    <row r="19" customFormat="false" ht="18" hidden="false" customHeight="true" outlineLevel="0" collapsed="false">
      <c r="A19" s="127" t="n">
        <v>9</v>
      </c>
      <c r="B19" s="170" t="s">
        <v>154</v>
      </c>
      <c r="C19" s="138" t="s">
        <v>132</v>
      </c>
      <c r="D19" s="167"/>
      <c r="E19" s="168" t="s">
        <v>159</v>
      </c>
      <c r="F19" s="141"/>
      <c r="G19" s="141" t="n">
        <v>2</v>
      </c>
      <c r="H19" s="141" t="n">
        <v>2</v>
      </c>
      <c r="I19" s="141" t="n">
        <v>3</v>
      </c>
      <c r="J19" s="141" t="n">
        <v>3</v>
      </c>
      <c r="K19" s="141" t="n">
        <v>4</v>
      </c>
      <c r="L19" s="141"/>
      <c r="M19" s="141"/>
      <c r="N19" s="141" t="n">
        <v>2</v>
      </c>
      <c r="O19" s="141" t="n">
        <v>2</v>
      </c>
      <c r="P19" s="141" t="n">
        <v>3</v>
      </c>
      <c r="Q19" s="141" t="n">
        <v>3</v>
      </c>
      <c r="R19" s="141" t="n">
        <v>4</v>
      </c>
      <c r="S19" s="141"/>
      <c r="T19" s="141"/>
      <c r="U19" s="141" t="n">
        <v>2</v>
      </c>
      <c r="V19" s="141" t="n">
        <v>2</v>
      </c>
      <c r="W19" s="141" t="n">
        <v>3</v>
      </c>
      <c r="X19" s="141" t="n">
        <v>3</v>
      </c>
      <c r="Y19" s="141" t="n">
        <v>4</v>
      </c>
      <c r="Z19" s="141"/>
      <c r="AA19" s="141"/>
      <c r="AB19" s="141" t="n">
        <v>2</v>
      </c>
      <c r="AC19" s="141" t="n">
        <v>2</v>
      </c>
      <c r="AD19" s="141" t="n">
        <v>3</v>
      </c>
      <c r="AE19" s="141" t="n">
        <v>3</v>
      </c>
      <c r="AF19" s="141" t="n">
        <v>4</v>
      </c>
      <c r="AG19" s="141"/>
      <c r="AH19" s="141"/>
      <c r="AI19" s="141"/>
      <c r="AJ19" s="141"/>
      <c r="AK19" s="142" t="n">
        <f aca="false">+SUM(F19:AJ19)</f>
        <v>56</v>
      </c>
      <c r="AL19" s="143" t="n">
        <f aca="false">IF($AK$3="４週",AK19/4,AK19/(DAY(EOMONTH($F$9,0))/7))</f>
        <v>14</v>
      </c>
      <c r="AM19" s="144"/>
      <c r="AN19" s="144"/>
    </row>
    <row r="20" customFormat="false" ht="18" hidden="false" customHeight="true" outlineLevel="0" collapsed="false">
      <c r="A20" s="127" t="n">
        <v>10</v>
      </c>
      <c r="B20" s="170" t="s">
        <v>154</v>
      </c>
      <c r="C20" s="138" t="s">
        <v>132</v>
      </c>
      <c r="D20" s="167"/>
      <c r="E20" s="168" t="s">
        <v>160</v>
      </c>
      <c r="F20" s="141"/>
      <c r="G20" s="141"/>
      <c r="H20" s="141" t="n">
        <v>4</v>
      </c>
      <c r="I20" s="141"/>
      <c r="J20" s="141"/>
      <c r="K20" s="141" t="n">
        <v>4</v>
      </c>
      <c r="L20" s="141"/>
      <c r="M20" s="141"/>
      <c r="N20" s="141" t="n">
        <v>4</v>
      </c>
      <c r="O20" s="141"/>
      <c r="P20" s="141"/>
      <c r="Q20" s="141" t="n">
        <v>4</v>
      </c>
      <c r="R20" s="141"/>
      <c r="S20" s="141"/>
      <c r="T20" s="141"/>
      <c r="U20" s="141" t="n">
        <v>4</v>
      </c>
      <c r="V20" s="141"/>
      <c r="W20" s="141"/>
      <c r="X20" s="141" t="n">
        <v>4</v>
      </c>
      <c r="Y20" s="141"/>
      <c r="Z20" s="141"/>
      <c r="AA20" s="141"/>
      <c r="AB20" s="141"/>
      <c r="AC20" s="141" t="n">
        <v>4</v>
      </c>
      <c r="AD20" s="141"/>
      <c r="AE20" s="141"/>
      <c r="AF20" s="141" t="n">
        <v>4</v>
      </c>
      <c r="AG20" s="141"/>
      <c r="AH20" s="141"/>
      <c r="AI20" s="141"/>
      <c r="AJ20" s="141"/>
      <c r="AK20" s="142" t="n">
        <f aca="false">+SUM(F20:AJ20)</f>
        <v>32</v>
      </c>
      <c r="AL20" s="143" t="n">
        <f aca="false">IF($AK$3="４週",AK20/4,AK20/(DAY(EOMONTH($F$9,0))/7))</f>
        <v>8</v>
      </c>
      <c r="AM20" s="144"/>
      <c r="AN20" s="144"/>
    </row>
    <row r="21" customFormat="false" ht="18" hidden="false" customHeight="true" outlineLevel="0" collapsed="false">
      <c r="A21" s="127" t="n">
        <v>11</v>
      </c>
      <c r="B21" s="170"/>
      <c r="C21" s="138"/>
      <c r="D21" s="167"/>
      <c r="E21" s="168"/>
      <c r="F21" s="141"/>
      <c r="G21" s="141"/>
      <c r="H21" s="141"/>
      <c r="I21" s="141"/>
      <c r="J21" s="141"/>
      <c r="K21" s="141"/>
      <c r="L21" s="141"/>
      <c r="M21" s="141"/>
      <c r="N21" s="141"/>
      <c r="O21" s="141"/>
      <c r="P21" s="141"/>
      <c r="Q21" s="141"/>
      <c r="R21" s="141"/>
      <c r="S21" s="141"/>
      <c r="T21" s="141"/>
      <c r="U21" s="141"/>
      <c r="V21" s="141"/>
      <c r="W21" s="141"/>
      <c r="X21" s="141"/>
      <c r="Y21" s="141"/>
      <c r="Z21" s="141"/>
      <c r="AA21" s="141"/>
      <c r="AB21" s="141"/>
      <c r="AC21" s="141"/>
      <c r="AD21" s="141"/>
      <c r="AE21" s="141"/>
      <c r="AF21" s="141"/>
      <c r="AG21" s="141"/>
      <c r="AH21" s="141"/>
      <c r="AI21" s="141"/>
      <c r="AJ21" s="141"/>
      <c r="AK21" s="142" t="n">
        <f aca="false">+SUM(F21:AJ21)</f>
        <v>0</v>
      </c>
      <c r="AL21" s="143" t="n">
        <f aca="false">IF($AK$3="４週",AK21/4,AK21/(DAY(EOMONTH($F$9,0))/7))</f>
        <v>0</v>
      </c>
      <c r="AM21" s="144"/>
      <c r="AN21" s="144"/>
    </row>
    <row r="22" customFormat="false" ht="18" hidden="false" customHeight="true" outlineLevel="0" collapsed="false">
      <c r="A22" s="127" t="n">
        <v>12</v>
      </c>
      <c r="B22" s="170"/>
      <c r="C22" s="138"/>
      <c r="D22" s="167"/>
      <c r="E22" s="168"/>
      <c r="F22" s="141"/>
      <c r="G22" s="141"/>
      <c r="H22" s="141"/>
      <c r="I22" s="141"/>
      <c r="J22" s="141"/>
      <c r="K22" s="141"/>
      <c r="L22" s="141"/>
      <c r="M22" s="141"/>
      <c r="N22" s="141"/>
      <c r="O22" s="141"/>
      <c r="P22" s="141"/>
      <c r="Q22" s="141"/>
      <c r="R22" s="141"/>
      <c r="S22" s="141"/>
      <c r="T22" s="141"/>
      <c r="U22" s="141"/>
      <c r="V22" s="141"/>
      <c r="W22" s="141"/>
      <c r="X22" s="141"/>
      <c r="Y22" s="141"/>
      <c r="Z22" s="141"/>
      <c r="AA22" s="141"/>
      <c r="AB22" s="141"/>
      <c r="AC22" s="141"/>
      <c r="AD22" s="141"/>
      <c r="AE22" s="141"/>
      <c r="AF22" s="141"/>
      <c r="AG22" s="141"/>
      <c r="AH22" s="141"/>
      <c r="AI22" s="141"/>
      <c r="AJ22" s="141"/>
      <c r="AK22" s="142" t="n">
        <f aca="false">+SUM(F22:AJ22)</f>
        <v>0</v>
      </c>
      <c r="AL22" s="143" t="n">
        <f aca="false">IF($AK$3="４週",AK22/4,AK22/(DAY(EOMONTH($F$9,0))/7))</f>
        <v>0</v>
      </c>
      <c r="AM22" s="144"/>
      <c r="AN22" s="144"/>
    </row>
    <row r="23" customFormat="false" ht="18" hidden="false" customHeight="true" outlineLevel="0" collapsed="false">
      <c r="A23" s="127" t="n">
        <v>13</v>
      </c>
      <c r="B23" s="170"/>
      <c r="C23" s="138"/>
      <c r="D23" s="167"/>
      <c r="E23" s="168"/>
      <c r="F23" s="141"/>
      <c r="G23" s="141"/>
      <c r="H23" s="141"/>
      <c r="I23" s="141"/>
      <c r="J23" s="141"/>
      <c r="K23" s="141"/>
      <c r="L23" s="141"/>
      <c r="M23" s="141"/>
      <c r="N23" s="141"/>
      <c r="O23" s="141"/>
      <c r="P23" s="141"/>
      <c r="Q23" s="141"/>
      <c r="R23" s="141"/>
      <c r="S23" s="141"/>
      <c r="T23" s="141"/>
      <c r="U23" s="141"/>
      <c r="V23" s="141"/>
      <c r="W23" s="141"/>
      <c r="X23" s="141"/>
      <c r="Y23" s="141"/>
      <c r="Z23" s="141"/>
      <c r="AA23" s="141"/>
      <c r="AB23" s="141"/>
      <c r="AC23" s="141"/>
      <c r="AD23" s="141"/>
      <c r="AE23" s="141"/>
      <c r="AF23" s="141"/>
      <c r="AG23" s="141"/>
      <c r="AH23" s="141"/>
      <c r="AI23" s="141"/>
      <c r="AJ23" s="141"/>
      <c r="AK23" s="142" t="n">
        <f aca="false">+SUM(F23:AJ23)</f>
        <v>0</v>
      </c>
      <c r="AL23" s="143" t="n">
        <f aca="false">IF($AK$3="４週",AK23/4,AK23/(DAY(EOMONTH($F$9,0))/7))</f>
        <v>0</v>
      </c>
      <c r="AM23" s="144"/>
      <c r="AN23" s="144"/>
    </row>
    <row r="24" customFormat="false" ht="18" hidden="false" customHeight="true" outlineLevel="0" collapsed="false">
      <c r="A24" s="127" t="n">
        <v>14</v>
      </c>
      <c r="B24" s="170"/>
      <c r="C24" s="138"/>
      <c r="D24" s="167"/>
      <c r="E24" s="168"/>
      <c r="F24" s="141"/>
      <c r="G24" s="141"/>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2" t="n">
        <f aca="false">+SUM(F24:AJ24)</f>
        <v>0</v>
      </c>
      <c r="AL24" s="143" t="n">
        <f aca="false">IF($AK$3="４週",AK24/4,AK24/(DAY(EOMONTH($F$9,0))/7))</f>
        <v>0</v>
      </c>
      <c r="AM24" s="144"/>
      <c r="AN24" s="144"/>
    </row>
    <row r="25" customFormat="false" ht="18" hidden="false" customHeight="true" outlineLevel="0" collapsed="false">
      <c r="A25" s="127" t="n">
        <v>15</v>
      </c>
      <c r="B25" s="170"/>
      <c r="C25" s="138"/>
      <c r="D25" s="167"/>
      <c r="E25" s="168"/>
      <c r="F25" s="141"/>
      <c r="G25" s="141"/>
      <c r="H25" s="141"/>
      <c r="I25" s="141"/>
      <c r="J25" s="141"/>
      <c r="K25" s="141"/>
      <c r="L25" s="141"/>
      <c r="M25" s="141"/>
      <c r="N25" s="141"/>
      <c r="O25" s="141"/>
      <c r="P25" s="141"/>
      <c r="Q25" s="141"/>
      <c r="R25" s="141"/>
      <c r="S25" s="141"/>
      <c r="T25" s="141"/>
      <c r="U25" s="141"/>
      <c r="V25" s="141"/>
      <c r="W25" s="141"/>
      <c r="X25" s="141"/>
      <c r="Y25" s="141"/>
      <c r="Z25" s="141"/>
      <c r="AA25" s="141"/>
      <c r="AB25" s="141"/>
      <c r="AC25" s="141"/>
      <c r="AD25" s="141"/>
      <c r="AE25" s="141"/>
      <c r="AF25" s="141"/>
      <c r="AG25" s="141"/>
      <c r="AH25" s="141"/>
      <c r="AI25" s="141"/>
      <c r="AJ25" s="141"/>
      <c r="AK25" s="142" t="n">
        <f aca="false">+SUM(F25:AJ25)</f>
        <v>0</v>
      </c>
      <c r="AL25" s="143" t="n">
        <f aca="false">IF($AK$3="４週",AK25/4,AK25/(DAY(EOMONTH($F$9,0))/7))</f>
        <v>0</v>
      </c>
      <c r="AM25" s="144"/>
      <c r="AN25" s="144"/>
    </row>
    <row r="26" customFormat="false" ht="18" hidden="false" customHeight="true" outlineLevel="0" collapsed="false">
      <c r="A26" s="127" t="n">
        <v>16</v>
      </c>
      <c r="B26" s="170"/>
      <c r="C26" s="138"/>
      <c r="D26" s="167"/>
      <c r="E26" s="168"/>
      <c r="F26" s="141"/>
      <c r="G26" s="141"/>
      <c r="H26" s="141"/>
      <c r="I26" s="141"/>
      <c r="J26" s="141"/>
      <c r="K26" s="141"/>
      <c r="L26" s="141"/>
      <c r="M26" s="141"/>
      <c r="N26" s="141"/>
      <c r="O26" s="141"/>
      <c r="P26" s="141"/>
      <c r="Q26" s="141"/>
      <c r="R26" s="141"/>
      <c r="S26" s="141"/>
      <c r="T26" s="141"/>
      <c r="U26" s="141"/>
      <c r="V26" s="141"/>
      <c r="W26" s="141"/>
      <c r="X26" s="141"/>
      <c r="Y26" s="141"/>
      <c r="Z26" s="141"/>
      <c r="AA26" s="141"/>
      <c r="AB26" s="141"/>
      <c r="AC26" s="141"/>
      <c r="AD26" s="141"/>
      <c r="AE26" s="141"/>
      <c r="AF26" s="141"/>
      <c r="AG26" s="141"/>
      <c r="AH26" s="141"/>
      <c r="AI26" s="141"/>
      <c r="AJ26" s="141"/>
      <c r="AK26" s="142" t="n">
        <f aca="false">+SUM(F26:AJ26)</f>
        <v>0</v>
      </c>
      <c r="AL26" s="143" t="n">
        <f aca="false">IF($AK$3="４週",AK26/4,AK26/(DAY(EOMONTH($F$9,0))/7))</f>
        <v>0</v>
      </c>
      <c r="AM26" s="144"/>
      <c r="AN26" s="144"/>
    </row>
    <row r="27" customFormat="false" ht="18" hidden="false" customHeight="true" outlineLevel="0" collapsed="false">
      <c r="A27" s="127" t="n">
        <v>17</v>
      </c>
      <c r="B27" s="170"/>
      <c r="C27" s="138"/>
      <c r="D27" s="167"/>
      <c r="E27" s="168"/>
      <c r="F27" s="141"/>
      <c r="G27" s="141"/>
      <c r="H27" s="141"/>
      <c r="I27" s="141"/>
      <c r="J27" s="141"/>
      <c r="K27" s="141"/>
      <c r="L27" s="141"/>
      <c r="M27" s="141"/>
      <c r="N27" s="141"/>
      <c r="O27" s="141"/>
      <c r="P27" s="141"/>
      <c r="Q27" s="141"/>
      <c r="R27" s="141"/>
      <c r="S27" s="141"/>
      <c r="T27" s="141"/>
      <c r="U27" s="141"/>
      <c r="V27" s="141"/>
      <c r="W27" s="141"/>
      <c r="X27" s="141"/>
      <c r="Y27" s="141"/>
      <c r="Z27" s="141"/>
      <c r="AA27" s="141"/>
      <c r="AB27" s="141"/>
      <c r="AC27" s="141"/>
      <c r="AD27" s="141"/>
      <c r="AE27" s="141"/>
      <c r="AF27" s="141"/>
      <c r="AG27" s="141"/>
      <c r="AH27" s="141"/>
      <c r="AI27" s="141"/>
      <c r="AJ27" s="141"/>
      <c r="AK27" s="142" t="n">
        <f aca="false">+SUM(F27:AJ27)</f>
        <v>0</v>
      </c>
      <c r="AL27" s="143" t="n">
        <f aca="false">IF($AK$3="４週",AK27/4,AK27/(DAY(EOMONTH($F$9,0))/7))</f>
        <v>0</v>
      </c>
      <c r="AM27" s="144"/>
      <c r="AN27" s="144"/>
    </row>
    <row r="28" customFormat="false" ht="18" hidden="false" customHeight="true" outlineLevel="0" collapsed="false">
      <c r="A28" s="127" t="n">
        <v>18</v>
      </c>
      <c r="B28" s="170"/>
      <c r="C28" s="138"/>
      <c r="D28" s="167"/>
      <c r="E28" s="168"/>
      <c r="F28" s="141"/>
      <c r="G28" s="141"/>
      <c r="H28" s="141"/>
      <c r="I28" s="141"/>
      <c r="J28" s="141"/>
      <c r="K28" s="141"/>
      <c r="L28" s="141"/>
      <c r="M28" s="141"/>
      <c r="N28" s="141"/>
      <c r="O28" s="141"/>
      <c r="P28" s="141"/>
      <c r="Q28" s="141"/>
      <c r="R28" s="141"/>
      <c r="S28" s="141"/>
      <c r="T28" s="141"/>
      <c r="U28" s="141"/>
      <c r="V28" s="141"/>
      <c r="W28" s="141"/>
      <c r="X28" s="141"/>
      <c r="Y28" s="141"/>
      <c r="Z28" s="141"/>
      <c r="AA28" s="141"/>
      <c r="AB28" s="141"/>
      <c r="AC28" s="141"/>
      <c r="AD28" s="141"/>
      <c r="AE28" s="141"/>
      <c r="AF28" s="141"/>
      <c r="AG28" s="141"/>
      <c r="AH28" s="141"/>
      <c r="AI28" s="141"/>
      <c r="AJ28" s="141"/>
      <c r="AK28" s="142" t="n">
        <f aca="false">+SUM(F28:AJ28)</f>
        <v>0</v>
      </c>
      <c r="AL28" s="143" t="n">
        <f aca="false">IF($AK$3="４週",AK28/4,AK28/(DAY(EOMONTH($F$9,0))/7))</f>
        <v>0</v>
      </c>
      <c r="AM28" s="144"/>
      <c r="AN28" s="144"/>
    </row>
    <row r="29" customFormat="false" ht="18" hidden="false" customHeight="true" outlineLevel="0" collapsed="false">
      <c r="A29" s="127" t="n">
        <v>19</v>
      </c>
      <c r="B29" s="170"/>
      <c r="C29" s="138"/>
      <c r="D29" s="167"/>
      <c r="E29" s="168"/>
      <c r="F29" s="141"/>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41"/>
      <c r="AG29" s="141"/>
      <c r="AH29" s="141"/>
      <c r="AI29" s="141"/>
      <c r="AJ29" s="141"/>
      <c r="AK29" s="142" t="n">
        <f aca="false">+SUM(F29:AJ29)</f>
        <v>0</v>
      </c>
      <c r="AL29" s="143" t="n">
        <f aca="false">IF($AK$3="４週",AK29/4,AK29/(DAY(EOMONTH($F$9,0))/7))</f>
        <v>0</v>
      </c>
      <c r="AM29" s="144"/>
      <c r="AN29" s="144"/>
    </row>
    <row r="30" customFormat="false" ht="18" hidden="false" customHeight="true" outlineLevel="0" collapsed="false">
      <c r="A30" s="127" t="n">
        <v>20</v>
      </c>
      <c r="B30" s="170"/>
      <c r="C30" s="138"/>
      <c r="D30" s="167"/>
      <c r="E30" s="168"/>
      <c r="F30" s="141"/>
      <c r="G30" s="141"/>
      <c r="H30" s="141"/>
      <c r="I30" s="141"/>
      <c r="J30" s="141"/>
      <c r="K30" s="141"/>
      <c r="L30" s="141"/>
      <c r="M30" s="141"/>
      <c r="N30" s="141"/>
      <c r="O30" s="141"/>
      <c r="P30" s="141"/>
      <c r="Q30" s="141"/>
      <c r="R30" s="141"/>
      <c r="S30" s="141"/>
      <c r="T30" s="141"/>
      <c r="U30" s="141"/>
      <c r="V30" s="141"/>
      <c r="W30" s="141"/>
      <c r="X30" s="141"/>
      <c r="Y30" s="141"/>
      <c r="Z30" s="141"/>
      <c r="AA30" s="141"/>
      <c r="AB30" s="141"/>
      <c r="AC30" s="141"/>
      <c r="AD30" s="141"/>
      <c r="AE30" s="141"/>
      <c r="AF30" s="141"/>
      <c r="AG30" s="141"/>
      <c r="AH30" s="141"/>
      <c r="AI30" s="141"/>
      <c r="AJ30" s="141"/>
      <c r="AK30" s="142" t="n">
        <f aca="false">+SUM(F30:AJ30)</f>
        <v>0</v>
      </c>
      <c r="AL30" s="143" t="n">
        <f aca="false">IF($AK$3="４週",AK30/4,AK30/(DAY(EOMONTH($F$9,0))/7))</f>
        <v>0</v>
      </c>
      <c r="AM30" s="144"/>
      <c r="AN30" s="144"/>
    </row>
    <row r="31" customFormat="false" ht="18" hidden="false" customHeight="true" outlineLevel="0" collapsed="false">
      <c r="A31" s="130" t="s">
        <v>115</v>
      </c>
      <c r="B31" s="130"/>
      <c r="C31" s="130"/>
      <c r="D31" s="130"/>
      <c r="E31" s="130"/>
      <c r="F31" s="145" t="n">
        <f aca="false">+SUM(F11:F30)</f>
        <v>31</v>
      </c>
      <c r="G31" s="145" t="n">
        <f aca="false">+SUM(G11:G30)</f>
        <v>31</v>
      </c>
      <c r="H31" s="145" t="n">
        <f aca="false">+SUM(H11:H30)</f>
        <v>19</v>
      </c>
      <c r="I31" s="145" t="n">
        <f aca="false">+SUM(I11:I30)</f>
        <v>31</v>
      </c>
      <c r="J31" s="145" t="n">
        <f aca="false">+SUM(J11:J30)</f>
        <v>31</v>
      </c>
      <c r="K31" s="145" t="n">
        <f aca="false">+SUM(K11:K30)</f>
        <v>28</v>
      </c>
      <c r="L31" s="145" t="n">
        <f aca="false">+SUM(L11:L30)</f>
        <v>10</v>
      </c>
      <c r="M31" s="145" t="n">
        <f aca="false">+SUM(M11:M30)</f>
        <v>31</v>
      </c>
      <c r="N31" s="145" t="n">
        <f aca="false">+SUM(N11:N30)</f>
        <v>35</v>
      </c>
      <c r="O31" s="145" t="n">
        <f aca="false">+SUM(O11:O30)</f>
        <v>15</v>
      </c>
      <c r="P31" s="145" t="n">
        <f aca="false">+SUM(P11:P30)</f>
        <v>31</v>
      </c>
      <c r="Q31" s="145" t="n">
        <f aca="false">+SUM(Q11:Q30)</f>
        <v>35</v>
      </c>
      <c r="R31" s="145" t="n">
        <f aca="false">+SUM(R11:R30)</f>
        <v>23</v>
      </c>
      <c r="S31" s="145" t="n">
        <f aca="false">+SUM(S11:S30)</f>
        <v>10</v>
      </c>
      <c r="T31" s="145" t="n">
        <f aca="false">+SUM(T11:T30)</f>
        <v>31</v>
      </c>
      <c r="U31" s="145" t="n">
        <f aca="false">+SUM(U11:U30)</f>
        <v>35</v>
      </c>
      <c r="V31" s="145" t="n">
        <f aca="false">+SUM(V11:V30)</f>
        <v>15</v>
      </c>
      <c r="W31" s="145" t="n">
        <f aca="false">+SUM(W11:W30)</f>
        <v>31</v>
      </c>
      <c r="X31" s="145" t="n">
        <f aca="false">+SUM(X11:X30)</f>
        <v>35</v>
      </c>
      <c r="Y31" s="145" t="n">
        <f aca="false">+SUM(Y11:Y30)</f>
        <v>15</v>
      </c>
      <c r="Z31" s="145" t="n">
        <f aca="false">+SUM(Z11:Z30)</f>
        <v>18</v>
      </c>
      <c r="AA31" s="145" t="n">
        <f aca="false">+SUM(AA11:AA30)</f>
        <v>31</v>
      </c>
      <c r="AB31" s="145" t="n">
        <f aca="false">+SUM(AB11:AB30)</f>
        <v>23</v>
      </c>
      <c r="AC31" s="145" t="n">
        <f aca="false">+SUM(AC11:AC30)</f>
        <v>27</v>
      </c>
      <c r="AD31" s="145" t="n">
        <f aca="false">+SUM(AD11:AD30)</f>
        <v>31</v>
      </c>
      <c r="AE31" s="145" t="n">
        <f aca="false">+SUM(AE11:AE30)</f>
        <v>31</v>
      </c>
      <c r="AF31" s="145" t="n">
        <f aca="false">+SUM(AF11:AF30)</f>
        <v>19</v>
      </c>
      <c r="AG31" s="145" t="n">
        <f aca="false">+SUM(AG11:AG30)</f>
        <v>18</v>
      </c>
      <c r="AH31" s="145" t="n">
        <f aca="false">+SUM(AH11:AH30)</f>
        <v>0</v>
      </c>
      <c r="AI31" s="145" t="n">
        <f aca="false">+SUM(AI11:AI30)</f>
        <v>0</v>
      </c>
      <c r="AJ31" s="145" t="n">
        <f aca="false">+SUM(AJ11:AJ30)</f>
        <v>0</v>
      </c>
      <c r="AK31" s="142" t="n">
        <f aca="false">+SUM(F31:AJ31)</f>
        <v>721</v>
      </c>
      <c r="AL31" s="143" t="n">
        <f aca="false">IF($AK$3="４週",AK31/4,AK31/(DAY(EOMONTH($F$9,0))/7))</f>
        <v>180.25</v>
      </c>
      <c r="AM31" s="146"/>
      <c r="AN31" s="146"/>
    </row>
    <row r="32" customFormat="false" ht="18" hidden="false" customHeight="true" outlineLevel="0" collapsed="false">
      <c r="A32" s="147" t="s">
        <v>116</v>
      </c>
      <c r="B32" s="147"/>
      <c r="C32" s="147"/>
      <c r="D32" s="147"/>
      <c r="E32" s="147"/>
      <c r="F32" s="148" t="n">
        <v>12</v>
      </c>
      <c r="G32" s="148" t="n">
        <v>20</v>
      </c>
      <c r="H32" s="148" t="n">
        <v>12</v>
      </c>
      <c r="I32" s="148" t="n">
        <v>20</v>
      </c>
      <c r="J32" s="148" t="n">
        <v>12</v>
      </c>
      <c r="K32" s="148" t="n">
        <v>20</v>
      </c>
      <c r="L32" s="148" t="n">
        <v>12</v>
      </c>
      <c r="M32" s="148" t="n">
        <v>20</v>
      </c>
      <c r="N32" s="148" t="n">
        <v>12</v>
      </c>
      <c r="O32" s="148" t="n">
        <v>20</v>
      </c>
      <c r="P32" s="148" t="n">
        <v>12</v>
      </c>
      <c r="Q32" s="148" t="n">
        <v>20</v>
      </c>
      <c r="R32" s="148" t="n">
        <v>12</v>
      </c>
      <c r="S32" s="148" t="n">
        <v>20</v>
      </c>
      <c r="T32" s="148" t="n">
        <v>12</v>
      </c>
      <c r="U32" s="148" t="n">
        <v>20</v>
      </c>
      <c r="V32" s="148" t="n">
        <v>12</v>
      </c>
      <c r="W32" s="148" t="n">
        <v>20</v>
      </c>
      <c r="X32" s="148" t="n">
        <v>12</v>
      </c>
      <c r="Y32" s="148" t="n">
        <v>20</v>
      </c>
      <c r="Z32" s="148" t="n">
        <v>12</v>
      </c>
      <c r="AA32" s="148" t="n">
        <v>20</v>
      </c>
      <c r="AB32" s="148" t="n">
        <v>12</v>
      </c>
      <c r="AC32" s="148" t="n">
        <v>20</v>
      </c>
      <c r="AD32" s="148" t="n">
        <v>12</v>
      </c>
      <c r="AE32" s="148" t="n">
        <v>20</v>
      </c>
      <c r="AF32" s="148" t="n">
        <v>12</v>
      </c>
      <c r="AG32" s="148" t="n">
        <v>20</v>
      </c>
      <c r="AH32" s="148" t="n">
        <v>12</v>
      </c>
      <c r="AI32" s="148" t="n">
        <v>20</v>
      </c>
      <c r="AJ32" s="148" t="n">
        <v>10</v>
      </c>
      <c r="AK32" s="145"/>
      <c r="AL32" s="149"/>
      <c r="AM32" s="146"/>
      <c r="AN32" s="146"/>
    </row>
    <row r="33" s="153" customFormat="true" ht="15" hidden="false" customHeight="true" outlineLevel="0" collapsed="false">
      <c r="A33" s="150"/>
      <c r="B33" s="150"/>
      <c r="C33" s="150"/>
      <c r="D33" s="150"/>
      <c r="E33" s="150"/>
      <c r="F33" s="151"/>
      <c r="G33" s="151"/>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0"/>
      <c r="AL33" s="150"/>
      <c r="AM33" s="152"/>
    </row>
    <row r="34" s="153" customFormat="true" ht="4.5" hidden="false" customHeight="true" outlineLevel="0" collapsed="false">
      <c r="A34" s="171"/>
      <c r="B34" s="171"/>
      <c r="C34" s="17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72"/>
      <c r="AK34" s="151"/>
      <c r="AL34" s="150"/>
      <c r="AM34" s="150"/>
      <c r="AN34" s="152"/>
    </row>
    <row r="35" s="153" customFormat="true" ht="4.5" hidden="false" customHeight="true" outlineLevel="0" collapsed="false">
      <c r="A35" s="171"/>
      <c r="B35" s="171"/>
      <c r="C35" s="171"/>
      <c r="I35" s="151"/>
      <c r="J35" s="151"/>
      <c r="K35" s="151"/>
      <c r="L35" s="151"/>
      <c r="M35" s="151"/>
      <c r="N35" s="151"/>
      <c r="O35" s="151"/>
      <c r="P35" s="151"/>
      <c r="Q35" s="151"/>
      <c r="R35" s="151"/>
      <c r="S35" s="151"/>
      <c r="T35" s="151"/>
      <c r="U35" s="151"/>
      <c r="V35" s="151"/>
      <c r="W35" s="151"/>
      <c r="X35" s="151"/>
      <c r="Y35" s="151"/>
      <c r="Z35" s="151"/>
      <c r="AA35" s="151"/>
      <c r="AB35" s="151"/>
      <c r="AC35" s="151"/>
      <c r="AD35" s="151"/>
      <c r="AE35" s="151"/>
      <c r="AF35" s="151"/>
      <c r="AG35" s="151"/>
      <c r="AH35" s="151"/>
      <c r="AI35" s="151"/>
      <c r="AJ35" s="172"/>
      <c r="AK35" s="151"/>
      <c r="AL35" s="150"/>
      <c r="AM35" s="150"/>
      <c r="AN35" s="152"/>
    </row>
    <row r="36" s="153" customFormat="true" ht="4.5" hidden="false" customHeight="true" outlineLevel="0" collapsed="false">
      <c r="A36" s="171"/>
      <c r="B36" s="171"/>
      <c r="C36" s="17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72"/>
      <c r="AK36" s="151"/>
      <c r="AL36" s="150"/>
      <c r="AM36" s="150"/>
      <c r="AN36" s="152"/>
    </row>
    <row r="37" s="153" customFormat="true" ht="18" hidden="false" customHeight="true" outlineLevel="0" collapsed="false">
      <c r="A37" s="173" t="s">
        <v>161</v>
      </c>
      <c r="B37" s="151"/>
      <c r="D37" s="151"/>
      <c r="E37" s="151"/>
      <c r="F37" s="151"/>
      <c r="G37" s="151"/>
      <c r="H37" s="151"/>
      <c r="I37" s="151"/>
      <c r="J37" s="151"/>
      <c r="K37" s="151"/>
    </row>
    <row r="38" s="153" customFormat="true" ht="18" hidden="false" customHeight="true" outlineLevel="0" collapsed="false">
      <c r="A38" s="174" t="s">
        <v>162</v>
      </c>
      <c r="B38" s="174"/>
      <c r="M38" s="173" t="s">
        <v>163</v>
      </c>
      <c r="N38" s="151"/>
      <c r="P38" s="151"/>
      <c r="Q38" s="151"/>
      <c r="R38" s="151"/>
      <c r="S38" s="151"/>
      <c r="T38" s="151"/>
      <c r="U38" s="175" t="str">
        <f aca="false">IF(COUNTIF(M40:M43,"○")&gt;1,"いずれか１つを選択してください。","")</f>
        <v/>
      </c>
      <c r="V38" s="151"/>
      <c r="W38" s="151"/>
      <c r="X38" s="151"/>
      <c r="Y38" s="151"/>
      <c r="Z38" s="151"/>
      <c r="AA38" s="151"/>
      <c r="AB38" s="151"/>
      <c r="AC38" s="151"/>
      <c r="AD38" s="151"/>
      <c r="AE38" s="151"/>
      <c r="AF38" s="151"/>
      <c r="AG38" s="151"/>
      <c r="AH38" s="151"/>
      <c r="AI38" s="151"/>
      <c r="AJ38" s="151"/>
      <c r="AK38" s="172"/>
      <c r="AL38" s="151"/>
      <c r="AM38" s="150"/>
      <c r="AN38" s="150"/>
    </row>
    <row r="39" s="153" customFormat="true" ht="18.75" hidden="false" customHeight="true" outlineLevel="0" collapsed="false">
      <c r="A39" s="176"/>
      <c r="B39" s="176"/>
      <c r="C39" s="176"/>
      <c r="D39" s="177" t="n">
        <f aca="false">IF(S2=1,10,IF(S2=2,11,IF(S2=3,12,S2-3)))</f>
        <v>2</v>
      </c>
      <c r="E39" s="177" t="n">
        <f aca="false">IF(S2=1,11,IF(S2=2,12,S2-2))</f>
        <v>3</v>
      </c>
      <c r="F39" s="177" t="n">
        <f aca="false">IF(S2=1,12,S2-1)</f>
        <v>4</v>
      </c>
      <c r="G39" s="177"/>
      <c r="H39" s="177"/>
      <c r="I39" s="178" t="s">
        <v>115</v>
      </c>
      <c r="J39" s="178"/>
      <c r="K39" s="178"/>
      <c r="M39" s="179" t="s">
        <v>125</v>
      </c>
      <c r="N39" s="179"/>
      <c r="O39" s="179"/>
      <c r="P39" s="179"/>
      <c r="Q39" s="179"/>
      <c r="R39" s="179"/>
      <c r="S39" s="179"/>
      <c r="T39" s="179"/>
      <c r="U39" s="179"/>
      <c r="V39" s="179"/>
      <c r="W39" s="179"/>
      <c r="X39" s="179"/>
      <c r="Y39" s="179"/>
      <c r="Z39" s="179"/>
      <c r="AA39" s="179"/>
      <c r="AB39" s="179"/>
      <c r="AC39" s="179"/>
      <c r="AD39" s="179"/>
      <c r="AE39" s="179"/>
      <c r="AF39" s="179"/>
      <c r="AG39" s="179"/>
      <c r="AH39" s="180" t="s">
        <v>164</v>
      </c>
      <c r="AI39" s="180"/>
      <c r="AJ39" s="180"/>
      <c r="AK39" s="180"/>
      <c r="AL39" s="180"/>
      <c r="AM39" s="181" t="s">
        <v>165</v>
      </c>
      <c r="AN39" s="181"/>
    </row>
    <row r="40" s="153" customFormat="true" ht="18" hidden="false" customHeight="true" outlineLevel="0" collapsed="false">
      <c r="A40" s="181" t="s">
        <v>188</v>
      </c>
      <c r="B40" s="181"/>
      <c r="C40" s="181"/>
      <c r="D40" s="182" t="n">
        <v>80</v>
      </c>
      <c r="E40" s="182" t="n">
        <v>80</v>
      </c>
      <c r="F40" s="182" t="n">
        <v>81</v>
      </c>
      <c r="G40" s="182"/>
      <c r="H40" s="182"/>
      <c r="I40" s="178" t="n">
        <f aca="false">SUM(D40:F40)</f>
        <v>241</v>
      </c>
      <c r="J40" s="178"/>
      <c r="K40" s="178"/>
      <c r="M40" s="183" t="s">
        <v>167</v>
      </c>
      <c r="N40" s="181" t="s">
        <v>168</v>
      </c>
      <c r="O40" s="181"/>
      <c r="P40" s="181"/>
      <c r="Q40" s="184" t="s">
        <v>169</v>
      </c>
      <c r="R40" s="184"/>
      <c r="S40" s="184"/>
      <c r="T40" s="184"/>
      <c r="U40" s="184"/>
      <c r="V40" s="184"/>
      <c r="W40" s="184"/>
      <c r="X40" s="184"/>
      <c r="Y40" s="184"/>
      <c r="Z40" s="184"/>
      <c r="AA40" s="184"/>
      <c r="AB40" s="184"/>
      <c r="AC40" s="184"/>
      <c r="AD40" s="184"/>
      <c r="AE40" s="184"/>
      <c r="AF40" s="184"/>
      <c r="AG40" s="184"/>
      <c r="AH40" s="181" t="n">
        <f aca="false">SUM(F32:AJ32)</f>
        <v>490</v>
      </c>
      <c r="AI40" s="181"/>
      <c r="AJ40" s="185" t="s">
        <v>170</v>
      </c>
      <c r="AK40" s="181" t="n">
        <f aca="false">ROUNDUP(AH40/450,0)</f>
        <v>2</v>
      </c>
      <c r="AL40" s="181"/>
      <c r="AM40" s="178" t="n">
        <f aca="false">MIN(AH40:AK42)</f>
        <v>1</v>
      </c>
      <c r="AN40" s="178"/>
    </row>
    <row r="41" s="153" customFormat="true" ht="18" hidden="false" customHeight="true" outlineLevel="0" collapsed="false">
      <c r="A41" s="195"/>
      <c r="B41" s="195"/>
      <c r="C41" s="195"/>
      <c r="D41" s="150"/>
      <c r="E41" s="150"/>
      <c r="F41" s="150"/>
      <c r="G41" s="150"/>
      <c r="H41" s="150"/>
      <c r="I41" s="150" t="s">
        <v>176</v>
      </c>
      <c r="J41" s="150"/>
      <c r="K41" s="150"/>
      <c r="M41" s="183"/>
      <c r="N41" s="181"/>
      <c r="O41" s="181"/>
      <c r="P41" s="181"/>
      <c r="Q41" s="186" t="s">
        <v>172</v>
      </c>
      <c r="R41" s="186"/>
      <c r="S41" s="186"/>
      <c r="T41" s="186"/>
      <c r="U41" s="186"/>
      <c r="V41" s="186"/>
      <c r="W41" s="186"/>
      <c r="X41" s="186"/>
      <c r="Y41" s="186"/>
      <c r="Z41" s="186"/>
      <c r="AA41" s="186"/>
      <c r="AB41" s="186"/>
      <c r="AC41" s="186"/>
      <c r="AD41" s="186"/>
      <c r="AE41" s="186"/>
      <c r="AF41" s="186"/>
      <c r="AG41" s="186"/>
      <c r="AH41" s="179" t="n">
        <f aca="false">COUNTA(B12:B30)</f>
        <v>9</v>
      </c>
      <c r="AI41" s="179"/>
      <c r="AJ41" s="187" t="s">
        <v>173</v>
      </c>
      <c r="AK41" s="181" t="n">
        <f aca="false">ROUNDUP(AH41/10,0)</f>
        <v>1</v>
      </c>
      <c r="AL41" s="181"/>
      <c r="AM41" s="178"/>
      <c r="AN41" s="178"/>
    </row>
    <row r="42" s="153" customFormat="true" ht="18" hidden="false" customHeight="true" outlineLevel="0" collapsed="false">
      <c r="A42" s="150"/>
      <c r="B42" s="150"/>
      <c r="C42" s="150"/>
      <c r="D42" s="150"/>
      <c r="E42" s="150"/>
      <c r="F42" s="150"/>
      <c r="G42" s="150"/>
      <c r="H42" s="150"/>
      <c r="I42" s="178" t="n">
        <f aca="false">I40/3</f>
        <v>80.3333333333333</v>
      </c>
      <c r="J42" s="178"/>
      <c r="K42" s="178"/>
      <c r="M42" s="183"/>
      <c r="N42" s="181"/>
      <c r="O42" s="181"/>
      <c r="P42" s="181"/>
      <c r="Q42" s="186" t="s">
        <v>174</v>
      </c>
      <c r="R42" s="186"/>
      <c r="S42" s="186"/>
      <c r="T42" s="186"/>
      <c r="U42" s="186"/>
      <c r="V42" s="186"/>
      <c r="W42" s="186"/>
      <c r="X42" s="186"/>
      <c r="Y42" s="186"/>
      <c r="Z42" s="186"/>
      <c r="AA42" s="186"/>
      <c r="AB42" s="186"/>
      <c r="AC42" s="186"/>
      <c r="AD42" s="186"/>
      <c r="AE42" s="186"/>
      <c r="AF42" s="186"/>
      <c r="AG42" s="186"/>
      <c r="AH42" s="181" t="n">
        <f aca="false">ROUNDDOWN(I42,1)</f>
        <v>80.3</v>
      </c>
      <c r="AI42" s="181"/>
      <c r="AJ42" s="188" t="s">
        <v>173</v>
      </c>
      <c r="AK42" s="181" t="n">
        <f aca="false">ROUNDUP(AH42/40,0)</f>
        <v>3</v>
      </c>
      <c r="AL42" s="181"/>
      <c r="AM42" s="178"/>
      <c r="AN42" s="178"/>
    </row>
    <row r="43" s="153" customFormat="true" ht="18" hidden="false" customHeight="true" outlineLevel="0" collapsed="false">
      <c r="B43" s="189"/>
      <c r="I43" s="150"/>
      <c r="J43" s="150"/>
      <c r="K43" s="150"/>
      <c r="M43" s="182"/>
      <c r="N43" s="186" t="s">
        <v>177</v>
      </c>
      <c r="O43" s="186"/>
      <c r="P43" s="186"/>
      <c r="Q43" s="186"/>
      <c r="R43" s="186"/>
      <c r="S43" s="186"/>
      <c r="T43" s="186"/>
      <c r="U43" s="186"/>
      <c r="V43" s="186"/>
      <c r="W43" s="186"/>
      <c r="X43" s="186"/>
      <c r="Y43" s="186"/>
      <c r="Z43" s="186"/>
      <c r="AA43" s="186"/>
      <c r="AB43" s="186"/>
      <c r="AC43" s="186"/>
      <c r="AD43" s="186"/>
      <c r="AE43" s="186"/>
      <c r="AF43" s="186"/>
      <c r="AG43" s="186"/>
      <c r="AH43" s="190"/>
      <c r="AI43" s="190"/>
      <c r="AJ43" s="190"/>
      <c r="AK43" s="190"/>
      <c r="AL43" s="190"/>
      <c r="AM43" s="178" t="n">
        <f aca="false" t="array" ref="AM43:AM43">ROUNDUP(_xlfn.IFS(AM40&lt;2,1,AND(AM40&lt;=2,AM40&lt;6),AM40-1,AM40&gt;=6,AM40/2*3),1)</f>
        <v>1</v>
      </c>
      <c r="AN43" s="178"/>
    </row>
    <row r="44" s="153" customFormat="true" ht="4.5" hidden="false" customHeight="true" outlineLevel="0" collapsed="false">
      <c r="A44" s="171"/>
      <c r="B44" s="171"/>
      <c r="C44" s="171"/>
      <c r="D44" s="171"/>
      <c r="E44" s="171"/>
      <c r="F44" s="171"/>
      <c r="G44" s="171"/>
      <c r="H44" s="171"/>
      <c r="I44" s="171"/>
      <c r="J44" s="151"/>
      <c r="K44" s="151"/>
      <c r="L44" s="151"/>
      <c r="M44" s="172"/>
      <c r="N44" s="151"/>
      <c r="W44" s="150"/>
      <c r="X44" s="151"/>
      <c r="Y44" s="151"/>
      <c r="Z44" s="151"/>
      <c r="AA44" s="151"/>
      <c r="AB44" s="151"/>
      <c r="AC44" s="151"/>
      <c r="AD44" s="151"/>
      <c r="AE44" s="151"/>
      <c r="AF44" s="151"/>
      <c r="AG44" s="151"/>
      <c r="AH44" s="151"/>
      <c r="AI44" s="151"/>
      <c r="AJ44" s="172"/>
      <c r="AK44" s="151"/>
      <c r="AL44" s="150"/>
      <c r="AM44" s="150"/>
      <c r="AN44" s="152"/>
    </row>
    <row r="45" s="105" customFormat="true" ht="21" hidden="false" customHeight="true" outlineLevel="0" collapsed="false">
      <c r="A45" s="197" t="s">
        <v>182</v>
      </c>
      <c r="C45" s="126"/>
      <c r="D45" s="126"/>
      <c r="E45" s="126"/>
      <c r="F45" s="126"/>
      <c r="G45" s="198"/>
      <c r="H45" s="198"/>
      <c r="I45" s="198"/>
      <c r="J45" s="198"/>
      <c r="K45" s="198"/>
      <c r="L45" s="198"/>
      <c r="M45" s="198"/>
      <c r="N45" s="198"/>
      <c r="O45" s="198"/>
      <c r="P45" s="198"/>
      <c r="Q45" s="198"/>
      <c r="R45" s="198"/>
      <c r="S45" s="198"/>
      <c r="T45" s="198"/>
      <c r="U45" s="198"/>
      <c r="V45" s="198"/>
      <c r="W45" s="198"/>
      <c r="X45" s="198"/>
      <c r="Y45" s="198"/>
      <c r="Z45" s="198"/>
      <c r="AA45" s="198"/>
      <c r="AB45" s="198"/>
      <c r="AC45" s="198"/>
      <c r="AD45" s="198"/>
      <c r="AE45" s="198"/>
      <c r="AF45" s="198"/>
      <c r="AG45" s="198"/>
      <c r="AH45" s="198"/>
      <c r="AI45" s="198"/>
      <c r="AJ45" s="198"/>
      <c r="AK45" s="198"/>
      <c r="AL45" s="126"/>
      <c r="AM45" s="126"/>
      <c r="AN45" s="110"/>
    </row>
    <row r="46" customFormat="false" ht="24.75" hidden="false" customHeight="true" outlineLevel="0" collapsed="false">
      <c r="A46" s="110"/>
      <c r="B46" s="125"/>
      <c r="C46" s="199" t="str">
        <f aca="false">IF(VLOOKUP($AK$1,選択肢!$A$1:$J$31,C51,FALSE())=0,"-",VLOOKUP($AK$1,選択肢!$A$1:$J$31,C51,FALSE()))</f>
        <v>管理者</v>
      </c>
      <c r="D46" s="199"/>
      <c r="E46" s="200" t="str">
        <f aca="false">IF(VLOOKUP($AK$1,選択肢!$A$1:$J$31,E51,FALSE())=0,"-",VLOOKUP($AK$1,選択肢!$A$1:$J$31,E51,FALSE()))</f>
        <v>サービス提供責任者</v>
      </c>
      <c r="F46" s="200"/>
      <c r="G46" s="200"/>
      <c r="H46" s="200"/>
      <c r="I46" s="200" t="str">
        <f aca="false">IF(VLOOKUP($AK$1,選択肢!$A$1:$J$31,I51,FALSE())=0,"-",VLOOKUP($AK$1,選択肢!$A$1:$J$31,I51,FALSE()))</f>
        <v>従業者</v>
      </c>
      <c r="J46" s="200"/>
      <c r="K46" s="200"/>
      <c r="L46" s="200"/>
      <c r="M46" s="200"/>
      <c r="N46" s="200"/>
      <c r="O46" s="201"/>
      <c r="P46" s="201"/>
      <c r="Q46" s="201"/>
      <c r="R46" s="201"/>
      <c r="S46" s="201"/>
      <c r="T46" s="201"/>
      <c r="U46" s="201"/>
      <c r="V46" s="201"/>
      <c r="W46" s="201"/>
      <c r="X46" s="201"/>
      <c r="Y46" s="201"/>
      <c r="Z46" s="201"/>
      <c r="AA46" s="201"/>
      <c r="AB46" s="201"/>
      <c r="AC46" s="201"/>
      <c r="AD46" s="201"/>
      <c r="AE46" s="201"/>
      <c r="AF46" s="201"/>
      <c r="AG46" s="201"/>
      <c r="AH46" s="201"/>
      <c r="AI46" s="201"/>
      <c r="AJ46" s="201"/>
      <c r="AK46" s="201"/>
      <c r="AL46" s="201"/>
      <c r="AM46" s="201"/>
      <c r="AN46" s="110"/>
    </row>
    <row r="47" customFormat="false" ht="18" hidden="false" customHeight="true" outlineLevel="0" collapsed="false">
      <c r="A47" s="110"/>
      <c r="B47" s="125"/>
      <c r="C47" s="202" t="s">
        <v>26</v>
      </c>
      <c r="D47" s="202" t="s">
        <v>183</v>
      </c>
      <c r="E47" s="203" t="s">
        <v>26</v>
      </c>
      <c r="F47" s="203" t="s">
        <v>183</v>
      </c>
      <c r="G47" s="203"/>
      <c r="H47" s="203"/>
      <c r="I47" s="203" t="s">
        <v>26</v>
      </c>
      <c r="J47" s="203"/>
      <c r="K47" s="203"/>
      <c r="L47" s="203" t="s">
        <v>183</v>
      </c>
      <c r="M47" s="203"/>
      <c r="N47" s="203"/>
      <c r="O47" s="204"/>
      <c r="P47" s="204"/>
      <c r="Q47" s="204"/>
      <c r="R47" s="204"/>
      <c r="S47" s="204"/>
      <c r="T47" s="204"/>
      <c r="U47" s="204"/>
      <c r="V47" s="204"/>
      <c r="W47" s="204"/>
      <c r="X47" s="204"/>
      <c r="Y47" s="204"/>
      <c r="Z47" s="204"/>
      <c r="AA47" s="204"/>
      <c r="AB47" s="204"/>
      <c r="AC47" s="204"/>
      <c r="AD47" s="204"/>
      <c r="AE47" s="204"/>
      <c r="AF47" s="204"/>
      <c r="AG47" s="204"/>
      <c r="AH47" s="204"/>
      <c r="AI47" s="204"/>
      <c r="AJ47" s="204"/>
      <c r="AK47" s="204"/>
      <c r="AL47" s="204"/>
      <c r="AM47" s="204"/>
      <c r="AN47" s="110"/>
    </row>
    <row r="48" customFormat="false" ht="18" hidden="false" customHeight="true" outlineLevel="0" collapsed="false">
      <c r="A48" s="110"/>
      <c r="B48" s="128" t="s">
        <v>184</v>
      </c>
      <c r="C48" s="203" t="n">
        <f aca="false">COUNTIFS($B$11:$B$30,C$46,$C$11:$C$30,"A",$E$11:$E$30,"*")</f>
        <v>1</v>
      </c>
      <c r="D48" s="203" t="n">
        <f aca="false">COUNTIFS($B$11:$B$30,C$46,$C$11:$C$30,"B",$E$11:$E$30,"*")</f>
        <v>0</v>
      </c>
      <c r="E48" s="203" t="n">
        <f aca="false">COUNTIFS($B$11:$B$30,E$46,$C$11:$C$30,"A",$E$11:$E$30,"*")</f>
        <v>0</v>
      </c>
      <c r="F48" s="203" t="n">
        <f aca="false">COUNTIFS($B$11:$B$30,E$46,$C$11:$C$30,"B",$E$11:$E$30,"*")</f>
        <v>1</v>
      </c>
      <c r="G48" s="203"/>
      <c r="H48" s="203"/>
      <c r="I48" s="203" t="n">
        <f aca="false">COUNTIFS($B$11:$B$30,I$46,$C$11:$C$30,"A",$E$11:$E$30,"*")</f>
        <v>0</v>
      </c>
      <c r="J48" s="203"/>
      <c r="K48" s="203"/>
      <c r="L48" s="203" t="n">
        <f aca="false">COUNTIFS($B$11:$B$30,I$46,$C$11:$C$30,"B",$E$11:$E$30,"*")</f>
        <v>0</v>
      </c>
      <c r="M48" s="203"/>
      <c r="N48" s="203"/>
      <c r="O48" s="204"/>
      <c r="P48" s="204"/>
      <c r="Q48" s="204"/>
      <c r="R48" s="204"/>
      <c r="S48" s="204"/>
      <c r="T48" s="204"/>
      <c r="U48" s="204"/>
      <c r="V48" s="204"/>
      <c r="W48" s="204"/>
      <c r="X48" s="204"/>
      <c r="Y48" s="204"/>
      <c r="Z48" s="204"/>
      <c r="AA48" s="204"/>
      <c r="AB48" s="204"/>
      <c r="AC48" s="204"/>
      <c r="AD48" s="204"/>
      <c r="AE48" s="204"/>
      <c r="AF48" s="204"/>
      <c r="AG48" s="204"/>
      <c r="AH48" s="204"/>
      <c r="AI48" s="204"/>
      <c r="AJ48" s="204"/>
      <c r="AK48" s="204"/>
      <c r="AL48" s="204"/>
      <c r="AM48" s="204"/>
      <c r="AN48" s="110"/>
    </row>
    <row r="49" customFormat="false" ht="18" hidden="false" customHeight="true" outlineLevel="0" collapsed="false">
      <c r="A49" s="110"/>
      <c r="B49" s="133" t="s">
        <v>185</v>
      </c>
      <c r="C49" s="205"/>
      <c r="D49" s="205"/>
      <c r="E49" s="203" t="n">
        <f aca="false">COUNTIFS($B$11:$B$30,E$46,$C$11:$C$30,"C",$E$11:$E$30,"*")</f>
        <v>1</v>
      </c>
      <c r="F49" s="203" t="n">
        <f aca="false">COUNTIFS($B$11:$B$30,E$46,$C$11:$C$30,"D",$E$11:$E$30,"*")</f>
        <v>0</v>
      </c>
      <c r="G49" s="203"/>
      <c r="H49" s="203"/>
      <c r="I49" s="203" t="n">
        <f aca="false">COUNTIFS($B$11:$B$30,I$46,$C$11:$C$30,"C",$E$11:$E$30,"*")</f>
        <v>2</v>
      </c>
      <c r="J49" s="203"/>
      <c r="K49" s="203"/>
      <c r="L49" s="203" t="n">
        <f aca="false">COUNTIFS($B$11:$B$30,I$46,$C$11:$C$30,"D",$E$11:$E$30,"*")</f>
        <v>5</v>
      </c>
      <c r="M49" s="203"/>
      <c r="N49" s="203"/>
      <c r="O49" s="204"/>
      <c r="P49" s="204"/>
      <c r="Q49" s="204"/>
      <c r="R49" s="204"/>
      <c r="S49" s="204"/>
      <c r="T49" s="204"/>
      <c r="U49" s="204"/>
      <c r="V49" s="204"/>
      <c r="W49" s="204"/>
      <c r="X49" s="204"/>
      <c r="Y49" s="204"/>
      <c r="Z49" s="204"/>
      <c r="AA49" s="204"/>
      <c r="AB49" s="204"/>
      <c r="AC49" s="204"/>
      <c r="AD49" s="204"/>
      <c r="AE49" s="204"/>
      <c r="AF49" s="204"/>
      <c r="AG49" s="204"/>
      <c r="AH49" s="204"/>
      <c r="AI49" s="204"/>
      <c r="AJ49" s="204"/>
      <c r="AK49" s="204"/>
      <c r="AL49" s="204"/>
      <c r="AM49" s="204"/>
      <c r="AN49" s="110"/>
    </row>
    <row r="50" customFormat="false" ht="18" hidden="false" customHeight="true" outlineLevel="0" collapsed="false">
      <c r="A50" s="110"/>
      <c r="B50" s="133" t="s">
        <v>186</v>
      </c>
      <c r="C50" s="205"/>
      <c r="D50" s="205"/>
      <c r="E50" s="203" t="n">
        <f aca="false">IF($AK$3="４週",SUMIFS($AK$11:$AK$30,$B$11:$B$30,E46)/4/$AH$5,IF($AK$3="歴月",SUMIFS($AK$11:$AK$30,$B$11:$B$30,E46)/$AL$5,"記載する期間を選択してください"))</f>
        <v>1</v>
      </c>
      <c r="F50" s="203"/>
      <c r="G50" s="203"/>
      <c r="H50" s="203"/>
      <c r="I50" s="203" t="n">
        <f aca="false">IF($AK$3="４週",SUMIFS($AK$11:$AK$30,$B$11:$B$30,I46)/4/$AH$5,IF($AK$3="歴月",SUMIFS($AK$11:$AK$30,$B$11:$B$30,I46)/$AL$5,"記載する期間を選択してください"))</f>
        <v>2.50625</v>
      </c>
      <c r="J50" s="203"/>
      <c r="K50" s="203"/>
      <c r="L50" s="203"/>
      <c r="M50" s="203"/>
      <c r="N50" s="203"/>
      <c r="O50" s="204"/>
      <c r="P50" s="204"/>
      <c r="Q50" s="204"/>
      <c r="R50" s="204"/>
      <c r="S50" s="204"/>
      <c r="T50" s="204"/>
      <c r="U50" s="204"/>
      <c r="V50" s="204"/>
      <c r="W50" s="204"/>
      <c r="X50" s="204"/>
      <c r="Y50" s="204"/>
      <c r="Z50" s="204"/>
      <c r="AA50" s="204"/>
      <c r="AB50" s="204"/>
      <c r="AC50" s="204"/>
      <c r="AD50" s="204"/>
      <c r="AE50" s="204"/>
      <c r="AF50" s="204"/>
      <c r="AG50" s="204"/>
      <c r="AH50" s="204"/>
      <c r="AI50" s="204"/>
      <c r="AJ50" s="204"/>
      <c r="AK50" s="204"/>
      <c r="AL50" s="204"/>
      <c r="AM50" s="204"/>
      <c r="AN50" s="110"/>
    </row>
    <row r="51" s="105" customFormat="true" ht="4.5" hidden="false" customHeight="true" outlineLevel="0" collapsed="false">
      <c r="A51" s="110"/>
      <c r="C51" s="158" t="n">
        <v>2</v>
      </c>
      <c r="D51" s="158"/>
      <c r="E51" s="158" t="n">
        <v>3</v>
      </c>
      <c r="F51" s="158"/>
      <c r="G51" s="158"/>
      <c r="H51" s="158"/>
      <c r="I51" s="158" t="n">
        <v>4</v>
      </c>
      <c r="J51" s="158"/>
      <c r="K51" s="158"/>
      <c r="L51" s="158"/>
      <c r="M51" s="158"/>
      <c r="N51" s="158"/>
      <c r="O51" s="158" t="n">
        <v>5</v>
      </c>
      <c r="P51" s="158"/>
      <c r="Q51" s="158"/>
      <c r="R51" s="158"/>
      <c r="S51" s="158"/>
      <c r="T51" s="158"/>
      <c r="U51" s="158" t="n">
        <v>6</v>
      </c>
      <c r="V51" s="158"/>
      <c r="W51" s="158"/>
      <c r="X51" s="158"/>
      <c r="Y51" s="158"/>
      <c r="Z51" s="158"/>
      <c r="AA51" s="158" t="n">
        <v>7</v>
      </c>
      <c r="AB51" s="158"/>
      <c r="AC51" s="158"/>
      <c r="AD51" s="158"/>
      <c r="AE51" s="158"/>
      <c r="AF51" s="158"/>
      <c r="AG51" s="158" t="n">
        <v>8</v>
      </c>
      <c r="AH51" s="158"/>
      <c r="AI51" s="158"/>
      <c r="AJ51" s="158"/>
      <c r="AK51" s="158"/>
      <c r="AL51" s="158" t="n">
        <v>9</v>
      </c>
      <c r="AM51" s="206"/>
      <c r="AN51" s="110"/>
    </row>
    <row r="52" customFormat="false" ht="15" hidden="false" customHeight="true" outlineLevel="0" collapsed="false">
      <c r="A52" s="154" t="s">
        <v>117</v>
      </c>
      <c r="B52" s="155"/>
      <c r="C52" s="156"/>
      <c r="D52" s="156"/>
      <c r="E52" s="156"/>
      <c r="F52" s="157"/>
      <c r="G52" s="156"/>
      <c r="H52" s="158"/>
      <c r="I52" s="158"/>
      <c r="J52" s="158"/>
      <c r="K52" s="158"/>
      <c r="L52" s="158"/>
      <c r="M52" s="158"/>
      <c r="N52" s="158"/>
      <c r="O52" s="158"/>
      <c r="P52" s="158"/>
      <c r="Q52" s="158"/>
      <c r="R52" s="158" t="n">
        <v>6</v>
      </c>
      <c r="S52" s="158"/>
      <c r="T52" s="158"/>
      <c r="U52" s="158"/>
      <c r="V52" s="158"/>
      <c r="W52" s="158"/>
      <c r="X52" s="158" t="n">
        <v>7</v>
      </c>
      <c r="Y52" s="158"/>
      <c r="Z52" s="158"/>
      <c r="AA52" s="158"/>
      <c r="AB52" s="158"/>
      <c r="AC52" s="158"/>
      <c r="AD52" s="158" t="n">
        <v>8</v>
      </c>
      <c r="AE52" s="158"/>
      <c r="AF52" s="158"/>
      <c r="AG52" s="159"/>
      <c r="AH52" s="159"/>
      <c r="AI52" s="159"/>
      <c r="AJ52" s="159" t="n">
        <v>9</v>
      </c>
      <c r="AK52" s="160"/>
      <c r="AL52" s="160"/>
      <c r="AM52" s="110"/>
    </row>
    <row r="53" s="154" customFormat="true" ht="15" hidden="false" customHeight="true" outlineLevel="0" collapsed="false">
      <c r="A53" s="154" t="s">
        <v>118</v>
      </c>
      <c r="B53" s="161"/>
      <c r="C53" s="161"/>
      <c r="D53" s="161"/>
      <c r="E53" s="161"/>
      <c r="F53" s="161"/>
      <c r="G53" s="161"/>
      <c r="H53" s="109"/>
      <c r="I53" s="109"/>
      <c r="J53" s="109"/>
      <c r="K53" s="109"/>
      <c r="L53" s="109"/>
      <c r="M53" s="109"/>
    </row>
    <row r="54" s="154" customFormat="true" ht="15" hidden="false" customHeight="true" outlineLevel="0" collapsed="false">
      <c r="A54" s="154" t="s">
        <v>119</v>
      </c>
      <c r="B54" s="161"/>
      <c r="C54" s="161"/>
      <c r="D54" s="161"/>
      <c r="E54" s="161"/>
      <c r="F54" s="161"/>
      <c r="G54" s="161"/>
      <c r="H54" s="109"/>
      <c r="I54" s="109"/>
      <c r="J54" s="109"/>
      <c r="K54" s="109"/>
      <c r="L54" s="109"/>
      <c r="M54" s="109"/>
    </row>
    <row r="55" s="154" customFormat="true" ht="15" hidden="false" customHeight="true" outlineLevel="0" collapsed="false">
      <c r="A55" s="154" t="s">
        <v>120</v>
      </c>
      <c r="B55" s="161"/>
      <c r="C55" s="161"/>
      <c r="D55" s="161"/>
      <c r="E55" s="161"/>
      <c r="F55" s="161"/>
      <c r="G55" s="161"/>
      <c r="H55" s="109"/>
      <c r="I55" s="109"/>
      <c r="J55" s="109"/>
      <c r="K55" s="109"/>
      <c r="L55" s="109"/>
      <c r="M55" s="109"/>
    </row>
    <row r="56" s="154" customFormat="true" ht="15" hidden="false" customHeight="true" outlineLevel="0" collapsed="false">
      <c r="A56" s="154" t="s">
        <v>121</v>
      </c>
      <c r="B56" s="161"/>
      <c r="C56" s="161"/>
      <c r="D56" s="161"/>
      <c r="E56" s="161"/>
      <c r="F56" s="161"/>
      <c r="G56" s="161"/>
      <c r="H56" s="109"/>
      <c r="I56" s="109"/>
      <c r="J56" s="109"/>
      <c r="K56" s="109"/>
      <c r="L56" s="109"/>
      <c r="M56" s="109"/>
    </row>
    <row r="57" customFormat="false" ht="15" hidden="false" customHeight="true" outlineLevel="0" collapsed="false">
      <c r="A57" s="154" t="s">
        <v>122</v>
      </c>
      <c r="B57" s="162"/>
      <c r="C57" s="154"/>
      <c r="D57" s="154"/>
      <c r="E57" s="154"/>
      <c r="F57" s="154"/>
      <c r="G57" s="154"/>
    </row>
    <row r="58" customFormat="false" ht="15" hidden="false" customHeight="true" outlineLevel="0" collapsed="false">
      <c r="A58" s="154" t="s">
        <v>123</v>
      </c>
      <c r="B58" s="162"/>
      <c r="C58" s="154"/>
      <c r="D58" s="154"/>
      <c r="E58" s="154"/>
      <c r="F58" s="154"/>
      <c r="G58" s="154"/>
    </row>
    <row r="59" customFormat="false" ht="15" hidden="false" customHeight="true" outlineLevel="0" collapsed="false">
      <c r="A59" s="154"/>
      <c r="B59" s="128" t="s">
        <v>124</v>
      </c>
      <c r="C59" s="128" t="s">
        <v>125</v>
      </c>
      <c r="D59" s="128"/>
      <c r="E59" s="128"/>
      <c r="F59" s="154"/>
      <c r="G59" s="154"/>
    </row>
    <row r="60" customFormat="false" ht="15" hidden="false" customHeight="true" outlineLevel="0" collapsed="false">
      <c r="A60" s="154"/>
      <c r="B60" s="163" t="s">
        <v>126</v>
      </c>
      <c r="C60" s="164" t="s">
        <v>127</v>
      </c>
      <c r="D60" s="164"/>
      <c r="E60" s="164"/>
      <c r="F60" s="154"/>
      <c r="G60" s="154"/>
    </row>
    <row r="61" customFormat="false" ht="15" hidden="false" customHeight="true" outlineLevel="0" collapsed="false">
      <c r="A61" s="154"/>
      <c r="B61" s="163" t="s">
        <v>128</v>
      </c>
      <c r="C61" s="164" t="s">
        <v>129</v>
      </c>
      <c r="D61" s="164"/>
      <c r="E61" s="164"/>
      <c r="F61" s="154"/>
      <c r="G61" s="154"/>
    </row>
    <row r="62" customFormat="false" ht="15" hidden="false" customHeight="true" outlineLevel="0" collapsed="false">
      <c r="A62" s="154"/>
      <c r="B62" s="163" t="s">
        <v>130</v>
      </c>
      <c r="C62" s="164" t="s">
        <v>131</v>
      </c>
      <c r="D62" s="164"/>
      <c r="E62" s="164"/>
      <c r="F62" s="154"/>
      <c r="G62" s="154"/>
    </row>
    <row r="63" customFormat="false" ht="15" hidden="false" customHeight="true" outlineLevel="0" collapsed="false">
      <c r="A63" s="154"/>
      <c r="B63" s="163" t="s">
        <v>132</v>
      </c>
      <c r="C63" s="164" t="s">
        <v>133</v>
      </c>
      <c r="D63" s="164"/>
      <c r="E63" s="164"/>
      <c r="F63" s="154"/>
      <c r="G63" s="154"/>
    </row>
    <row r="64" customFormat="false" ht="15" hidden="false" customHeight="true" outlineLevel="0" collapsed="false">
      <c r="A64" s="154"/>
      <c r="B64" s="154" t="s">
        <v>134</v>
      </c>
      <c r="C64" s="154"/>
      <c r="D64" s="154"/>
      <c r="E64" s="154"/>
      <c r="F64" s="154"/>
      <c r="G64" s="154"/>
    </row>
    <row r="65" customFormat="false" ht="15" hidden="false" customHeight="true" outlineLevel="0" collapsed="false">
      <c r="A65" s="154"/>
      <c r="B65" s="154" t="s">
        <v>135</v>
      </c>
      <c r="C65" s="154"/>
      <c r="D65" s="154"/>
      <c r="E65" s="154"/>
      <c r="F65" s="154"/>
      <c r="G65" s="154"/>
    </row>
    <row r="66" customFormat="false" ht="15" hidden="false" customHeight="true" outlineLevel="0" collapsed="false">
      <c r="A66" s="154"/>
      <c r="B66" s="154" t="s">
        <v>136</v>
      </c>
      <c r="C66" s="154"/>
      <c r="D66" s="154"/>
      <c r="E66" s="154"/>
      <c r="F66" s="154"/>
      <c r="G66" s="154"/>
    </row>
    <row r="67" customFormat="false" ht="15" hidden="false" customHeight="true" outlineLevel="0" collapsed="false">
      <c r="A67" s="154" t="s">
        <v>137</v>
      </c>
      <c r="B67" s="162"/>
      <c r="C67" s="154"/>
      <c r="D67" s="154"/>
      <c r="E67" s="154"/>
      <c r="F67" s="154"/>
      <c r="G67" s="154"/>
    </row>
    <row r="68" customFormat="false" ht="15" hidden="false" customHeight="true" outlineLevel="0" collapsed="false">
      <c r="A68" s="154" t="s">
        <v>138</v>
      </c>
      <c r="B68" s="162"/>
      <c r="C68" s="154"/>
      <c r="D68" s="154"/>
      <c r="E68" s="154"/>
      <c r="F68" s="154"/>
      <c r="G68" s="154"/>
    </row>
    <row r="69" customFormat="false" ht="15" hidden="false" customHeight="true" outlineLevel="0" collapsed="false">
      <c r="A69" s="154" t="s">
        <v>139</v>
      </c>
      <c r="B69" s="162"/>
      <c r="C69" s="154"/>
      <c r="D69" s="154"/>
      <c r="E69" s="154"/>
      <c r="F69" s="154"/>
      <c r="G69" s="154"/>
    </row>
    <row r="70" customFormat="false" ht="15" hidden="false" customHeight="true" outlineLevel="0" collapsed="false">
      <c r="A70" s="154" t="s">
        <v>140</v>
      </c>
      <c r="B70" s="162"/>
      <c r="C70" s="154"/>
      <c r="D70" s="154"/>
      <c r="E70" s="154"/>
      <c r="F70" s="154"/>
      <c r="G70" s="154"/>
    </row>
    <row r="71" customFormat="false" ht="15" hidden="false" customHeight="true" outlineLevel="0" collapsed="false">
      <c r="A71" s="154" t="s">
        <v>141</v>
      </c>
      <c r="B71" s="162"/>
      <c r="C71" s="154"/>
      <c r="D71" s="154"/>
      <c r="E71" s="154"/>
      <c r="F71" s="154"/>
      <c r="G71" s="154"/>
    </row>
    <row r="72" customFormat="false" ht="15" hidden="false" customHeight="true" outlineLevel="0" collapsed="false">
      <c r="A72" s="154" t="s">
        <v>142</v>
      </c>
      <c r="B72" s="162"/>
      <c r="C72" s="154"/>
      <c r="D72" s="154"/>
      <c r="E72" s="154"/>
      <c r="F72" s="154"/>
      <c r="G72" s="154"/>
    </row>
    <row r="73" customFormat="false" ht="15" hidden="false" customHeight="true" outlineLevel="0" collapsed="false">
      <c r="A73" s="154" t="s">
        <v>143</v>
      </c>
      <c r="B73" s="162"/>
      <c r="C73" s="154"/>
      <c r="D73" s="154"/>
      <c r="E73" s="154"/>
      <c r="F73" s="154"/>
      <c r="G73" s="154"/>
    </row>
    <row r="74" customFormat="false" ht="15" hidden="false" customHeight="true" outlineLevel="0" collapsed="false">
      <c r="A74" s="154" t="s">
        <v>144</v>
      </c>
      <c r="B74" s="162"/>
      <c r="C74" s="154"/>
      <c r="D74" s="154"/>
      <c r="E74" s="154"/>
      <c r="F74" s="154"/>
      <c r="G74" s="154"/>
    </row>
    <row r="75" customFormat="false" ht="15" hidden="false" customHeight="true" outlineLevel="0" collapsed="false">
      <c r="A75" s="154" t="s">
        <v>145</v>
      </c>
      <c r="B75" s="162"/>
      <c r="C75" s="154"/>
      <c r="D75" s="154"/>
      <c r="E75" s="154"/>
      <c r="F75" s="154"/>
      <c r="G75" s="154"/>
    </row>
    <row r="76" customFormat="false" ht="15" hidden="false" customHeight="true" outlineLevel="0" collapsed="false">
      <c r="A76" s="154" t="s">
        <v>146</v>
      </c>
      <c r="B76" s="162"/>
      <c r="C76" s="154"/>
      <c r="D76" s="154"/>
      <c r="E76" s="154"/>
      <c r="F76" s="154"/>
      <c r="G76" s="154"/>
    </row>
    <row r="77" customFormat="false" ht="15" hidden="false" customHeight="true" outlineLevel="0" collapsed="false">
      <c r="A77" s="154" t="s">
        <v>147</v>
      </c>
      <c r="B77" s="162"/>
      <c r="C77" s="154"/>
      <c r="D77" s="154"/>
      <c r="E77" s="154"/>
      <c r="F77" s="154"/>
      <c r="G77" s="154"/>
    </row>
    <row r="78" customFormat="false" ht="15" hidden="false" customHeight="true" outlineLevel="0" collapsed="false">
      <c r="A78" s="154" t="s">
        <v>148</v>
      </c>
      <c r="B78" s="162"/>
      <c r="C78" s="154"/>
      <c r="D78" s="154"/>
      <c r="E78" s="154"/>
      <c r="F78" s="154"/>
      <c r="G78" s="154"/>
    </row>
    <row r="79" customFormat="false" ht="15" hidden="false" customHeight="true" outlineLevel="0" collapsed="false">
      <c r="A79" s="154" t="s">
        <v>149</v>
      </c>
      <c r="B79" s="162"/>
      <c r="C79" s="154"/>
      <c r="D79" s="154"/>
      <c r="E79" s="154"/>
      <c r="F79" s="154"/>
      <c r="G79" s="154"/>
    </row>
  </sheetData>
  <mergeCells count="129">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A39:C39"/>
    <mergeCell ref="F39:H39"/>
    <mergeCell ref="I39:K39"/>
    <mergeCell ref="M39:AG39"/>
    <mergeCell ref="AH39:AL39"/>
    <mergeCell ref="AM39:AN39"/>
    <mergeCell ref="A40:C40"/>
    <mergeCell ref="F40:H40"/>
    <mergeCell ref="I40:K40"/>
    <mergeCell ref="M40:M42"/>
    <mergeCell ref="N40:P42"/>
    <mergeCell ref="Q40:AG40"/>
    <mergeCell ref="AH40:AI40"/>
    <mergeCell ref="AK40:AL40"/>
    <mergeCell ref="AM40:AN42"/>
    <mergeCell ref="A41:C41"/>
    <mergeCell ref="Q41:AG41"/>
    <mergeCell ref="AH41:AI41"/>
    <mergeCell ref="AK41:AL41"/>
    <mergeCell ref="A42:C42"/>
    <mergeCell ref="F42:H42"/>
    <mergeCell ref="I42:K42"/>
    <mergeCell ref="Q42:AG42"/>
    <mergeCell ref="AH42:AI42"/>
    <mergeCell ref="AK42:AL42"/>
    <mergeCell ref="I43:K43"/>
    <mergeCell ref="N43:AG43"/>
    <mergeCell ref="AH43:AL43"/>
    <mergeCell ref="AM43:AN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s>
  <dataValidations count="7">
    <dataValidation allowBlank="true" errorStyle="stop" operator="greaterThanOrEqual" showDropDown="false" showErrorMessage="true" showInputMessage="true" sqref="I34:I37 L34:L36 U38 X38 I44 L44" type="none">
      <formula1>0</formula1>
      <formula2>0</formula2>
    </dataValidation>
    <dataValidation allowBlank="true" errorStyle="stop" operator="greaterThanOrEqual" showDropDown="false" showErrorMessage="true" showInputMessage="true" sqref="D40:F41" type="whole">
      <formula1>0</formula1>
      <formula2>0</formula2>
    </dataValidation>
    <dataValidation allowBlank="true" errorStyle="stop" operator="between" showDropDown="false" showErrorMessage="true" showInputMessage="true" sqref="M40:M43" type="list">
      <formula1>"○"</formula1>
      <formula2>0</formula2>
    </dataValidation>
    <dataValidation allowBlank="true" errorStyle="stop" operator="between" showDropDown="false" showErrorMessage="true" showInputMessage="true" sqref="C11:C30" type="list">
      <formula1>"A,B,C,D"</formula1>
      <formula2>0</formula2>
    </dataValidation>
    <dataValidation allowBlank="true" errorStyle="stop" operator="between" showDropDown="false" showErrorMessage="true" showInputMessage="true" sqref="AK4:AN4" type="list">
      <formula1>"予定,実績"</formula1>
      <formula2>0</formula2>
    </dataValidation>
    <dataValidation allowBlank="true" errorStyle="stop" operator="between" showDropDown="false" showErrorMessage="true" showInputMessage="true" sqref="AK3:AN3" type="list">
      <formula1>"４週,歴月"</formula1>
      <formula2>0</formula2>
    </dataValidation>
    <dataValidation allowBlank="true" errorStyle="stop" operator="between" showDropDown="false" showErrorMessage="true" showInputMessage="true" sqref="B12:B30" type="list">
      <formula1>INDIRECT($AK$1)</formula1>
      <formula2>0</formula2>
    </dataValidation>
  </dataValidations>
  <printOptions headings="false" gridLines="false" gridLinesSet="true" horizontalCentered="true" verticalCentered="true"/>
  <pageMargins left="0.196527777777778" right="0.196527777777778" top="0.393055555555556" bottom="0.196527777777778" header="0.196527777777778" footer="0.511811023622047"/>
  <pageSetup paperSize="9" scale="83" fitToWidth="1" fitToHeight="1" pageOrder="downThenOver" orientation="landscape" blackAndWhite="false" draft="false" cellComments="none" horizontalDpi="300" verticalDpi="300" copies="1"/>
  <headerFooter differentFirst="false" differentOddEven="false">
    <oddHeader>&amp;L&amp;"ＭＳ ゴシック,標準"&amp;10（参考様式）</oddHeader>
    <oddFooter/>
  </headerFooter>
  <rowBreaks count="1" manualBreakCount="1">
    <brk id="36" man="true" max="16383" min="0"/>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N78"/>
  <sheetViews>
    <sheetView showFormulas="false" showGridLines="false" showRowColHeaders="true" showZeros="true" rightToLeft="false" tabSelected="false" showOutlineSymbols="true" defaultGridColor="true" view="pageBreakPreview" topLeftCell="A1" colorId="64" zoomScale="100" zoomScaleNormal="100" zoomScalePageLayoutView="100" workbookViewId="0">
      <selection pane="topLeft" activeCell="S71" activeCellId="0" sqref="S71"/>
    </sheetView>
  </sheetViews>
  <sheetFormatPr defaultColWidth="8.2578125" defaultRowHeight="21" customHeight="true" zeroHeight="false" outlineLevelRow="0" outlineLevelCol="0"/>
  <cols>
    <col collapsed="false" customWidth="true" hidden="false" outlineLevel="0" max="1" min="1" style="105" width="2.62"/>
    <col collapsed="false" customWidth="true" hidden="false" outlineLevel="0" max="2" min="2" style="106" width="15"/>
    <col collapsed="false" customWidth="true" hidden="false" outlineLevel="0" max="3" min="3" style="105" width="6.62"/>
    <col collapsed="false" customWidth="true" hidden="false" outlineLevel="0" max="5" min="4" style="105" width="7.62"/>
    <col collapsed="false" customWidth="true" hidden="false" outlineLevel="0" max="36" min="6" style="105" width="2.62"/>
    <col collapsed="false" customWidth="true" hidden="false" outlineLevel="0" max="37" min="37" style="105" width="6.62"/>
    <col collapsed="false" customWidth="true" hidden="false" outlineLevel="0" max="39" min="38" style="105" width="7.62"/>
    <col collapsed="false" customWidth="true" hidden="false" outlineLevel="0" max="40" min="40" style="105" width="5.62"/>
    <col collapsed="false" customWidth="false" hidden="false" outlineLevel="0" max="16384" min="41" style="105" width="8.25"/>
  </cols>
  <sheetData>
    <row r="1" customFormat="false" ht="19.5" hidden="false" customHeight="true" outlineLevel="0" collapsed="false">
      <c r="A1" s="107" t="s">
        <v>90</v>
      </c>
      <c r="C1" s="108"/>
      <c r="D1" s="108"/>
      <c r="E1" s="108"/>
      <c r="F1" s="108"/>
      <c r="G1" s="108"/>
      <c r="H1" s="108"/>
      <c r="I1" s="108"/>
      <c r="J1" s="108"/>
      <c r="K1" s="108"/>
      <c r="L1" s="108"/>
      <c r="M1" s="108"/>
      <c r="N1" s="108"/>
      <c r="O1" s="108"/>
      <c r="P1" s="108"/>
      <c r="Q1" s="108"/>
      <c r="R1" s="108"/>
      <c r="S1" s="108"/>
      <c r="T1" s="108"/>
      <c r="U1" s="108"/>
      <c r="V1" s="108"/>
      <c r="W1" s="108"/>
      <c r="X1" s="109"/>
      <c r="Y1" s="109"/>
      <c r="Z1" s="110"/>
      <c r="AA1" s="110"/>
      <c r="AB1" s="110"/>
      <c r="AC1" s="110"/>
      <c r="AD1" s="111"/>
      <c r="AE1" s="111"/>
      <c r="AF1" s="111"/>
      <c r="AG1" s="111"/>
      <c r="AH1" s="111"/>
      <c r="AI1" s="112" t="s">
        <v>91</v>
      </c>
      <c r="AJ1" s="112"/>
      <c r="AK1" s="113" t="s">
        <v>195</v>
      </c>
      <c r="AL1" s="113"/>
      <c r="AM1" s="113"/>
      <c r="AN1" s="113"/>
    </row>
    <row r="2" customFormat="false" ht="18" hidden="false" customHeight="true" outlineLevel="0" collapsed="false">
      <c r="A2" s="110"/>
      <c r="B2" s="114"/>
      <c r="C2" s="114"/>
      <c r="D2" s="114"/>
      <c r="E2" s="114"/>
      <c r="F2" s="114"/>
      <c r="G2" s="114"/>
      <c r="H2" s="114"/>
      <c r="I2" s="114"/>
      <c r="J2" s="114"/>
      <c r="K2" s="115"/>
      <c r="L2" s="115"/>
      <c r="M2" s="116" t="n">
        <v>2024</v>
      </c>
      <c r="N2" s="116"/>
      <c r="O2" s="116"/>
      <c r="P2" s="116"/>
      <c r="Q2" s="117" t="s">
        <v>93</v>
      </c>
      <c r="R2" s="117"/>
      <c r="S2" s="116" t="n">
        <v>5</v>
      </c>
      <c r="T2" s="116"/>
      <c r="U2" s="117" t="s">
        <v>94</v>
      </c>
      <c r="V2" s="117"/>
      <c r="W2" s="114"/>
      <c r="X2" s="114"/>
      <c r="Y2" s="114"/>
      <c r="Z2" s="110"/>
      <c r="AA2" s="110"/>
      <c r="AC2" s="112"/>
      <c r="AD2" s="114"/>
      <c r="AE2" s="114"/>
      <c r="AF2" s="114"/>
      <c r="AG2" s="114"/>
      <c r="AH2" s="114"/>
      <c r="AI2" s="112" t="s">
        <v>95</v>
      </c>
      <c r="AJ2" s="112"/>
      <c r="AK2" s="118"/>
      <c r="AL2" s="118"/>
      <c r="AM2" s="118"/>
      <c r="AN2" s="118"/>
    </row>
    <row r="3" customFormat="false" ht="18" hidden="false" customHeight="true" outlineLevel="0" collapsed="false">
      <c r="A3" s="119"/>
      <c r="B3" s="119"/>
      <c r="C3" s="119"/>
      <c r="D3" s="119"/>
      <c r="E3" s="119"/>
      <c r="F3" s="119"/>
      <c r="G3" s="119"/>
      <c r="H3" s="119"/>
      <c r="I3" s="119"/>
      <c r="J3" s="119"/>
      <c r="K3" s="119"/>
      <c r="L3" s="119"/>
      <c r="M3" s="119"/>
      <c r="N3" s="119"/>
      <c r="O3" s="119"/>
      <c r="P3" s="119"/>
      <c r="Q3" s="119"/>
      <c r="R3" s="119"/>
      <c r="S3" s="119"/>
      <c r="T3" s="119"/>
      <c r="U3" s="119"/>
      <c r="V3" s="119"/>
      <c r="W3" s="119"/>
      <c r="Y3" s="120"/>
      <c r="Z3" s="120"/>
      <c r="AA3" s="120"/>
      <c r="AB3" s="110"/>
      <c r="AC3" s="120"/>
      <c r="AD3" s="120"/>
      <c r="AE3" s="120"/>
      <c r="AF3" s="120"/>
      <c r="AG3" s="120"/>
      <c r="AH3" s="120"/>
      <c r="AI3" s="121" t="s">
        <v>96</v>
      </c>
      <c r="AJ3" s="112"/>
      <c r="AK3" s="122" t="s">
        <v>151</v>
      </c>
      <c r="AL3" s="122"/>
      <c r="AM3" s="122"/>
      <c r="AN3" s="122"/>
    </row>
    <row r="4" customFormat="false" ht="18" hidden="false" customHeight="true" outlineLevel="0" collapsed="false">
      <c r="A4" s="119"/>
      <c r="B4" s="119"/>
      <c r="C4" s="119"/>
      <c r="D4" s="119"/>
      <c r="E4" s="119"/>
      <c r="F4" s="119"/>
      <c r="G4" s="119"/>
      <c r="H4" s="119"/>
      <c r="I4" s="119"/>
      <c r="J4" s="119"/>
      <c r="K4" s="119"/>
      <c r="L4" s="119"/>
      <c r="M4" s="119"/>
      <c r="N4" s="119"/>
      <c r="O4" s="119"/>
      <c r="P4" s="119"/>
      <c r="Q4" s="119"/>
      <c r="R4" s="119"/>
      <c r="S4" s="119"/>
      <c r="T4" s="119"/>
      <c r="U4" s="119"/>
      <c r="V4" s="119"/>
      <c r="W4" s="119"/>
      <c r="Y4" s="120"/>
      <c r="Z4" s="120"/>
      <c r="AA4" s="120"/>
      <c r="AB4" s="110"/>
      <c r="AC4" s="120"/>
      <c r="AD4" s="120"/>
      <c r="AE4" s="120"/>
      <c r="AF4" s="120"/>
      <c r="AG4" s="120"/>
      <c r="AH4" s="120"/>
      <c r="AI4" s="121" t="s">
        <v>97</v>
      </c>
      <c r="AJ4" s="112"/>
      <c r="AK4" s="122"/>
      <c r="AL4" s="122"/>
      <c r="AM4" s="122"/>
      <c r="AN4" s="122"/>
    </row>
    <row r="5" customFormat="false" ht="18" hidden="false" customHeight="true" outlineLevel="0" collapsed="false">
      <c r="A5" s="119"/>
      <c r="B5" s="119"/>
      <c r="C5" s="119"/>
      <c r="D5" s="119"/>
      <c r="E5" s="119"/>
      <c r="F5" s="119"/>
      <c r="G5" s="119"/>
      <c r="H5" s="119"/>
      <c r="I5" s="119"/>
      <c r="J5" s="119"/>
      <c r="K5" s="119"/>
      <c r="L5" s="119"/>
      <c r="M5" s="119"/>
      <c r="N5" s="119"/>
      <c r="O5" s="119"/>
      <c r="P5" s="119"/>
      <c r="Q5" s="119"/>
      <c r="R5" s="119"/>
      <c r="S5" s="119"/>
      <c r="U5" s="119"/>
      <c r="V5" s="119"/>
      <c r="W5" s="119"/>
      <c r="Y5" s="120"/>
      <c r="Z5" s="120"/>
      <c r="AA5" s="120"/>
      <c r="AB5" s="110"/>
      <c r="AC5" s="120"/>
      <c r="AD5" s="120"/>
      <c r="AE5" s="120"/>
      <c r="AF5" s="120"/>
      <c r="AG5" s="121" t="s">
        <v>98</v>
      </c>
      <c r="AH5" s="165" t="n">
        <v>40</v>
      </c>
      <c r="AI5" s="165"/>
      <c r="AJ5" s="165"/>
      <c r="AK5" s="120" t="s">
        <v>99</v>
      </c>
      <c r="AL5" s="165"/>
      <c r="AM5" s="120" t="s">
        <v>100</v>
      </c>
      <c r="AN5" s="110"/>
    </row>
    <row r="6" customFormat="false" ht="9.75" hidden="false" customHeight="true" outlineLevel="0" collapsed="false">
      <c r="A6" s="110"/>
      <c r="B6" s="125"/>
      <c r="C6" s="125"/>
      <c r="D6" s="125"/>
      <c r="E6" s="125"/>
      <c r="F6" s="125"/>
      <c r="G6" s="125"/>
      <c r="H6" s="125"/>
      <c r="I6" s="125"/>
      <c r="J6" s="125"/>
      <c r="K6" s="125"/>
      <c r="L6" s="125"/>
      <c r="M6" s="125"/>
      <c r="N6" s="125"/>
      <c r="O6" s="125"/>
      <c r="P6" s="125"/>
      <c r="Q6" s="125"/>
      <c r="R6" s="125"/>
      <c r="S6" s="125"/>
      <c r="T6" s="125"/>
      <c r="U6" s="125"/>
      <c r="V6" s="125"/>
      <c r="W6" s="125"/>
      <c r="X6" s="126"/>
      <c r="Y6" s="126"/>
      <c r="Z6" s="126"/>
      <c r="AA6" s="126"/>
      <c r="AB6" s="126"/>
      <c r="AC6" s="126"/>
      <c r="AD6" s="126"/>
      <c r="AE6" s="126"/>
      <c r="AF6" s="126"/>
      <c r="AG6" s="126"/>
      <c r="AH6" s="126"/>
      <c r="AI6" s="126"/>
      <c r="AJ6" s="126"/>
      <c r="AK6" s="126"/>
      <c r="AL6" s="126"/>
      <c r="AM6" s="110"/>
      <c r="AN6" s="110"/>
    </row>
    <row r="7" customFormat="false" ht="15" hidden="false" customHeight="true" outlineLevel="0" collapsed="false">
      <c r="A7" s="127" t="s">
        <v>101</v>
      </c>
      <c r="B7" s="128" t="s">
        <v>102</v>
      </c>
      <c r="C7" s="129" t="s">
        <v>103</v>
      </c>
      <c r="D7" s="128" t="s">
        <v>104</v>
      </c>
      <c r="E7" s="130" t="s">
        <v>105</v>
      </c>
      <c r="F7" s="131" t="s">
        <v>106</v>
      </c>
      <c r="G7" s="131"/>
      <c r="H7" s="131"/>
      <c r="I7" s="131"/>
      <c r="J7" s="131"/>
      <c r="K7" s="131"/>
      <c r="L7" s="131"/>
      <c r="M7" s="131"/>
      <c r="N7" s="131"/>
      <c r="O7" s="131"/>
      <c r="P7" s="131"/>
      <c r="Q7" s="131"/>
      <c r="R7" s="131"/>
      <c r="S7" s="131"/>
      <c r="T7" s="131"/>
      <c r="U7" s="131"/>
      <c r="V7" s="131"/>
      <c r="W7" s="131"/>
      <c r="X7" s="131"/>
      <c r="Y7" s="131"/>
      <c r="Z7" s="131"/>
      <c r="AA7" s="131"/>
      <c r="AB7" s="131"/>
      <c r="AC7" s="131"/>
      <c r="AD7" s="131"/>
      <c r="AE7" s="131"/>
      <c r="AF7" s="131"/>
      <c r="AG7" s="131"/>
      <c r="AH7" s="131"/>
      <c r="AI7" s="131"/>
      <c r="AJ7" s="131"/>
      <c r="AK7" s="132" t="s">
        <v>107</v>
      </c>
      <c r="AL7" s="133" t="s">
        <v>108</v>
      </c>
      <c r="AM7" s="134" t="s">
        <v>109</v>
      </c>
      <c r="AN7" s="134"/>
    </row>
    <row r="8" customFormat="false" ht="15" hidden="false" customHeight="true" outlineLevel="0" collapsed="false">
      <c r="A8" s="127"/>
      <c r="B8" s="128"/>
      <c r="C8" s="129"/>
      <c r="D8" s="128"/>
      <c r="E8" s="130"/>
      <c r="F8" s="128" t="s">
        <v>110</v>
      </c>
      <c r="G8" s="128"/>
      <c r="H8" s="128"/>
      <c r="I8" s="128"/>
      <c r="J8" s="128"/>
      <c r="K8" s="128"/>
      <c r="L8" s="128"/>
      <c r="M8" s="128" t="s">
        <v>111</v>
      </c>
      <c r="N8" s="128"/>
      <c r="O8" s="128"/>
      <c r="P8" s="128"/>
      <c r="Q8" s="128"/>
      <c r="R8" s="128"/>
      <c r="S8" s="128"/>
      <c r="T8" s="128" t="s">
        <v>112</v>
      </c>
      <c r="U8" s="128"/>
      <c r="V8" s="128"/>
      <c r="W8" s="128"/>
      <c r="X8" s="128"/>
      <c r="Y8" s="128"/>
      <c r="Z8" s="128"/>
      <c r="AA8" s="128" t="s">
        <v>113</v>
      </c>
      <c r="AB8" s="128"/>
      <c r="AC8" s="128"/>
      <c r="AD8" s="128"/>
      <c r="AE8" s="128"/>
      <c r="AF8" s="128"/>
      <c r="AG8" s="128"/>
      <c r="AH8" s="128" t="s">
        <v>114</v>
      </c>
      <c r="AI8" s="128"/>
      <c r="AJ8" s="128"/>
      <c r="AK8" s="132"/>
      <c r="AL8" s="133"/>
      <c r="AM8" s="134"/>
      <c r="AN8" s="134"/>
    </row>
    <row r="9" customFormat="false" ht="15" hidden="false" customHeight="true" outlineLevel="0" collapsed="false">
      <c r="A9" s="127"/>
      <c r="B9" s="128"/>
      <c r="C9" s="129"/>
      <c r="D9" s="128"/>
      <c r="E9" s="130"/>
      <c r="F9" s="135" t="n">
        <f aca="false">DATE($M$2,$S$2,1)</f>
        <v>45413</v>
      </c>
      <c r="G9" s="135" t="n">
        <f aca="false">DATE($M$2,$S$2,2)</f>
        <v>45414</v>
      </c>
      <c r="H9" s="135" t="n">
        <f aca="false">DATE($M$2,$S$2,3)</f>
        <v>45415</v>
      </c>
      <c r="I9" s="135" t="n">
        <f aca="false">DATE($M$2,$S$2,4)</f>
        <v>45416</v>
      </c>
      <c r="J9" s="135" t="n">
        <f aca="false">DATE($M$2,$S$2,5)</f>
        <v>45417</v>
      </c>
      <c r="K9" s="135" t="n">
        <f aca="false">DATE($M$2,$S$2,6)</f>
        <v>45418</v>
      </c>
      <c r="L9" s="135" t="n">
        <f aca="false">DATE($M$2,$S$2,7)</f>
        <v>45419</v>
      </c>
      <c r="M9" s="135" t="n">
        <f aca="false">DATE($M$2,$S$2,8)</f>
        <v>45420</v>
      </c>
      <c r="N9" s="135" t="n">
        <f aca="false">DATE($M$2,$S$2,9)</f>
        <v>45421</v>
      </c>
      <c r="O9" s="135" t="n">
        <f aca="false">DATE($M$2,$S$2,10)</f>
        <v>45422</v>
      </c>
      <c r="P9" s="135" t="n">
        <f aca="false">DATE($M$2,$S$2,11)</f>
        <v>45423</v>
      </c>
      <c r="Q9" s="135" t="n">
        <f aca="false">DATE($M$2,$S$2,12)</f>
        <v>45424</v>
      </c>
      <c r="R9" s="135" t="n">
        <f aca="false">DATE($M$2,$S$2,13)</f>
        <v>45425</v>
      </c>
      <c r="S9" s="135" t="n">
        <f aca="false">DATE($M$2,$S$2,14)</f>
        <v>45426</v>
      </c>
      <c r="T9" s="135" t="n">
        <f aca="false">DATE($M$2,$S$2,15)</f>
        <v>45427</v>
      </c>
      <c r="U9" s="135" t="n">
        <f aca="false">DATE($M$2,$S$2,16)</f>
        <v>45428</v>
      </c>
      <c r="V9" s="135" t="n">
        <f aca="false">DATE($M$2,$S$2,17)</f>
        <v>45429</v>
      </c>
      <c r="W9" s="135" t="n">
        <f aca="false">DATE($M$2,$S$2,18)</f>
        <v>45430</v>
      </c>
      <c r="X9" s="135" t="n">
        <f aca="false">DATE($M$2,$S$2,19)</f>
        <v>45431</v>
      </c>
      <c r="Y9" s="135" t="n">
        <f aca="false">DATE($M$2,$S$2,20)</f>
        <v>45432</v>
      </c>
      <c r="Z9" s="135" t="n">
        <f aca="false">DATE($M$2,$S$2,21)</f>
        <v>45433</v>
      </c>
      <c r="AA9" s="135" t="n">
        <f aca="false">DATE($M$2,$S$2,22)</f>
        <v>45434</v>
      </c>
      <c r="AB9" s="135" t="n">
        <f aca="false">DATE($M$2,$S$2,23)</f>
        <v>45435</v>
      </c>
      <c r="AC9" s="135" t="n">
        <f aca="false">DATE($M$2,$S$2,24)</f>
        <v>45436</v>
      </c>
      <c r="AD9" s="135" t="n">
        <f aca="false">DATE($M$2,$S$2,25)</f>
        <v>45437</v>
      </c>
      <c r="AE9" s="135" t="n">
        <f aca="false">DATE($M$2,$S$2,26)</f>
        <v>45438</v>
      </c>
      <c r="AF9" s="135" t="n">
        <f aca="false">DATE($M$2,$S$2,27)</f>
        <v>45439</v>
      </c>
      <c r="AG9" s="135" t="n">
        <f aca="false">DATE($M$2,$S$2,28)</f>
        <v>45440</v>
      </c>
      <c r="AH9" s="135" t="n">
        <f aca="false">IF(DAY(EOMONTH(F9,0))&lt;29,"",DATE($M$2,$S$2,29))</f>
        <v>45441</v>
      </c>
      <c r="AI9" s="135" t="n">
        <f aca="false">IF(DAY(EOMONTH(F9,0))&lt;30,"",DATE($M$2,$S$2,30))</f>
        <v>45442</v>
      </c>
      <c r="AJ9" s="135" t="n">
        <f aca="false">IF(DAY(EOMONTH(F9,0))&lt;31,"",DATE($M$2,$S$2,31))</f>
        <v>45443</v>
      </c>
      <c r="AK9" s="132"/>
      <c r="AL9" s="133"/>
      <c r="AM9" s="134"/>
      <c r="AN9" s="134"/>
    </row>
    <row r="10" customFormat="false" ht="15" hidden="false" customHeight="true" outlineLevel="0" collapsed="false">
      <c r="A10" s="127"/>
      <c r="B10" s="128"/>
      <c r="C10" s="129"/>
      <c r="D10" s="128"/>
      <c r="E10" s="130"/>
      <c r="F10" s="136" t="n">
        <f aca="false">DATE($M$2,$S$2,1)</f>
        <v>45413</v>
      </c>
      <c r="G10" s="136" t="n">
        <f aca="false">DATE($M$2,$S$2,2)</f>
        <v>45414</v>
      </c>
      <c r="H10" s="136" t="n">
        <f aca="false">DATE($M$2,$S$2,3)</f>
        <v>45415</v>
      </c>
      <c r="I10" s="136" t="n">
        <f aca="false">DATE($M$2,$S$2,4)</f>
        <v>45416</v>
      </c>
      <c r="J10" s="136" t="n">
        <f aca="false">DATE($M$2,$S$2,5)</f>
        <v>45417</v>
      </c>
      <c r="K10" s="136" t="n">
        <f aca="false">DATE($M$2,$S$2,6)</f>
        <v>45418</v>
      </c>
      <c r="L10" s="136" t="n">
        <f aca="false">DATE($M$2,$S$2,7)</f>
        <v>45419</v>
      </c>
      <c r="M10" s="136" t="n">
        <f aca="false">DATE($M$2,$S$2,8)</f>
        <v>45420</v>
      </c>
      <c r="N10" s="136" t="n">
        <f aca="false">DATE($M$2,$S$2,9)</f>
        <v>45421</v>
      </c>
      <c r="O10" s="136" t="n">
        <f aca="false">DATE($M$2,$S$2,10)</f>
        <v>45422</v>
      </c>
      <c r="P10" s="136" t="n">
        <f aca="false">DATE($M$2,$S$2,11)</f>
        <v>45423</v>
      </c>
      <c r="Q10" s="136" t="n">
        <f aca="false">DATE($M$2,$S$2,12)</f>
        <v>45424</v>
      </c>
      <c r="R10" s="136" t="n">
        <f aca="false">DATE($M$2,$S$2,13)</f>
        <v>45425</v>
      </c>
      <c r="S10" s="136" t="n">
        <f aca="false">DATE($M$2,$S$2,14)</f>
        <v>45426</v>
      </c>
      <c r="T10" s="136" t="n">
        <f aca="false">DATE($M$2,$S$2,15)</f>
        <v>45427</v>
      </c>
      <c r="U10" s="136" t="n">
        <f aca="false">DATE($M$2,$S$2,16)</f>
        <v>45428</v>
      </c>
      <c r="V10" s="136" t="n">
        <f aca="false">DATE($M$2,$S$2,17)</f>
        <v>45429</v>
      </c>
      <c r="W10" s="136" t="n">
        <f aca="false">DATE($M$2,$S$2,18)</f>
        <v>45430</v>
      </c>
      <c r="X10" s="136" t="n">
        <f aca="false">DATE($M$2,$S$2,19)</f>
        <v>45431</v>
      </c>
      <c r="Y10" s="136" t="n">
        <f aca="false">DATE($M$2,$S$2,20)</f>
        <v>45432</v>
      </c>
      <c r="Z10" s="136" t="n">
        <f aca="false">DATE($M$2,$S$2,21)</f>
        <v>45433</v>
      </c>
      <c r="AA10" s="136" t="n">
        <f aca="false">DATE($M$2,$S$2,22)</f>
        <v>45434</v>
      </c>
      <c r="AB10" s="136" t="n">
        <f aca="false">DATE($M$2,$S$2,23)</f>
        <v>45435</v>
      </c>
      <c r="AC10" s="136" t="n">
        <f aca="false">DATE($M$2,$S$2,24)</f>
        <v>45436</v>
      </c>
      <c r="AD10" s="136" t="n">
        <f aca="false">DATE($M$2,$S$2,25)</f>
        <v>45437</v>
      </c>
      <c r="AE10" s="136" t="n">
        <f aca="false">DATE($M$2,$S$2,26)</f>
        <v>45438</v>
      </c>
      <c r="AF10" s="136" t="n">
        <f aca="false">DATE($M$2,$S$2,27)</f>
        <v>45439</v>
      </c>
      <c r="AG10" s="136" t="n">
        <f aca="false">DATE($M$2,$S$2,28)</f>
        <v>45440</v>
      </c>
      <c r="AH10" s="136" t="n">
        <f aca="false">IF(DAY(EOMONTH(F10,0))&lt;29,"",DATE($M$2,$S$2,29))</f>
        <v>45441</v>
      </c>
      <c r="AI10" s="136" t="n">
        <f aca="false">IF(DAY(EOMONTH(F10,0))&lt;30,"",DATE($M$2,$S$2,30))</f>
        <v>45442</v>
      </c>
      <c r="AJ10" s="136" t="n">
        <f aca="false">IF(DAY(EOMONTH(F10,0))&lt;31,"",DATE($M$2,$S$2,31))</f>
        <v>45443</v>
      </c>
      <c r="AK10" s="132"/>
      <c r="AL10" s="133"/>
      <c r="AM10" s="134"/>
      <c r="AN10" s="134"/>
    </row>
    <row r="11" customFormat="false" ht="18" hidden="false" customHeight="true" outlineLevel="0" collapsed="false">
      <c r="A11" s="127" t="n">
        <v>1</v>
      </c>
      <c r="B11" s="170" t="s">
        <v>22</v>
      </c>
      <c r="C11" s="138" t="s">
        <v>126</v>
      </c>
      <c r="D11" s="167"/>
      <c r="E11" s="168" t="s">
        <v>126</v>
      </c>
      <c r="F11" s="141" t="n">
        <v>8</v>
      </c>
      <c r="G11" s="141" t="n">
        <v>8</v>
      </c>
      <c r="H11" s="141"/>
      <c r="I11" s="141" t="n">
        <v>8</v>
      </c>
      <c r="J11" s="141" t="n">
        <v>8</v>
      </c>
      <c r="K11" s="141" t="n">
        <v>8</v>
      </c>
      <c r="L11" s="141"/>
      <c r="M11" s="141" t="n">
        <v>8</v>
      </c>
      <c r="N11" s="141" t="n">
        <v>8</v>
      </c>
      <c r="O11" s="141"/>
      <c r="P11" s="141" t="n">
        <v>8</v>
      </c>
      <c r="Q11" s="141" t="n">
        <v>8</v>
      </c>
      <c r="R11" s="141" t="n">
        <v>8</v>
      </c>
      <c r="S11" s="141"/>
      <c r="T11" s="141" t="n">
        <v>8</v>
      </c>
      <c r="U11" s="141" t="n">
        <v>8</v>
      </c>
      <c r="V11" s="141"/>
      <c r="W11" s="141" t="n">
        <v>8</v>
      </c>
      <c r="X11" s="141" t="n">
        <v>8</v>
      </c>
      <c r="Y11" s="141"/>
      <c r="Z11" s="141" t="n">
        <v>8</v>
      </c>
      <c r="AA11" s="141" t="n">
        <v>8</v>
      </c>
      <c r="AB11" s="141"/>
      <c r="AC11" s="141" t="n">
        <v>8</v>
      </c>
      <c r="AD11" s="141" t="n">
        <v>8</v>
      </c>
      <c r="AE11" s="141" t="n">
        <v>8</v>
      </c>
      <c r="AF11" s="141"/>
      <c r="AG11" s="141" t="n">
        <v>8</v>
      </c>
      <c r="AH11" s="141"/>
      <c r="AI11" s="141"/>
      <c r="AJ11" s="141"/>
      <c r="AK11" s="142" t="n">
        <f aca="false">+SUM(F11:AJ11)</f>
        <v>160</v>
      </c>
      <c r="AL11" s="143" t="n">
        <f aca="false">IF($AK$3="４週",AK11/4,AK11/(DAY(EOMONTH($F$9,0))/7))</f>
        <v>40</v>
      </c>
      <c r="AM11" s="144"/>
      <c r="AN11" s="144"/>
    </row>
    <row r="12" customFormat="false" ht="18" hidden="false" customHeight="true" outlineLevel="0" collapsed="false">
      <c r="A12" s="127" t="n">
        <v>2</v>
      </c>
      <c r="B12" s="170" t="s">
        <v>22</v>
      </c>
      <c r="C12" s="138" t="s">
        <v>128</v>
      </c>
      <c r="D12" s="167"/>
      <c r="E12" s="168" t="s">
        <v>128</v>
      </c>
      <c r="F12" s="141" t="n">
        <v>4</v>
      </c>
      <c r="G12" s="141" t="n">
        <v>4</v>
      </c>
      <c r="H12" s="141" t="n">
        <v>4</v>
      </c>
      <c r="I12" s="141" t="n">
        <v>4</v>
      </c>
      <c r="J12" s="141" t="n">
        <v>8</v>
      </c>
      <c r="K12" s="141"/>
      <c r="L12" s="141"/>
      <c r="M12" s="141" t="n">
        <v>4</v>
      </c>
      <c r="N12" s="141" t="n">
        <v>4</v>
      </c>
      <c r="O12" s="141" t="n">
        <v>4</v>
      </c>
      <c r="P12" s="141" t="n">
        <v>4</v>
      </c>
      <c r="Q12" s="141" t="n">
        <v>8</v>
      </c>
      <c r="R12" s="141"/>
      <c r="S12" s="141"/>
      <c r="T12" s="141" t="n">
        <v>4</v>
      </c>
      <c r="U12" s="141" t="n">
        <v>4</v>
      </c>
      <c r="V12" s="141" t="n">
        <v>4</v>
      </c>
      <c r="W12" s="141" t="n">
        <v>4</v>
      </c>
      <c r="X12" s="141" t="n">
        <v>8</v>
      </c>
      <c r="Y12" s="141"/>
      <c r="Z12" s="141"/>
      <c r="AA12" s="141" t="n">
        <v>4</v>
      </c>
      <c r="AB12" s="141" t="n">
        <v>4</v>
      </c>
      <c r="AC12" s="141" t="n">
        <v>4</v>
      </c>
      <c r="AD12" s="141" t="n">
        <v>4</v>
      </c>
      <c r="AE12" s="141" t="n">
        <v>8</v>
      </c>
      <c r="AF12" s="141"/>
      <c r="AG12" s="141"/>
      <c r="AH12" s="141"/>
      <c r="AI12" s="141"/>
      <c r="AJ12" s="141"/>
      <c r="AK12" s="142" t="n">
        <f aca="false">+SUM(F12:AJ12)</f>
        <v>96</v>
      </c>
      <c r="AL12" s="143" t="n">
        <f aca="false">IF($AK$3="４週",AK12/4,AK12/(DAY(EOMONTH($F$9,0))/7))</f>
        <v>24</v>
      </c>
      <c r="AM12" s="144"/>
      <c r="AN12" s="144"/>
    </row>
    <row r="13" customFormat="false" ht="18" hidden="false" customHeight="true" outlineLevel="0" collapsed="false">
      <c r="A13" s="127" t="n">
        <v>3</v>
      </c>
      <c r="B13" s="170" t="s">
        <v>22</v>
      </c>
      <c r="C13" s="138" t="s">
        <v>130</v>
      </c>
      <c r="D13" s="167"/>
      <c r="E13" s="168" t="s">
        <v>130</v>
      </c>
      <c r="F13" s="141" t="n">
        <v>4</v>
      </c>
      <c r="G13" s="141" t="n">
        <v>4</v>
      </c>
      <c r="H13" s="141"/>
      <c r="I13" s="141" t="n">
        <v>4</v>
      </c>
      <c r="J13" s="141"/>
      <c r="K13" s="141" t="n">
        <v>4</v>
      </c>
      <c r="L13" s="141"/>
      <c r="M13" s="141" t="n">
        <v>4</v>
      </c>
      <c r="N13" s="141" t="n">
        <v>4</v>
      </c>
      <c r="O13" s="141"/>
      <c r="P13" s="141" t="n">
        <v>4</v>
      </c>
      <c r="Q13" s="141"/>
      <c r="R13" s="141" t="n">
        <v>4</v>
      </c>
      <c r="S13" s="141"/>
      <c r="T13" s="141" t="n">
        <v>4</v>
      </c>
      <c r="U13" s="141" t="n">
        <v>4</v>
      </c>
      <c r="V13" s="141"/>
      <c r="W13" s="141" t="n">
        <v>4</v>
      </c>
      <c r="X13" s="141"/>
      <c r="Y13" s="141" t="n">
        <v>4</v>
      </c>
      <c r="Z13" s="141"/>
      <c r="AA13" s="141" t="n">
        <v>4</v>
      </c>
      <c r="AB13" s="141" t="n">
        <v>4</v>
      </c>
      <c r="AC13" s="141"/>
      <c r="AD13" s="141" t="n">
        <v>4</v>
      </c>
      <c r="AE13" s="141"/>
      <c r="AF13" s="141" t="n">
        <v>4</v>
      </c>
      <c r="AG13" s="141"/>
      <c r="AH13" s="141"/>
      <c r="AI13" s="141"/>
      <c r="AJ13" s="141"/>
      <c r="AK13" s="142" t="n">
        <f aca="false">+SUM(F13:AJ13)</f>
        <v>64</v>
      </c>
      <c r="AL13" s="143" t="n">
        <f aca="false">IF($AK$3="４週",AK13/4,AK13/(DAY(EOMONTH($F$9,0))/7))</f>
        <v>16</v>
      </c>
      <c r="AM13" s="144"/>
      <c r="AN13" s="144"/>
    </row>
    <row r="14" customFormat="false" ht="18" hidden="false" customHeight="true" outlineLevel="0" collapsed="false">
      <c r="A14" s="127" t="n">
        <v>4</v>
      </c>
      <c r="B14" s="170" t="s">
        <v>22</v>
      </c>
      <c r="C14" s="138" t="s">
        <v>132</v>
      </c>
      <c r="D14" s="167"/>
      <c r="E14" s="168" t="s">
        <v>132</v>
      </c>
      <c r="F14" s="141" t="n">
        <v>4</v>
      </c>
      <c r="G14" s="141" t="n">
        <v>4</v>
      </c>
      <c r="H14" s="141"/>
      <c r="I14" s="141" t="n">
        <v>4</v>
      </c>
      <c r="J14" s="141" t="n">
        <v>4</v>
      </c>
      <c r="K14" s="141"/>
      <c r="L14" s="141" t="n">
        <v>4</v>
      </c>
      <c r="M14" s="141" t="n">
        <v>4</v>
      </c>
      <c r="N14" s="141" t="n">
        <v>4</v>
      </c>
      <c r="O14" s="141"/>
      <c r="P14" s="141" t="n">
        <v>4</v>
      </c>
      <c r="Q14" s="141" t="n">
        <v>4</v>
      </c>
      <c r="R14" s="141"/>
      <c r="S14" s="141" t="n">
        <v>4</v>
      </c>
      <c r="T14" s="141" t="n">
        <v>4</v>
      </c>
      <c r="U14" s="141" t="n">
        <v>4</v>
      </c>
      <c r="V14" s="141"/>
      <c r="W14" s="141" t="n">
        <v>4</v>
      </c>
      <c r="X14" s="141" t="n">
        <v>4</v>
      </c>
      <c r="Y14" s="141"/>
      <c r="Z14" s="141" t="n">
        <v>4</v>
      </c>
      <c r="AA14" s="141" t="n">
        <v>4</v>
      </c>
      <c r="AB14" s="141" t="n">
        <v>4</v>
      </c>
      <c r="AC14" s="141"/>
      <c r="AD14" s="141" t="n">
        <v>4</v>
      </c>
      <c r="AE14" s="141" t="n">
        <v>4</v>
      </c>
      <c r="AF14" s="141"/>
      <c r="AG14" s="141" t="n">
        <v>4</v>
      </c>
      <c r="AH14" s="141"/>
      <c r="AI14" s="141"/>
      <c r="AJ14" s="141"/>
      <c r="AK14" s="142" t="n">
        <f aca="false">+SUM(F14:AJ14)</f>
        <v>80</v>
      </c>
      <c r="AL14" s="143" t="n">
        <f aca="false">IF($AK$3="４週",AK14/4,AK14/(DAY(EOMONTH($F$9,0))/7))</f>
        <v>20</v>
      </c>
      <c r="AM14" s="144"/>
      <c r="AN14" s="144"/>
    </row>
    <row r="15" customFormat="false" ht="18" hidden="false" customHeight="true" outlineLevel="0" collapsed="false">
      <c r="A15" s="127" t="n">
        <v>5</v>
      </c>
      <c r="B15" s="170"/>
      <c r="C15" s="138"/>
      <c r="D15" s="167"/>
      <c r="E15" s="168"/>
      <c r="F15" s="141"/>
      <c r="G15" s="141"/>
      <c r="H15" s="141"/>
      <c r="I15" s="141"/>
      <c r="J15" s="141"/>
      <c r="K15" s="141"/>
      <c r="L15" s="141"/>
      <c r="M15" s="141"/>
      <c r="N15" s="141"/>
      <c r="O15" s="141"/>
      <c r="P15" s="141"/>
      <c r="Q15" s="141"/>
      <c r="R15" s="141"/>
      <c r="S15" s="141"/>
      <c r="T15" s="141"/>
      <c r="U15" s="141"/>
      <c r="V15" s="141"/>
      <c r="W15" s="141"/>
      <c r="X15" s="141"/>
      <c r="Y15" s="141"/>
      <c r="Z15" s="141"/>
      <c r="AA15" s="141"/>
      <c r="AB15" s="141"/>
      <c r="AC15" s="141"/>
      <c r="AD15" s="141"/>
      <c r="AE15" s="141"/>
      <c r="AF15" s="141"/>
      <c r="AG15" s="141"/>
      <c r="AH15" s="141"/>
      <c r="AI15" s="141"/>
      <c r="AJ15" s="141"/>
      <c r="AK15" s="142" t="n">
        <f aca="false">+SUM(F15:AJ15)</f>
        <v>0</v>
      </c>
      <c r="AL15" s="143" t="n">
        <f aca="false">IF($AK$3="４週",AK15/4,AK15/(DAY(EOMONTH($F$9,0))/7))</f>
        <v>0</v>
      </c>
      <c r="AM15" s="144"/>
      <c r="AN15" s="144"/>
    </row>
    <row r="16" customFormat="false" ht="18" hidden="false" customHeight="true" outlineLevel="0" collapsed="false">
      <c r="A16" s="127" t="n">
        <v>6</v>
      </c>
      <c r="B16" s="170"/>
      <c r="C16" s="138"/>
      <c r="D16" s="167"/>
      <c r="E16" s="168"/>
      <c r="F16" s="141"/>
      <c r="G16" s="141"/>
      <c r="H16" s="141"/>
      <c r="I16" s="141"/>
      <c r="J16" s="141"/>
      <c r="K16" s="141"/>
      <c r="L16" s="141"/>
      <c r="M16" s="141"/>
      <c r="N16" s="141"/>
      <c r="O16" s="141"/>
      <c r="P16" s="141"/>
      <c r="Q16" s="141"/>
      <c r="R16" s="141"/>
      <c r="S16" s="141"/>
      <c r="T16" s="141"/>
      <c r="U16" s="141"/>
      <c r="V16" s="141"/>
      <c r="W16" s="141"/>
      <c r="X16" s="141"/>
      <c r="Y16" s="141"/>
      <c r="Z16" s="141"/>
      <c r="AA16" s="141"/>
      <c r="AB16" s="141"/>
      <c r="AC16" s="141"/>
      <c r="AD16" s="141"/>
      <c r="AE16" s="141"/>
      <c r="AF16" s="141"/>
      <c r="AG16" s="141"/>
      <c r="AH16" s="141"/>
      <c r="AI16" s="141"/>
      <c r="AJ16" s="141"/>
      <c r="AK16" s="142" t="n">
        <f aca="false">+SUM(F16:AJ16)</f>
        <v>0</v>
      </c>
      <c r="AL16" s="143" t="n">
        <f aca="false">IF($AK$3="４週",AK16/4,AK16/(DAY(EOMONTH($F$9,0))/7))</f>
        <v>0</v>
      </c>
      <c r="AM16" s="144"/>
      <c r="AN16" s="144"/>
    </row>
    <row r="17" customFormat="false" ht="18" hidden="false" customHeight="true" outlineLevel="0" collapsed="false">
      <c r="A17" s="127" t="n">
        <v>7</v>
      </c>
      <c r="B17" s="170"/>
      <c r="C17" s="138"/>
      <c r="D17" s="167"/>
      <c r="E17" s="168"/>
      <c r="F17" s="141"/>
      <c r="G17" s="141"/>
      <c r="H17" s="141"/>
      <c r="I17" s="141"/>
      <c r="J17" s="141"/>
      <c r="K17" s="141"/>
      <c r="L17" s="141"/>
      <c r="M17" s="141"/>
      <c r="N17" s="141"/>
      <c r="O17" s="141"/>
      <c r="P17" s="141"/>
      <c r="Q17" s="141"/>
      <c r="R17" s="141"/>
      <c r="S17" s="141"/>
      <c r="T17" s="141"/>
      <c r="U17" s="141"/>
      <c r="V17" s="141"/>
      <c r="W17" s="141"/>
      <c r="X17" s="141"/>
      <c r="Y17" s="141"/>
      <c r="Z17" s="141"/>
      <c r="AA17" s="141"/>
      <c r="AB17" s="141"/>
      <c r="AC17" s="141"/>
      <c r="AD17" s="141"/>
      <c r="AE17" s="141"/>
      <c r="AF17" s="141"/>
      <c r="AG17" s="141"/>
      <c r="AH17" s="141"/>
      <c r="AI17" s="141"/>
      <c r="AJ17" s="141"/>
      <c r="AK17" s="142" t="n">
        <f aca="false">+SUM(F17:AJ17)</f>
        <v>0</v>
      </c>
      <c r="AL17" s="143" t="n">
        <f aca="false">IF($AK$3="４週",AK17/4,AK17/(DAY(EOMONTH($F$9,0))/7))</f>
        <v>0</v>
      </c>
      <c r="AM17" s="144"/>
      <c r="AN17" s="144"/>
    </row>
    <row r="18" customFormat="false" ht="18" hidden="false" customHeight="true" outlineLevel="0" collapsed="false">
      <c r="A18" s="127" t="n">
        <v>8</v>
      </c>
      <c r="B18" s="170"/>
      <c r="C18" s="138"/>
      <c r="D18" s="167"/>
      <c r="E18" s="168"/>
      <c r="F18" s="141"/>
      <c r="G18" s="141"/>
      <c r="H18" s="141"/>
      <c r="I18" s="141"/>
      <c r="J18" s="141"/>
      <c r="K18" s="141"/>
      <c r="L18" s="141"/>
      <c r="M18" s="141"/>
      <c r="N18" s="141"/>
      <c r="O18" s="141"/>
      <c r="P18" s="141"/>
      <c r="Q18" s="141"/>
      <c r="R18" s="141"/>
      <c r="S18" s="141"/>
      <c r="T18" s="141"/>
      <c r="U18" s="141"/>
      <c r="V18" s="141"/>
      <c r="W18" s="141"/>
      <c r="X18" s="141"/>
      <c r="Y18" s="141"/>
      <c r="Z18" s="141"/>
      <c r="AA18" s="141"/>
      <c r="AB18" s="141"/>
      <c r="AC18" s="141"/>
      <c r="AD18" s="141"/>
      <c r="AE18" s="141"/>
      <c r="AF18" s="141"/>
      <c r="AG18" s="141"/>
      <c r="AH18" s="141"/>
      <c r="AI18" s="141"/>
      <c r="AJ18" s="141"/>
      <c r="AK18" s="142" t="n">
        <f aca="false">+SUM(F18:AJ18)</f>
        <v>0</v>
      </c>
      <c r="AL18" s="143" t="n">
        <f aca="false">IF($AK$3="４週",AK18/4,AK18/(DAY(EOMONTH($F$9,0))/7))</f>
        <v>0</v>
      </c>
      <c r="AM18" s="144"/>
      <c r="AN18" s="144"/>
    </row>
    <row r="19" customFormat="false" ht="18" hidden="false" customHeight="true" outlineLevel="0" collapsed="false">
      <c r="A19" s="127" t="n">
        <v>9</v>
      </c>
      <c r="B19" s="170"/>
      <c r="C19" s="138"/>
      <c r="D19" s="167"/>
      <c r="E19" s="168"/>
      <c r="F19" s="141"/>
      <c r="G19" s="141"/>
      <c r="H19" s="141"/>
      <c r="I19" s="141"/>
      <c r="J19" s="141"/>
      <c r="K19" s="141"/>
      <c r="L19" s="141"/>
      <c r="M19" s="141"/>
      <c r="N19" s="141"/>
      <c r="O19" s="141"/>
      <c r="P19" s="141"/>
      <c r="Q19" s="141"/>
      <c r="R19" s="141"/>
      <c r="S19" s="141"/>
      <c r="T19" s="141"/>
      <c r="U19" s="141"/>
      <c r="V19" s="141"/>
      <c r="W19" s="141"/>
      <c r="X19" s="141"/>
      <c r="Y19" s="141"/>
      <c r="Z19" s="141"/>
      <c r="AA19" s="141"/>
      <c r="AB19" s="141"/>
      <c r="AC19" s="141"/>
      <c r="AD19" s="141"/>
      <c r="AE19" s="141"/>
      <c r="AF19" s="141"/>
      <c r="AG19" s="141"/>
      <c r="AH19" s="141"/>
      <c r="AI19" s="141"/>
      <c r="AJ19" s="141"/>
      <c r="AK19" s="142" t="n">
        <f aca="false">+SUM(F19:AJ19)</f>
        <v>0</v>
      </c>
      <c r="AL19" s="143" t="n">
        <f aca="false">IF($AK$3="４週",AK19/4,AK19/(DAY(EOMONTH($F$9,0))/7))</f>
        <v>0</v>
      </c>
      <c r="AM19" s="144"/>
      <c r="AN19" s="144"/>
    </row>
    <row r="20" customFormat="false" ht="18" hidden="false" customHeight="true" outlineLevel="0" collapsed="false">
      <c r="A20" s="127" t="n">
        <v>10</v>
      </c>
      <c r="B20" s="170"/>
      <c r="C20" s="138"/>
      <c r="D20" s="167"/>
      <c r="E20" s="168"/>
      <c r="F20" s="141"/>
      <c r="G20" s="141"/>
      <c r="H20" s="141"/>
      <c r="I20" s="141"/>
      <c r="J20" s="141"/>
      <c r="K20" s="141"/>
      <c r="L20" s="141"/>
      <c r="M20" s="141"/>
      <c r="N20" s="141"/>
      <c r="O20" s="141"/>
      <c r="P20" s="141"/>
      <c r="Q20" s="141"/>
      <c r="R20" s="141"/>
      <c r="S20" s="141"/>
      <c r="T20" s="141"/>
      <c r="U20" s="141"/>
      <c r="V20" s="141"/>
      <c r="W20" s="141"/>
      <c r="X20" s="141"/>
      <c r="Y20" s="141"/>
      <c r="Z20" s="141"/>
      <c r="AA20" s="141"/>
      <c r="AB20" s="141"/>
      <c r="AC20" s="141"/>
      <c r="AD20" s="141"/>
      <c r="AE20" s="141"/>
      <c r="AF20" s="141"/>
      <c r="AG20" s="141"/>
      <c r="AH20" s="141"/>
      <c r="AI20" s="141"/>
      <c r="AJ20" s="141"/>
      <c r="AK20" s="142" t="n">
        <f aca="false">+SUM(F20:AJ20)</f>
        <v>0</v>
      </c>
      <c r="AL20" s="143" t="n">
        <f aca="false">IF($AK$3="４週",AK20/4,AK20/(DAY(EOMONTH($F$9,0))/7))</f>
        <v>0</v>
      </c>
      <c r="AM20" s="144"/>
      <c r="AN20" s="144"/>
    </row>
    <row r="21" customFormat="false" ht="18" hidden="false" customHeight="true" outlineLevel="0" collapsed="false">
      <c r="A21" s="127" t="n">
        <v>11</v>
      </c>
      <c r="B21" s="170"/>
      <c r="C21" s="138"/>
      <c r="D21" s="167"/>
      <c r="E21" s="168"/>
      <c r="F21" s="141"/>
      <c r="G21" s="141"/>
      <c r="H21" s="141"/>
      <c r="I21" s="141"/>
      <c r="J21" s="141"/>
      <c r="K21" s="141"/>
      <c r="L21" s="141"/>
      <c r="M21" s="141"/>
      <c r="N21" s="141"/>
      <c r="O21" s="141"/>
      <c r="P21" s="141"/>
      <c r="Q21" s="141"/>
      <c r="R21" s="141"/>
      <c r="S21" s="141"/>
      <c r="T21" s="141"/>
      <c r="U21" s="141"/>
      <c r="V21" s="141"/>
      <c r="W21" s="141"/>
      <c r="X21" s="141"/>
      <c r="Y21" s="141"/>
      <c r="Z21" s="141"/>
      <c r="AA21" s="141"/>
      <c r="AB21" s="141"/>
      <c r="AC21" s="141"/>
      <c r="AD21" s="141"/>
      <c r="AE21" s="141"/>
      <c r="AF21" s="141"/>
      <c r="AG21" s="141"/>
      <c r="AH21" s="141"/>
      <c r="AI21" s="141"/>
      <c r="AJ21" s="141"/>
      <c r="AK21" s="142" t="n">
        <f aca="false">+SUM(F21:AJ21)</f>
        <v>0</v>
      </c>
      <c r="AL21" s="143" t="n">
        <f aca="false">IF($AK$3="４週",AK21/4,AK21/(DAY(EOMONTH($F$9,0))/7))</f>
        <v>0</v>
      </c>
      <c r="AM21" s="144"/>
      <c r="AN21" s="144"/>
    </row>
    <row r="22" customFormat="false" ht="18" hidden="false" customHeight="true" outlineLevel="0" collapsed="false">
      <c r="A22" s="127" t="n">
        <v>12</v>
      </c>
      <c r="B22" s="170"/>
      <c r="C22" s="138"/>
      <c r="D22" s="167"/>
      <c r="E22" s="168"/>
      <c r="F22" s="141"/>
      <c r="G22" s="141"/>
      <c r="H22" s="141"/>
      <c r="I22" s="141"/>
      <c r="J22" s="141"/>
      <c r="K22" s="141"/>
      <c r="L22" s="141"/>
      <c r="M22" s="141"/>
      <c r="N22" s="141"/>
      <c r="O22" s="141"/>
      <c r="P22" s="141"/>
      <c r="Q22" s="141"/>
      <c r="R22" s="141"/>
      <c r="S22" s="141"/>
      <c r="T22" s="141"/>
      <c r="U22" s="141"/>
      <c r="V22" s="141"/>
      <c r="W22" s="141"/>
      <c r="X22" s="141"/>
      <c r="Y22" s="141"/>
      <c r="Z22" s="141"/>
      <c r="AA22" s="141"/>
      <c r="AB22" s="141"/>
      <c r="AC22" s="141"/>
      <c r="AD22" s="141"/>
      <c r="AE22" s="141"/>
      <c r="AF22" s="141"/>
      <c r="AG22" s="141"/>
      <c r="AH22" s="141"/>
      <c r="AI22" s="141"/>
      <c r="AJ22" s="141"/>
      <c r="AK22" s="142" t="n">
        <f aca="false">+SUM(F22:AJ22)</f>
        <v>0</v>
      </c>
      <c r="AL22" s="143" t="n">
        <f aca="false">IF($AK$3="４週",AK22/4,AK22/(DAY(EOMONTH($F$9,0))/7))</f>
        <v>0</v>
      </c>
      <c r="AM22" s="144"/>
      <c r="AN22" s="144"/>
    </row>
    <row r="23" customFormat="false" ht="18" hidden="false" customHeight="true" outlineLevel="0" collapsed="false">
      <c r="A23" s="127" t="n">
        <v>13</v>
      </c>
      <c r="B23" s="170"/>
      <c r="C23" s="138"/>
      <c r="D23" s="167"/>
      <c r="E23" s="168"/>
      <c r="F23" s="141"/>
      <c r="G23" s="141"/>
      <c r="H23" s="141"/>
      <c r="I23" s="141"/>
      <c r="J23" s="141"/>
      <c r="K23" s="141"/>
      <c r="L23" s="141"/>
      <c r="M23" s="141"/>
      <c r="N23" s="141"/>
      <c r="O23" s="141"/>
      <c r="P23" s="141"/>
      <c r="Q23" s="141"/>
      <c r="R23" s="141"/>
      <c r="S23" s="141"/>
      <c r="T23" s="141"/>
      <c r="U23" s="141"/>
      <c r="V23" s="141"/>
      <c r="W23" s="141"/>
      <c r="X23" s="141"/>
      <c r="Y23" s="141"/>
      <c r="Z23" s="141"/>
      <c r="AA23" s="141"/>
      <c r="AB23" s="141"/>
      <c r="AC23" s="141"/>
      <c r="AD23" s="141"/>
      <c r="AE23" s="141"/>
      <c r="AF23" s="141"/>
      <c r="AG23" s="141"/>
      <c r="AH23" s="141"/>
      <c r="AI23" s="141"/>
      <c r="AJ23" s="141"/>
      <c r="AK23" s="142" t="n">
        <f aca="false">+SUM(F23:AJ23)</f>
        <v>0</v>
      </c>
      <c r="AL23" s="143" t="n">
        <f aca="false">IF($AK$3="４週",AK23/4,AK23/(DAY(EOMONTH($F$9,0))/7))</f>
        <v>0</v>
      </c>
      <c r="AM23" s="144"/>
      <c r="AN23" s="144"/>
    </row>
    <row r="24" customFormat="false" ht="18" hidden="false" customHeight="true" outlineLevel="0" collapsed="false">
      <c r="A24" s="127" t="n">
        <v>14</v>
      </c>
      <c r="B24" s="170"/>
      <c r="C24" s="138"/>
      <c r="D24" s="167"/>
      <c r="E24" s="168"/>
      <c r="F24" s="141"/>
      <c r="G24" s="141"/>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2" t="n">
        <f aca="false">+SUM(F24:AJ24)</f>
        <v>0</v>
      </c>
      <c r="AL24" s="143" t="n">
        <f aca="false">IF($AK$3="４週",AK24/4,AK24/(DAY(EOMONTH($F$9,0))/7))</f>
        <v>0</v>
      </c>
      <c r="AM24" s="144"/>
      <c r="AN24" s="144"/>
    </row>
    <row r="25" customFormat="false" ht="18" hidden="false" customHeight="true" outlineLevel="0" collapsed="false">
      <c r="A25" s="127" t="n">
        <v>15</v>
      </c>
      <c r="B25" s="170"/>
      <c r="C25" s="138"/>
      <c r="D25" s="167"/>
      <c r="E25" s="168"/>
      <c r="F25" s="141"/>
      <c r="G25" s="141"/>
      <c r="H25" s="141"/>
      <c r="I25" s="141"/>
      <c r="J25" s="141"/>
      <c r="K25" s="141"/>
      <c r="L25" s="141"/>
      <c r="M25" s="141"/>
      <c r="N25" s="141"/>
      <c r="O25" s="141"/>
      <c r="P25" s="141"/>
      <c r="Q25" s="141"/>
      <c r="R25" s="141"/>
      <c r="S25" s="141"/>
      <c r="T25" s="141"/>
      <c r="U25" s="141"/>
      <c r="V25" s="141"/>
      <c r="W25" s="141"/>
      <c r="X25" s="141"/>
      <c r="Y25" s="141"/>
      <c r="Z25" s="141"/>
      <c r="AA25" s="141"/>
      <c r="AB25" s="141"/>
      <c r="AC25" s="141"/>
      <c r="AD25" s="141"/>
      <c r="AE25" s="141"/>
      <c r="AF25" s="141"/>
      <c r="AG25" s="141"/>
      <c r="AH25" s="141"/>
      <c r="AI25" s="141"/>
      <c r="AJ25" s="141"/>
      <c r="AK25" s="142" t="n">
        <f aca="false">+SUM(F25:AJ25)</f>
        <v>0</v>
      </c>
      <c r="AL25" s="143" t="n">
        <f aca="false">IF($AK$3="４週",AK25/4,AK25/(DAY(EOMONTH($F$9,0))/7))</f>
        <v>0</v>
      </c>
      <c r="AM25" s="144"/>
      <c r="AN25" s="144"/>
    </row>
    <row r="26" customFormat="false" ht="18" hidden="false" customHeight="true" outlineLevel="0" collapsed="false">
      <c r="A26" s="127" t="n">
        <v>16</v>
      </c>
      <c r="B26" s="170"/>
      <c r="C26" s="138"/>
      <c r="D26" s="167"/>
      <c r="E26" s="168"/>
      <c r="F26" s="141"/>
      <c r="G26" s="141"/>
      <c r="H26" s="141"/>
      <c r="I26" s="141"/>
      <c r="J26" s="141"/>
      <c r="K26" s="141"/>
      <c r="L26" s="141"/>
      <c r="M26" s="141"/>
      <c r="N26" s="141"/>
      <c r="O26" s="141"/>
      <c r="P26" s="141"/>
      <c r="Q26" s="141"/>
      <c r="R26" s="141"/>
      <c r="S26" s="141"/>
      <c r="T26" s="141"/>
      <c r="U26" s="141"/>
      <c r="V26" s="141"/>
      <c r="W26" s="141"/>
      <c r="X26" s="141"/>
      <c r="Y26" s="141"/>
      <c r="Z26" s="141"/>
      <c r="AA26" s="141"/>
      <c r="AB26" s="141"/>
      <c r="AC26" s="141"/>
      <c r="AD26" s="141"/>
      <c r="AE26" s="141"/>
      <c r="AF26" s="141"/>
      <c r="AG26" s="141"/>
      <c r="AH26" s="141"/>
      <c r="AI26" s="141"/>
      <c r="AJ26" s="141"/>
      <c r="AK26" s="142" t="n">
        <f aca="false">+SUM(F26:AJ26)</f>
        <v>0</v>
      </c>
      <c r="AL26" s="143" t="n">
        <f aca="false">IF($AK$3="４週",AK26/4,AK26/(DAY(EOMONTH($F$9,0))/7))</f>
        <v>0</v>
      </c>
      <c r="AM26" s="144"/>
      <c r="AN26" s="144"/>
    </row>
    <row r="27" customFormat="false" ht="18" hidden="false" customHeight="true" outlineLevel="0" collapsed="false">
      <c r="A27" s="127" t="n">
        <v>17</v>
      </c>
      <c r="B27" s="170"/>
      <c r="C27" s="138"/>
      <c r="D27" s="167"/>
      <c r="E27" s="168"/>
      <c r="F27" s="141"/>
      <c r="G27" s="141"/>
      <c r="H27" s="141"/>
      <c r="I27" s="141"/>
      <c r="J27" s="141"/>
      <c r="K27" s="141"/>
      <c r="L27" s="141"/>
      <c r="M27" s="141"/>
      <c r="N27" s="141"/>
      <c r="O27" s="141"/>
      <c r="P27" s="141"/>
      <c r="Q27" s="141"/>
      <c r="R27" s="141"/>
      <c r="S27" s="141"/>
      <c r="T27" s="141"/>
      <c r="U27" s="141"/>
      <c r="V27" s="141"/>
      <c r="W27" s="141"/>
      <c r="X27" s="141"/>
      <c r="Y27" s="141"/>
      <c r="Z27" s="141"/>
      <c r="AA27" s="141"/>
      <c r="AB27" s="141"/>
      <c r="AC27" s="141"/>
      <c r="AD27" s="141"/>
      <c r="AE27" s="141"/>
      <c r="AF27" s="141"/>
      <c r="AG27" s="141"/>
      <c r="AH27" s="141"/>
      <c r="AI27" s="141"/>
      <c r="AJ27" s="141"/>
      <c r="AK27" s="142" t="n">
        <f aca="false">+SUM(F27:AJ27)</f>
        <v>0</v>
      </c>
      <c r="AL27" s="143" t="n">
        <f aca="false">IF($AK$3="４週",AK27/4,AK27/(DAY(EOMONTH($F$9,0))/7))</f>
        <v>0</v>
      </c>
      <c r="AM27" s="144"/>
      <c r="AN27" s="144"/>
    </row>
    <row r="28" customFormat="false" ht="18" hidden="false" customHeight="true" outlineLevel="0" collapsed="false">
      <c r="A28" s="127" t="n">
        <v>18</v>
      </c>
      <c r="B28" s="170"/>
      <c r="C28" s="138"/>
      <c r="D28" s="167"/>
      <c r="E28" s="168"/>
      <c r="F28" s="141"/>
      <c r="G28" s="141"/>
      <c r="H28" s="141"/>
      <c r="I28" s="141"/>
      <c r="J28" s="141"/>
      <c r="K28" s="141"/>
      <c r="L28" s="141"/>
      <c r="M28" s="141"/>
      <c r="N28" s="141"/>
      <c r="O28" s="141"/>
      <c r="P28" s="141"/>
      <c r="Q28" s="141"/>
      <c r="R28" s="141"/>
      <c r="S28" s="141"/>
      <c r="T28" s="141"/>
      <c r="U28" s="141"/>
      <c r="V28" s="141"/>
      <c r="W28" s="141"/>
      <c r="X28" s="141"/>
      <c r="Y28" s="141"/>
      <c r="Z28" s="141"/>
      <c r="AA28" s="141"/>
      <c r="AB28" s="141"/>
      <c r="AC28" s="141"/>
      <c r="AD28" s="141"/>
      <c r="AE28" s="141"/>
      <c r="AF28" s="141"/>
      <c r="AG28" s="141"/>
      <c r="AH28" s="141"/>
      <c r="AI28" s="141"/>
      <c r="AJ28" s="141"/>
      <c r="AK28" s="142" t="n">
        <f aca="false">+SUM(F28:AJ28)</f>
        <v>0</v>
      </c>
      <c r="AL28" s="143" t="n">
        <f aca="false">IF($AK$3="４週",AK28/4,AK28/(DAY(EOMONTH($F$9,0))/7))</f>
        <v>0</v>
      </c>
      <c r="AM28" s="144"/>
      <c r="AN28" s="144"/>
    </row>
    <row r="29" customFormat="false" ht="18" hidden="false" customHeight="true" outlineLevel="0" collapsed="false">
      <c r="A29" s="127" t="n">
        <v>19</v>
      </c>
      <c r="B29" s="170"/>
      <c r="C29" s="138"/>
      <c r="D29" s="167"/>
      <c r="E29" s="168"/>
      <c r="F29" s="141"/>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41"/>
      <c r="AG29" s="141"/>
      <c r="AH29" s="141"/>
      <c r="AI29" s="141"/>
      <c r="AJ29" s="141"/>
      <c r="AK29" s="142" t="n">
        <f aca="false">+SUM(F29:AJ29)</f>
        <v>0</v>
      </c>
      <c r="AL29" s="143" t="n">
        <f aca="false">IF($AK$3="４週",AK29/4,AK29/(DAY(EOMONTH($F$9,0))/7))</f>
        <v>0</v>
      </c>
      <c r="AM29" s="144"/>
      <c r="AN29" s="144"/>
    </row>
    <row r="30" customFormat="false" ht="18" hidden="false" customHeight="true" outlineLevel="0" collapsed="false">
      <c r="A30" s="127" t="n">
        <v>20</v>
      </c>
      <c r="B30" s="170"/>
      <c r="C30" s="138"/>
      <c r="D30" s="167"/>
      <c r="E30" s="168"/>
      <c r="F30" s="141"/>
      <c r="G30" s="141"/>
      <c r="H30" s="141"/>
      <c r="I30" s="141"/>
      <c r="J30" s="141"/>
      <c r="K30" s="141"/>
      <c r="L30" s="141"/>
      <c r="M30" s="141"/>
      <c r="N30" s="141"/>
      <c r="O30" s="141"/>
      <c r="P30" s="141"/>
      <c r="Q30" s="141"/>
      <c r="R30" s="141"/>
      <c r="S30" s="141"/>
      <c r="T30" s="141"/>
      <c r="U30" s="141"/>
      <c r="V30" s="141"/>
      <c r="W30" s="141"/>
      <c r="X30" s="141"/>
      <c r="Y30" s="141"/>
      <c r="Z30" s="141"/>
      <c r="AA30" s="141"/>
      <c r="AB30" s="141"/>
      <c r="AC30" s="141"/>
      <c r="AD30" s="141"/>
      <c r="AE30" s="141"/>
      <c r="AF30" s="141"/>
      <c r="AG30" s="141"/>
      <c r="AH30" s="141"/>
      <c r="AI30" s="141"/>
      <c r="AJ30" s="141"/>
      <c r="AK30" s="142" t="n">
        <f aca="false">+SUM(F30:AJ30)</f>
        <v>0</v>
      </c>
      <c r="AL30" s="143" t="n">
        <f aca="false">IF($AK$3="４週",AK30/4,AK30/(DAY(EOMONTH($F$9,0))/7))</f>
        <v>0</v>
      </c>
      <c r="AM30" s="144"/>
      <c r="AN30" s="144"/>
    </row>
    <row r="31" customFormat="false" ht="18" hidden="false" customHeight="true" outlineLevel="0" collapsed="false">
      <c r="A31" s="130" t="s">
        <v>115</v>
      </c>
      <c r="B31" s="130"/>
      <c r="C31" s="130"/>
      <c r="D31" s="130"/>
      <c r="E31" s="130"/>
      <c r="F31" s="145" t="n">
        <f aca="false">+SUM(F11:F30)</f>
        <v>20</v>
      </c>
      <c r="G31" s="145" t="n">
        <f aca="false">+SUM(G11:G30)</f>
        <v>20</v>
      </c>
      <c r="H31" s="145" t="n">
        <f aca="false">+SUM(H11:H30)</f>
        <v>4</v>
      </c>
      <c r="I31" s="145" t="n">
        <f aca="false">+SUM(I11:I30)</f>
        <v>20</v>
      </c>
      <c r="J31" s="145" t="n">
        <f aca="false">+SUM(J11:J30)</f>
        <v>20</v>
      </c>
      <c r="K31" s="145" t="n">
        <f aca="false">+SUM(K11:K30)</f>
        <v>12</v>
      </c>
      <c r="L31" s="145" t="n">
        <f aca="false">+SUM(L11:L30)</f>
        <v>4</v>
      </c>
      <c r="M31" s="145" t="n">
        <f aca="false">+SUM(M11:M30)</f>
        <v>20</v>
      </c>
      <c r="N31" s="145" t="n">
        <f aca="false">+SUM(N11:N30)</f>
        <v>20</v>
      </c>
      <c r="O31" s="145" t="n">
        <f aca="false">+SUM(O11:O30)</f>
        <v>4</v>
      </c>
      <c r="P31" s="145" t="n">
        <f aca="false">+SUM(P11:P30)</f>
        <v>20</v>
      </c>
      <c r="Q31" s="145" t="n">
        <f aca="false">+SUM(Q11:Q30)</f>
        <v>20</v>
      </c>
      <c r="R31" s="145" t="n">
        <f aca="false">+SUM(R11:R30)</f>
        <v>12</v>
      </c>
      <c r="S31" s="145" t="n">
        <f aca="false">+SUM(S11:S30)</f>
        <v>4</v>
      </c>
      <c r="T31" s="145" t="n">
        <f aca="false">+SUM(T11:T30)</f>
        <v>20</v>
      </c>
      <c r="U31" s="145" t="n">
        <f aca="false">+SUM(U11:U30)</f>
        <v>20</v>
      </c>
      <c r="V31" s="145" t="n">
        <f aca="false">+SUM(V11:V30)</f>
        <v>4</v>
      </c>
      <c r="W31" s="145" t="n">
        <f aca="false">+SUM(W11:W30)</f>
        <v>20</v>
      </c>
      <c r="X31" s="145" t="n">
        <f aca="false">+SUM(X11:X30)</f>
        <v>20</v>
      </c>
      <c r="Y31" s="145" t="n">
        <f aca="false">+SUM(Y11:Y30)</f>
        <v>4</v>
      </c>
      <c r="Z31" s="145" t="n">
        <f aca="false">+SUM(Z11:Z30)</f>
        <v>12</v>
      </c>
      <c r="AA31" s="145" t="n">
        <f aca="false">+SUM(AA11:AA30)</f>
        <v>20</v>
      </c>
      <c r="AB31" s="145" t="n">
        <f aca="false">+SUM(AB11:AB30)</f>
        <v>12</v>
      </c>
      <c r="AC31" s="145" t="n">
        <f aca="false">+SUM(AC11:AC30)</f>
        <v>12</v>
      </c>
      <c r="AD31" s="145" t="n">
        <f aca="false">+SUM(AD11:AD30)</f>
        <v>20</v>
      </c>
      <c r="AE31" s="145" t="n">
        <f aca="false">+SUM(AE11:AE30)</f>
        <v>20</v>
      </c>
      <c r="AF31" s="145" t="n">
        <f aca="false">+SUM(AF11:AF30)</f>
        <v>4</v>
      </c>
      <c r="AG31" s="145" t="n">
        <f aca="false">+SUM(AG11:AG30)</f>
        <v>12</v>
      </c>
      <c r="AH31" s="145" t="n">
        <f aca="false">+SUM(AH11:AH30)</f>
        <v>0</v>
      </c>
      <c r="AI31" s="145" t="n">
        <f aca="false">+SUM(AI11:AI30)</f>
        <v>0</v>
      </c>
      <c r="AJ31" s="145" t="n">
        <f aca="false">+SUM(AJ11:AJ30)</f>
        <v>0</v>
      </c>
      <c r="AK31" s="142" t="n">
        <f aca="false">+SUM(F31:AJ31)</f>
        <v>400</v>
      </c>
      <c r="AL31" s="143" t="n">
        <f aca="false">IF($AK$3="４週",AK31/4,AK31/(DAY(EOMONTH($F$9,0))/7))</f>
        <v>100</v>
      </c>
      <c r="AM31" s="146"/>
      <c r="AN31" s="146"/>
    </row>
    <row r="32" customFormat="false" ht="18" hidden="false" customHeight="true" outlineLevel="0" collapsed="false">
      <c r="A32" s="147" t="s">
        <v>116</v>
      </c>
      <c r="B32" s="147"/>
      <c r="C32" s="147"/>
      <c r="D32" s="147"/>
      <c r="E32" s="147"/>
      <c r="F32" s="148"/>
      <c r="G32" s="148"/>
      <c r="H32" s="148"/>
      <c r="I32" s="148"/>
      <c r="J32" s="148"/>
      <c r="K32" s="148"/>
      <c r="L32" s="148"/>
      <c r="M32" s="148"/>
      <c r="N32" s="148"/>
      <c r="O32" s="148"/>
      <c r="P32" s="148"/>
      <c r="Q32" s="148"/>
      <c r="R32" s="148"/>
      <c r="S32" s="148"/>
      <c r="T32" s="148"/>
      <c r="U32" s="148"/>
      <c r="V32" s="148"/>
      <c r="W32" s="148"/>
      <c r="X32" s="148"/>
      <c r="Y32" s="148"/>
      <c r="Z32" s="148"/>
      <c r="AA32" s="148"/>
      <c r="AB32" s="148"/>
      <c r="AC32" s="148"/>
      <c r="AD32" s="148"/>
      <c r="AE32" s="148"/>
      <c r="AF32" s="148"/>
      <c r="AG32" s="148"/>
      <c r="AH32" s="148"/>
      <c r="AI32" s="148"/>
      <c r="AJ32" s="148"/>
      <c r="AK32" s="145"/>
      <c r="AL32" s="149"/>
      <c r="AM32" s="146"/>
      <c r="AN32" s="146"/>
    </row>
    <row r="33" s="153" customFormat="true" ht="15" hidden="false" customHeight="true" outlineLevel="0" collapsed="false">
      <c r="A33" s="150"/>
      <c r="B33" s="150"/>
      <c r="C33" s="150"/>
      <c r="D33" s="150"/>
      <c r="E33" s="150"/>
      <c r="F33" s="151"/>
      <c r="G33" s="151"/>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0"/>
      <c r="AL33" s="150"/>
      <c r="AM33" s="152"/>
    </row>
    <row r="34" s="153" customFormat="true" ht="15" hidden="false" customHeight="true" outlineLevel="0" collapsed="false">
      <c r="A34" s="150"/>
      <c r="B34" s="150"/>
      <c r="C34" s="150"/>
      <c r="D34" s="150"/>
      <c r="E34" s="150"/>
      <c r="F34" s="151"/>
      <c r="G34" s="151"/>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0"/>
      <c r="AL34" s="150"/>
      <c r="AM34" s="152"/>
    </row>
    <row r="35" s="153" customFormat="true" ht="15" hidden="false" customHeight="true" outlineLevel="0" collapsed="false">
      <c r="A35" s="150"/>
      <c r="B35" s="150"/>
      <c r="C35" s="150"/>
      <c r="D35" s="150"/>
      <c r="E35" s="150"/>
      <c r="F35" s="151"/>
      <c r="G35" s="151"/>
      <c r="H35" s="151"/>
      <c r="I35" s="151"/>
      <c r="J35" s="151"/>
      <c r="K35" s="151"/>
      <c r="L35" s="151"/>
      <c r="M35" s="151"/>
      <c r="N35" s="151"/>
      <c r="O35" s="151"/>
      <c r="P35" s="151"/>
      <c r="Q35" s="151"/>
      <c r="R35" s="151"/>
      <c r="S35" s="151"/>
      <c r="T35" s="151"/>
      <c r="U35" s="151"/>
      <c r="V35" s="151"/>
      <c r="W35" s="151"/>
      <c r="X35" s="151"/>
      <c r="Y35" s="151"/>
      <c r="Z35" s="151"/>
      <c r="AA35" s="151"/>
      <c r="AB35" s="151"/>
      <c r="AC35" s="151"/>
      <c r="AD35" s="151"/>
      <c r="AE35" s="151"/>
      <c r="AF35" s="151"/>
      <c r="AG35" s="151"/>
      <c r="AH35" s="151"/>
      <c r="AI35" s="151"/>
      <c r="AJ35" s="151"/>
      <c r="AK35" s="150"/>
      <c r="AL35" s="150"/>
      <c r="AM35" s="152"/>
    </row>
    <row r="36" s="153" customFormat="true" ht="21" hidden="false" customHeight="true" outlineLevel="0" collapsed="false">
      <c r="A36" s="173" t="s">
        <v>196</v>
      </c>
      <c r="B36" s="150"/>
      <c r="C36" s="150"/>
      <c r="D36" s="150"/>
      <c r="E36" s="150"/>
      <c r="F36" s="150"/>
      <c r="G36" s="151"/>
      <c r="H36" s="151"/>
      <c r="I36" s="151"/>
      <c r="J36" s="151"/>
      <c r="K36" s="151"/>
      <c r="L36" s="151"/>
      <c r="M36" s="151"/>
      <c r="N36" s="151"/>
      <c r="O36" s="151"/>
      <c r="AM36" s="150"/>
      <c r="AN36" s="152"/>
    </row>
    <row r="37" s="153" customFormat="true" ht="24.75" hidden="false" customHeight="true" outlineLevel="0" collapsed="false">
      <c r="A37" s="178"/>
      <c r="B37" s="178"/>
      <c r="C37" s="178"/>
      <c r="D37" s="210" t="n">
        <v>4</v>
      </c>
      <c r="E37" s="210" t="n">
        <v>5</v>
      </c>
      <c r="F37" s="210" t="n">
        <v>6</v>
      </c>
      <c r="G37" s="210"/>
      <c r="H37" s="210"/>
      <c r="I37" s="210" t="n">
        <v>7</v>
      </c>
      <c r="J37" s="210"/>
      <c r="K37" s="210"/>
      <c r="L37" s="210" t="n">
        <v>8</v>
      </c>
      <c r="M37" s="210"/>
      <c r="N37" s="210"/>
      <c r="O37" s="210" t="n">
        <v>9</v>
      </c>
      <c r="P37" s="210"/>
      <c r="Q37" s="210"/>
      <c r="R37" s="210" t="n">
        <v>10</v>
      </c>
      <c r="S37" s="210"/>
      <c r="T37" s="210"/>
      <c r="U37" s="210" t="n">
        <v>11</v>
      </c>
      <c r="V37" s="210"/>
      <c r="W37" s="210"/>
      <c r="X37" s="210" t="n">
        <v>12</v>
      </c>
      <c r="Y37" s="210"/>
      <c r="Z37" s="210"/>
      <c r="AA37" s="210" t="n">
        <v>1</v>
      </c>
      <c r="AB37" s="210"/>
      <c r="AC37" s="210"/>
      <c r="AD37" s="210" t="n">
        <v>2</v>
      </c>
      <c r="AE37" s="210"/>
      <c r="AF37" s="210"/>
      <c r="AG37" s="210" t="n">
        <v>3</v>
      </c>
      <c r="AH37" s="210"/>
      <c r="AI37" s="210"/>
      <c r="AJ37" s="178" t="s">
        <v>197</v>
      </c>
      <c r="AK37" s="178"/>
      <c r="AL37" s="181" t="s">
        <v>198</v>
      </c>
    </row>
    <row r="38" s="153" customFormat="true" ht="18" hidden="false" customHeight="true" outlineLevel="0" collapsed="false">
      <c r="A38" s="186" t="s">
        <v>199</v>
      </c>
      <c r="B38" s="186"/>
      <c r="C38" s="186"/>
      <c r="D38" s="141" t="n">
        <v>1400</v>
      </c>
      <c r="E38" s="141" t="n">
        <v>1310</v>
      </c>
      <c r="F38" s="141" t="n">
        <v>1400</v>
      </c>
      <c r="G38" s="141"/>
      <c r="H38" s="141"/>
      <c r="I38" s="141" t="n">
        <v>1470</v>
      </c>
      <c r="J38" s="141"/>
      <c r="K38" s="141"/>
      <c r="L38" s="141" t="n">
        <v>1470</v>
      </c>
      <c r="M38" s="141"/>
      <c r="N38" s="141"/>
      <c r="O38" s="141" t="n">
        <v>1330</v>
      </c>
      <c r="P38" s="141"/>
      <c r="Q38" s="141"/>
      <c r="R38" s="141" t="n">
        <v>1400</v>
      </c>
      <c r="S38" s="141"/>
      <c r="T38" s="141"/>
      <c r="U38" s="141" t="n">
        <v>1400</v>
      </c>
      <c r="V38" s="141"/>
      <c r="W38" s="141"/>
      <c r="X38" s="141" t="n">
        <v>1330</v>
      </c>
      <c r="Y38" s="141"/>
      <c r="Z38" s="141"/>
      <c r="AA38" s="141" t="n">
        <v>1330</v>
      </c>
      <c r="AB38" s="141"/>
      <c r="AC38" s="141"/>
      <c r="AD38" s="141" t="n">
        <v>1330</v>
      </c>
      <c r="AE38" s="141"/>
      <c r="AF38" s="141"/>
      <c r="AG38" s="141" t="n">
        <v>1400</v>
      </c>
      <c r="AH38" s="141"/>
      <c r="AI38" s="141"/>
      <c r="AJ38" s="211" t="n">
        <f aca="false">SUM(D38:AI38)</f>
        <v>16570</v>
      </c>
      <c r="AK38" s="211"/>
      <c r="AL38" s="212" t="n">
        <f aca="false">ROUNDUP(AJ38/AJ39,1)</f>
        <v>70</v>
      </c>
    </row>
    <row r="39" s="153" customFormat="true" ht="18" hidden="false" customHeight="true" outlineLevel="0" collapsed="false">
      <c r="A39" s="186" t="s">
        <v>200</v>
      </c>
      <c r="B39" s="186"/>
      <c r="C39" s="186"/>
      <c r="D39" s="141" t="n">
        <v>20</v>
      </c>
      <c r="E39" s="141" t="n">
        <v>19</v>
      </c>
      <c r="F39" s="141" t="n">
        <v>20</v>
      </c>
      <c r="G39" s="141"/>
      <c r="H39" s="141"/>
      <c r="I39" s="141" t="n">
        <v>21</v>
      </c>
      <c r="J39" s="141"/>
      <c r="K39" s="141"/>
      <c r="L39" s="141" t="n">
        <v>21</v>
      </c>
      <c r="M39" s="141"/>
      <c r="N39" s="141"/>
      <c r="O39" s="141" t="n">
        <v>19</v>
      </c>
      <c r="P39" s="141"/>
      <c r="Q39" s="141"/>
      <c r="R39" s="141" t="n">
        <v>20</v>
      </c>
      <c r="S39" s="141"/>
      <c r="T39" s="141"/>
      <c r="U39" s="141" t="n">
        <v>20</v>
      </c>
      <c r="V39" s="141"/>
      <c r="W39" s="141"/>
      <c r="X39" s="141" t="n">
        <v>19</v>
      </c>
      <c r="Y39" s="141"/>
      <c r="Z39" s="141"/>
      <c r="AA39" s="141" t="n">
        <v>19</v>
      </c>
      <c r="AB39" s="141"/>
      <c r="AC39" s="141"/>
      <c r="AD39" s="141" t="n">
        <v>19</v>
      </c>
      <c r="AE39" s="141"/>
      <c r="AF39" s="141"/>
      <c r="AG39" s="141" t="n">
        <v>20</v>
      </c>
      <c r="AH39" s="141"/>
      <c r="AI39" s="141"/>
      <c r="AJ39" s="211" t="n">
        <f aca="false">+SUM(D39:AI39)</f>
        <v>237</v>
      </c>
      <c r="AK39" s="211"/>
      <c r="AL39" s="212"/>
    </row>
    <row r="40" s="153" customFormat="true" ht="4.5" hidden="false" customHeight="true" outlineLevel="0" collapsed="false">
      <c r="A40" s="171"/>
      <c r="B40" s="171"/>
      <c r="C40" s="171"/>
      <c r="I40" s="151"/>
      <c r="J40" s="151"/>
      <c r="K40" s="151"/>
      <c r="L40" s="151"/>
      <c r="M40" s="151"/>
      <c r="N40" s="151"/>
      <c r="O40" s="151"/>
      <c r="P40" s="151"/>
      <c r="Q40" s="151"/>
      <c r="R40" s="151"/>
      <c r="S40" s="151"/>
      <c r="T40" s="151"/>
      <c r="U40" s="151"/>
      <c r="V40" s="151"/>
      <c r="W40" s="151"/>
      <c r="X40" s="151"/>
      <c r="Y40" s="151"/>
      <c r="Z40" s="151"/>
      <c r="AA40" s="151"/>
      <c r="AB40" s="151"/>
      <c r="AC40" s="151"/>
      <c r="AD40" s="151"/>
      <c r="AE40" s="151"/>
      <c r="AF40" s="151"/>
      <c r="AG40" s="151"/>
      <c r="AH40" s="151"/>
      <c r="AI40" s="151"/>
      <c r="AJ40" s="172"/>
      <c r="AK40" s="151"/>
      <c r="AL40" s="150"/>
      <c r="AM40" s="150"/>
      <c r="AN40" s="152"/>
    </row>
    <row r="41" s="153" customFormat="true" ht="18" hidden="false" customHeight="true" outlineLevel="0" collapsed="false">
      <c r="A41" s="173" t="s">
        <v>161</v>
      </c>
      <c r="B41" s="151"/>
      <c r="D41" s="151"/>
      <c r="E41" s="151"/>
      <c r="F41" s="151"/>
      <c r="G41" s="151"/>
      <c r="H41" s="151"/>
      <c r="I41" s="151"/>
      <c r="J41" s="151"/>
      <c r="K41" s="151"/>
      <c r="L41" s="151"/>
      <c r="M41" s="151"/>
      <c r="N41" s="151"/>
      <c r="O41" s="151"/>
      <c r="P41" s="151"/>
      <c r="Q41" s="151"/>
      <c r="R41" s="151"/>
      <c r="S41" s="151"/>
      <c r="T41" s="151"/>
      <c r="U41" s="151"/>
      <c r="V41" s="151"/>
      <c r="W41" s="150"/>
      <c r="X41" s="151"/>
      <c r="Y41" s="151"/>
      <c r="Z41" s="151"/>
      <c r="AA41" s="151"/>
      <c r="AB41" s="151"/>
      <c r="AC41" s="151"/>
      <c r="AD41" s="151"/>
      <c r="AE41" s="151"/>
      <c r="AF41" s="151"/>
      <c r="AG41" s="151"/>
      <c r="AH41" s="151"/>
      <c r="AI41" s="151"/>
      <c r="AJ41" s="172"/>
      <c r="AK41" s="151"/>
      <c r="AL41" s="150"/>
      <c r="AM41" s="150"/>
      <c r="AN41" s="152"/>
    </row>
    <row r="42" s="153" customFormat="true" ht="18" hidden="false" customHeight="true" outlineLevel="0" collapsed="false">
      <c r="A42" s="178" t="s">
        <v>125</v>
      </c>
      <c r="B42" s="178"/>
      <c r="C42" s="178" t="s">
        <v>22</v>
      </c>
      <c r="D42" s="178"/>
      <c r="E42" s="178" t="s">
        <v>23</v>
      </c>
      <c r="F42" s="178"/>
      <c r="G42" s="178"/>
      <c r="H42" s="178"/>
      <c r="I42" s="178" t="s">
        <v>34</v>
      </c>
      <c r="J42" s="178"/>
      <c r="K42" s="178"/>
      <c r="L42" s="178"/>
      <c r="M42" s="178"/>
      <c r="N42" s="178"/>
      <c r="W42" s="150"/>
      <c r="X42" s="151"/>
      <c r="Y42" s="151"/>
      <c r="Z42" s="151"/>
      <c r="AA42" s="151"/>
      <c r="AB42" s="151"/>
      <c r="AC42" s="151"/>
      <c r="AD42" s="151"/>
      <c r="AE42" s="151"/>
      <c r="AF42" s="151"/>
      <c r="AG42" s="151"/>
      <c r="AH42" s="151"/>
      <c r="AI42" s="151"/>
      <c r="AJ42" s="172"/>
      <c r="AK42" s="151"/>
      <c r="AL42" s="150"/>
      <c r="AM42" s="150"/>
      <c r="AN42" s="152"/>
    </row>
    <row r="43" s="153" customFormat="true" ht="18" hidden="false" customHeight="true" outlineLevel="0" collapsed="false">
      <c r="A43" s="181" t="s">
        <v>165</v>
      </c>
      <c r="B43" s="181"/>
      <c r="C43" s="213" t="n">
        <f aca="false">ROUNDDOWN(IF(AL38&lt;=60,1,1+ROUNDUP((AL38-60)/40,0)),1)</f>
        <v>2</v>
      </c>
      <c r="D43" s="213"/>
      <c r="E43" s="213" t="n">
        <f aca="false">ROUNDDOWN(AL38/2,1)</f>
        <v>35</v>
      </c>
      <c r="F43" s="213"/>
      <c r="G43" s="213"/>
      <c r="H43" s="213"/>
      <c r="I43" s="213" t="n">
        <f aca="false">ROUNDDOWN(AL38/4,1)</f>
        <v>17.5</v>
      </c>
      <c r="J43" s="213"/>
      <c r="K43" s="213"/>
      <c r="L43" s="213"/>
      <c r="M43" s="213"/>
      <c r="N43" s="213"/>
      <c r="W43" s="150"/>
      <c r="X43" s="151"/>
      <c r="Y43" s="151"/>
      <c r="Z43" s="151"/>
      <c r="AA43" s="151"/>
      <c r="AB43" s="151"/>
      <c r="AC43" s="151"/>
      <c r="AD43" s="151"/>
      <c r="AE43" s="151"/>
      <c r="AF43" s="151"/>
      <c r="AG43" s="151"/>
      <c r="AH43" s="151"/>
      <c r="AI43" s="151"/>
      <c r="AJ43" s="172"/>
      <c r="AK43" s="151"/>
      <c r="AL43" s="150"/>
      <c r="AM43" s="150"/>
      <c r="AN43" s="152"/>
    </row>
    <row r="44" s="105" customFormat="true" ht="21" hidden="false" customHeight="true" outlineLevel="0" collapsed="false">
      <c r="A44" s="197" t="s">
        <v>182</v>
      </c>
      <c r="C44" s="126"/>
      <c r="D44" s="126"/>
      <c r="E44" s="126"/>
      <c r="F44" s="126"/>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26"/>
      <c r="AM44" s="126"/>
      <c r="AN44" s="110"/>
    </row>
    <row r="45" customFormat="false" ht="24.75" hidden="false" customHeight="true" outlineLevel="0" collapsed="false">
      <c r="A45" s="110"/>
      <c r="B45" s="125"/>
      <c r="C45" s="199" t="str">
        <f aca="false">IF(VLOOKUP($AK$1,選択肢!$A$1:$J$31,C50,FALSE())=0,"-",VLOOKUP($AK$1,選択肢!$A$1:$J$31,C50,FALSE()))</f>
        <v>管理者</v>
      </c>
      <c r="D45" s="199"/>
      <c r="E45" s="200" t="str">
        <f aca="false">IF(VLOOKUP($AK$1,選択肢!$A$1:$J$31,E50,FALSE())=0,"-",VLOOKUP($AK$1,選択肢!$A$1:$J$31,E50,FALSE()))</f>
        <v>サービス管理責任者</v>
      </c>
      <c r="F45" s="200"/>
      <c r="G45" s="200"/>
      <c r="H45" s="200"/>
      <c r="I45" s="200" t="str">
        <f aca="false">IF(VLOOKUP($AK$1,選択肢!$A$1:$J$31,I50,FALSE())=0,"-",VLOOKUP($AK$1,選択肢!$A$1:$J$31,I50,FALSE()))</f>
        <v>医師</v>
      </c>
      <c r="J45" s="200"/>
      <c r="K45" s="200"/>
      <c r="L45" s="200"/>
      <c r="M45" s="200"/>
      <c r="N45" s="200"/>
      <c r="O45" s="200" t="str">
        <f aca="false">IF(VLOOKUP($AK$1,選択肢!$A$1:$J$31,O50,FALSE())=0,"-",VLOOKUP($AK$1,選択肢!$A$1:$J$31,O50,FALSE()))</f>
        <v>看護職員</v>
      </c>
      <c r="P45" s="200"/>
      <c r="Q45" s="200"/>
      <c r="R45" s="200"/>
      <c r="S45" s="200"/>
      <c r="T45" s="200"/>
      <c r="U45" s="200" t="str">
        <f aca="false">IF(VLOOKUP($AK$1,選択肢!$A$1:$J$31,U50,FALSE())=0,"-",VLOOKUP($AK$1,選択肢!$A$1:$J$31,U50,FALSE()))</f>
        <v>生活支援員</v>
      </c>
      <c r="V45" s="200"/>
      <c r="W45" s="200"/>
      <c r="X45" s="200"/>
      <c r="Y45" s="200"/>
      <c r="Z45" s="200"/>
      <c r="AA45" s="200" t="str">
        <f aca="false">IF(VLOOKUP($AK$1,選択肢!$A$1:$J$31,AA50,FALSE())=0,"-",VLOOKUP($AK$1,選択肢!$A$1:$J$31,AA50,FALSE()))</f>
        <v>-</v>
      </c>
      <c r="AB45" s="200"/>
      <c r="AC45" s="200"/>
      <c r="AD45" s="200"/>
      <c r="AE45" s="200"/>
      <c r="AF45" s="200"/>
      <c r="AG45" s="200" t="str">
        <f aca="false">IF(VLOOKUP($AK$1,選択肢!$A$1:$J$31,AG50,FALSE())=0,"-",VLOOKUP($AK$1,選択肢!$A$1:$J$31,AG50,FALSE()))</f>
        <v>-</v>
      </c>
      <c r="AH45" s="200"/>
      <c r="AI45" s="200"/>
      <c r="AJ45" s="200"/>
      <c r="AK45" s="200"/>
      <c r="AL45" s="200" t="str">
        <f aca="false">IF(VLOOKUP($AK$1,選択肢!$A$1:$J$31,AL50,FALSE())=0,"-",VLOOKUP($AK$1,選択肢!$A$1:$J$31,AL50,FALSE()))</f>
        <v>-</v>
      </c>
      <c r="AM45" s="200"/>
      <c r="AN45" s="110"/>
    </row>
    <row r="46" customFormat="false" ht="18" hidden="false" customHeight="true" outlineLevel="0" collapsed="false">
      <c r="A46" s="110"/>
      <c r="B46" s="125"/>
      <c r="C46" s="202" t="s">
        <v>26</v>
      </c>
      <c r="D46" s="202" t="s">
        <v>183</v>
      </c>
      <c r="E46" s="203" t="s">
        <v>26</v>
      </c>
      <c r="F46" s="203" t="s">
        <v>183</v>
      </c>
      <c r="G46" s="203"/>
      <c r="H46" s="203"/>
      <c r="I46" s="203" t="s">
        <v>26</v>
      </c>
      <c r="J46" s="203"/>
      <c r="K46" s="203"/>
      <c r="L46" s="203" t="s">
        <v>183</v>
      </c>
      <c r="M46" s="203"/>
      <c r="N46" s="203"/>
      <c r="O46" s="203" t="s">
        <v>26</v>
      </c>
      <c r="P46" s="203"/>
      <c r="Q46" s="203"/>
      <c r="R46" s="203" t="s">
        <v>183</v>
      </c>
      <c r="S46" s="203"/>
      <c r="T46" s="203"/>
      <c r="U46" s="203" t="s">
        <v>26</v>
      </c>
      <c r="V46" s="203"/>
      <c r="W46" s="203"/>
      <c r="X46" s="203" t="s">
        <v>183</v>
      </c>
      <c r="Y46" s="203"/>
      <c r="Z46" s="203"/>
      <c r="AA46" s="203" t="s">
        <v>26</v>
      </c>
      <c r="AB46" s="203"/>
      <c r="AC46" s="203"/>
      <c r="AD46" s="203" t="s">
        <v>183</v>
      </c>
      <c r="AE46" s="203"/>
      <c r="AF46" s="203"/>
      <c r="AG46" s="203" t="s">
        <v>26</v>
      </c>
      <c r="AH46" s="203"/>
      <c r="AI46" s="203"/>
      <c r="AJ46" s="203" t="s">
        <v>183</v>
      </c>
      <c r="AK46" s="203"/>
      <c r="AL46" s="203" t="s">
        <v>26</v>
      </c>
      <c r="AM46" s="203" t="s">
        <v>183</v>
      </c>
      <c r="AN46" s="110"/>
    </row>
    <row r="47" customFormat="false" ht="18" hidden="false" customHeight="true" outlineLevel="0" collapsed="false">
      <c r="A47" s="110"/>
      <c r="B47" s="128" t="s">
        <v>184</v>
      </c>
      <c r="C47" s="203" t="n">
        <f aca="false">COUNTIFS($B$11:$B$30,C$45,$C$11:$C$30,"A",$E$11:$E$30,"*")</f>
        <v>0</v>
      </c>
      <c r="D47" s="203" t="n">
        <f aca="false">COUNTIFS($B$11:$B$30,C$45,$C$11:$C$30,"B",$E$11:$E$30,"*")</f>
        <v>0</v>
      </c>
      <c r="E47" s="203" t="n">
        <f aca="false">COUNTIFS($B$11:$B$30,E$45,$C$11:$C$30,"A",$E$11:$E$30,"*")</f>
        <v>1</v>
      </c>
      <c r="F47" s="203" t="n">
        <f aca="false">COUNTIFS($B$11:$B$30,E$45,$C$11:$C$30,"B",$E$11:$E$30,"*")</f>
        <v>1</v>
      </c>
      <c r="G47" s="203"/>
      <c r="H47" s="203"/>
      <c r="I47" s="203" t="n">
        <f aca="false">COUNTIFS($B$11:$B$30,I$45,$C$11:$C$30,"A",$E$11:$E$30,"*")</f>
        <v>0</v>
      </c>
      <c r="J47" s="203"/>
      <c r="K47" s="203"/>
      <c r="L47" s="203" t="n">
        <f aca="false">COUNTIFS($B$11:$B$30,I$45,$C$11:$C$30,"B",$E$11:$E$30,"*")</f>
        <v>0</v>
      </c>
      <c r="M47" s="203"/>
      <c r="N47" s="203"/>
      <c r="O47" s="203" t="n">
        <f aca="false">COUNTIFS($B$11:$B$30,O$45,$C$11:$C$30,"A",$E$11:$E$30,"*")</f>
        <v>0</v>
      </c>
      <c r="P47" s="203"/>
      <c r="Q47" s="203"/>
      <c r="R47" s="203" t="n">
        <f aca="false">COUNTIFS($B$11:$B$30,O$45,$C$11:$C$30,"B",$E$11:$E$30,"*")</f>
        <v>0</v>
      </c>
      <c r="S47" s="203"/>
      <c r="T47" s="203"/>
      <c r="U47" s="203" t="n">
        <f aca="false">COUNTIFS($B$11:$B$30,U$45,$C$11:$C$30,"A",$E$11:$E$30,"*")</f>
        <v>0</v>
      </c>
      <c r="V47" s="203"/>
      <c r="W47" s="203"/>
      <c r="X47" s="203" t="n">
        <f aca="false">COUNTIFS($B$11:$B$30,U$45,$C$11:$C$30,"B",$E$11:$E$30,"*")</f>
        <v>0</v>
      </c>
      <c r="Y47" s="203"/>
      <c r="Z47" s="203"/>
      <c r="AA47" s="203" t="n">
        <f aca="false">COUNTIFS($B$11:$B$30,AA$45,$C$11:$C$30,"A",$E$11:$E$30,"*")</f>
        <v>0</v>
      </c>
      <c r="AB47" s="203"/>
      <c r="AC47" s="203"/>
      <c r="AD47" s="203" t="n">
        <f aca="false">COUNTIFS($B$11:$B$30,AA$45,$C$11:$C$30,"B",$E$11:$E$30,"*")</f>
        <v>0</v>
      </c>
      <c r="AE47" s="203"/>
      <c r="AF47" s="203"/>
      <c r="AG47" s="203" t="n">
        <f aca="false">COUNTIFS($B$11:$B$30,AG$45,$C$11:$C$30,"A",$E$11:$E$30,"*")</f>
        <v>0</v>
      </c>
      <c r="AH47" s="203"/>
      <c r="AI47" s="203"/>
      <c r="AJ47" s="203" t="n">
        <f aca="false">COUNTIFS($B$11:$B$30,AG$45,$C$11:$C$30,"B",$E$11:$E$30,"*")</f>
        <v>0</v>
      </c>
      <c r="AK47" s="203"/>
      <c r="AL47" s="203" t="n">
        <f aca="false">COUNTIFS($B$11:$B$30,AL$45,$C$11:$C$30,"A",$E$11:$E$30,"*")</f>
        <v>0</v>
      </c>
      <c r="AM47" s="203" t="n">
        <f aca="false">COUNTIFS($B$11:$B$30,AL$45,$C$11:$C$30,"B",$E$11:$E$30,"*")</f>
        <v>0</v>
      </c>
      <c r="AN47" s="110"/>
    </row>
    <row r="48" customFormat="false" ht="18" hidden="false" customHeight="true" outlineLevel="0" collapsed="false">
      <c r="A48" s="110"/>
      <c r="B48" s="133" t="s">
        <v>185</v>
      </c>
      <c r="C48" s="203" t="n">
        <f aca="false">COUNTIFS($B$11:$B$30,C$45,$C$11:$C$30,"C",$E$11:$E$30,"*")</f>
        <v>0</v>
      </c>
      <c r="D48" s="203" t="n">
        <f aca="false">COUNTIFS($B$11:$B$30,C$45,$C$11:$C$30,"D",$E$11:$E$30,"*")</f>
        <v>0</v>
      </c>
      <c r="E48" s="203" t="n">
        <f aca="false">COUNTIFS($B$11:$B$30,E$45,$C$11:$C$30,"C",$E$11:$E$30,"*")</f>
        <v>1</v>
      </c>
      <c r="F48" s="203" t="n">
        <f aca="false">COUNTIFS($B$11:$B$30,E$45,$C$11:$C$30,"D",$E$11:$E$30,"*")</f>
        <v>1</v>
      </c>
      <c r="G48" s="203"/>
      <c r="H48" s="203"/>
      <c r="I48" s="203" t="n">
        <f aca="false">COUNTIFS($B$11:$B$30,I$45,$C$11:$C$30,"C",$E$11:$E$30,"*")</f>
        <v>0</v>
      </c>
      <c r="J48" s="203"/>
      <c r="K48" s="203"/>
      <c r="L48" s="203" t="n">
        <f aca="false">COUNTIFS($B$11:$B$30,I$45,$C$11:$C$30,"D",$E$11:$E$30,"*")</f>
        <v>0</v>
      </c>
      <c r="M48" s="203"/>
      <c r="N48" s="203"/>
      <c r="O48" s="203" t="n">
        <f aca="false">COUNTIFS($B$11:$B$30,O$45,$C$11:$C$30,"C",$E$11:$E$30,"*")</f>
        <v>0</v>
      </c>
      <c r="P48" s="203"/>
      <c r="Q48" s="203"/>
      <c r="R48" s="203" t="n">
        <f aca="false">COUNTIFS($B$11:$B$30,O$45,$C$11:$C$30,"D",$E$11:$E$30,"*")</f>
        <v>0</v>
      </c>
      <c r="S48" s="203"/>
      <c r="T48" s="203"/>
      <c r="U48" s="203" t="n">
        <f aca="false">COUNTIFS($B$11:$B$30,U$45,$C$11:$C$30,"C",$E$11:$E$30,"*")</f>
        <v>0</v>
      </c>
      <c r="V48" s="203"/>
      <c r="W48" s="203"/>
      <c r="X48" s="203" t="n">
        <f aca="false">COUNTIFS($B$11:$B$30,U$45,$C$11:$C$30,"D",$E$11:$E$30,"*")</f>
        <v>0</v>
      </c>
      <c r="Y48" s="203"/>
      <c r="Z48" s="203"/>
      <c r="AA48" s="203" t="n">
        <f aca="false">COUNTIFS($B$11:$B$30,AA$45,$C$11:$C$30,"C",$E$11:$E$30,"*")</f>
        <v>0</v>
      </c>
      <c r="AB48" s="203"/>
      <c r="AC48" s="203"/>
      <c r="AD48" s="203" t="n">
        <f aca="false">COUNTIFS($B$11:$B$30,AA$45,$C$11:$C$30,"D",$E$11:$E$30,"*")</f>
        <v>0</v>
      </c>
      <c r="AE48" s="203"/>
      <c r="AF48" s="203"/>
      <c r="AG48" s="203" t="n">
        <f aca="false">COUNTIFS($B$11:$B$30,AG$45,$C$11:$C$30,"C",$E$11:$E$30,"*")</f>
        <v>0</v>
      </c>
      <c r="AH48" s="203"/>
      <c r="AI48" s="203"/>
      <c r="AJ48" s="203" t="n">
        <f aca="false">COUNTIFS($B$11:$B$30,AG$45,$C$11:$C$30,"D",$E$11:$E$30,"*")</f>
        <v>0</v>
      </c>
      <c r="AK48" s="203"/>
      <c r="AL48" s="203" t="n">
        <f aca="false">COUNTIFS($B$11:$B$30,AL$45,$C$11:$C$30,"C",$E$11:$E$30,"*")</f>
        <v>0</v>
      </c>
      <c r="AM48" s="203" t="n">
        <f aca="false">COUNTIFS($B$11:$B$30,AL$45,$C$11:$C$30,"D",$E$11:$E$30,"*")</f>
        <v>0</v>
      </c>
      <c r="AN48" s="110"/>
    </row>
    <row r="49" customFormat="false" ht="24.75" hidden="false" customHeight="true" outlineLevel="0" collapsed="false">
      <c r="A49" s="110"/>
      <c r="B49" s="133" t="s">
        <v>186</v>
      </c>
      <c r="C49" s="200" t="n">
        <f aca="false">IF($AK$3="４週",SUMIFS($AK$11:$AK$30,$B$11:$B$30,C45)/4/$AH$5,IF($AK$3="歴月",SUMIFS($AK$11:$AK$30,$B$11:$B$30,C45)/$AL$5,"記載する期間を選択してください"))</f>
        <v>0</v>
      </c>
      <c r="D49" s="200"/>
      <c r="E49" s="200" t="n">
        <f aca="false">IF($AK$3="４週",SUMIFS($AK$11:$AK$30,$B$11:$B$30,E45)/4/$AH$5,IF($AK$3="歴月",SUMIFS($AK$11:$AK$30,$B$11:$B$30,E45)/$AL$5,"記載する期間を選択してください"))</f>
        <v>2.5</v>
      </c>
      <c r="F49" s="200"/>
      <c r="G49" s="200"/>
      <c r="H49" s="200"/>
      <c r="I49" s="200" t="n">
        <f aca="false">IF($AK$3="４週",SUMIFS($AK$11:$AK$30,$B$11:$B$30,I45)/4/$AH$5,IF($AK$3="歴月",SUMIFS($AK$11:$AK$30,$B$11:$B$30,I45)/$AL$5,"記載する期間を選択してください"))</f>
        <v>0</v>
      </c>
      <c r="J49" s="200"/>
      <c r="K49" s="200"/>
      <c r="L49" s="200"/>
      <c r="M49" s="200"/>
      <c r="N49" s="200"/>
      <c r="O49" s="200" t="n">
        <f aca="false">IF($AK$3="４週",SUMIFS($AK$11:$AK$30,$B$11:$B$30,O45)/4/$AH$5,IF($AK$3="歴月",SUMIFS($AK$11:$AK$30,$B$11:$B$30,O45)/$AL$5,"記載する期間を選択してください"))</f>
        <v>0</v>
      </c>
      <c r="P49" s="200"/>
      <c r="Q49" s="200"/>
      <c r="R49" s="200"/>
      <c r="S49" s="200"/>
      <c r="T49" s="200"/>
      <c r="U49" s="200" t="n">
        <f aca="false">IF($AK$3="４週",SUMIFS($AK$11:$AK$30,$B$11:$B$30,U45)/4/$AH$5,IF($AK$3="歴月",SUMIFS($AK$11:$AK$30,$B$11:$B$30,U45)/$AL$5,"記載する期間を選択してください"))</f>
        <v>0</v>
      </c>
      <c r="V49" s="200"/>
      <c r="W49" s="200"/>
      <c r="X49" s="200"/>
      <c r="Y49" s="200"/>
      <c r="Z49" s="200"/>
      <c r="AA49" s="200" t="n">
        <f aca="false">IF($AK$3="４週",SUMIFS($AK$11:$AK$30,$B$11:$B$30,AA45)/4/$AH$5,IF($AK$3="歴月",SUMIFS($AK$11:$AK$30,$B$11:$B$30,AA45)/$AL$5,"記載する期間を選択してください"))</f>
        <v>0</v>
      </c>
      <c r="AB49" s="200"/>
      <c r="AC49" s="200"/>
      <c r="AD49" s="200"/>
      <c r="AE49" s="200"/>
      <c r="AF49" s="200"/>
      <c r="AG49" s="200" t="n">
        <f aca="false">IF($AK$3="４週",SUMIFS($AK$11:$AK$30,$B$11:$B$30,AG45)/4/$AH$5,IF($AK$3="歴月",SUMIFS($AK$11:$AK$30,$B$11:$B$30,AG45)/$AL$5,"記載する期間を選択してください"))</f>
        <v>0</v>
      </c>
      <c r="AH49" s="200"/>
      <c r="AI49" s="200"/>
      <c r="AJ49" s="200"/>
      <c r="AK49" s="200"/>
      <c r="AL49" s="200" t="n">
        <f aca="false">IF($AK$3="４週",SUMIFS($AK$11:$AK$30,$B$11:$B$30,AL45)/4/$AH$5,IF($AK$3="歴月",SUMIFS($AK$11:$AK$30,$B$11:$B$30,AL45)/$AL$5,"記載する期間を選択してください"))</f>
        <v>0</v>
      </c>
      <c r="AM49" s="200"/>
      <c r="AN49" s="110"/>
    </row>
    <row r="50" s="105" customFormat="true" ht="4.5" hidden="false" customHeight="true" outlineLevel="0" collapsed="false">
      <c r="A50" s="110"/>
      <c r="C50" s="158" t="n">
        <v>2</v>
      </c>
      <c r="D50" s="158"/>
      <c r="E50" s="158" t="n">
        <v>3</v>
      </c>
      <c r="F50" s="158"/>
      <c r="G50" s="158"/>
      <c r="H50" s="158"/>
      <c r="I50" s="158" t="n">
        <v>4</v>
      </c>
      <c r="J50" s="158"/>
      <c r="K50" s="158"/>
      <c r="L50" s="158"/>
      <c r="M50" s="158"/>
      <c r="N50" s="158"/>
      <c r="O50" s="158" t="n">
        <v>5</v>
      </c>
      <c r="P50" s="158"/>
      <c r="Q50" s="158"/>
      <c r="R50" s="158"/>
      <c r="S50" s="158"/>
      <c r="T50" s="158"/>
      <c r="U50" s="158" t="n">
        <v>6</v>
      </c>
      <c r="V50" s="158"/>
      <c r="W50" s="158"/>
      <c r="X50" s="158"/>
      <c r="Y50" s="158"/>
      <c r="Z50" s="158"/>
      <c r="AA50" s="158" t="n">
        <v>7</v>
      </c>
      <c r="AB50" s="158"/>
      <c r="AC50" s="158"/>
      <c r="AD50" s="158"/>
      <c r="AE50" s="158"/>
      <c r="AF50" s="158"/>
      <c r="AG50" s="158" t="n">
        <v>8</v>
      </c>
      <c r="AH50" s="158"/>
      <c r="AI50" s="158"/>
      <c r="AJ50" s="158"/>
      <c r="AK50" s="158"/>
      <c r="AL50" s="158" t="n">
        <v>9</v>
      </c>
      <c r="AM50" s="206"/>
      <c r="AN50" s="110"/>
    </row>
    <row r="51" customFormat="false" ht="15" hidden="false" customHeight="true" outlineLevel="0" collapsed="false">
      <c r="A51" s="154" t="s">
        <v>117</v>
      </c>
      <c r="B51" s="155"/>
      <c r="C51" s="156"/>
      <c r="D51" s="156"/>
      <c r="E51" s="156"/>
      <c r="F51" s="157"/>
      <c r="G51" s="156"/>
      <c r="H51" s="158"/>
      <c r="I51" s="158"/>
      <c r="J51" s="158"/>
      <c r="K51" s="158"/>
      <c r="L51" s="158"/>
      <c r="M51" s="158"/>
      <c r="N51" s="158"/>
      <c r="O51" s="158"/>
      <c r="P51" s="158"/>
      <c r="Q51" s="158"/>
      <c r="R51" s="158" t="n">
        <v>6</v>
      </c>
      <c r="S51" s="158"/>
      <c r="T51" s="158"/>
      <c r="U51" s="158"/>
      <c r="V51" s="158"/>
      <c r="W51" s="158"/>
      <c r="X51" s="158" t="n">
        <v>7</v>
      </c>
      <c r="Y51" s="158"/>
      <c r="Z51" s="158"/>
      <c r="AA51" s="158"/>
      <c r="AB51" s="158"/>
      <c r="AC51" s="158"/>
      <c r="AD51" s="158" t="n">
        <v>8</v>
      </c>
      <c r="AE51" s="158"/>
      <c r="AF51" s="158"/>
      <c r="AG51" s="159"/>
      <c r="AH51" s="159"/>
      <c r="AI51" s="159"/>
      <c r="AJ51" s="159" t="n">
        <v>9</v>
      </c>
      <c r="AK51" s="160"/>
      <c r="AL51" s="160"/>
      <c r="AM51" s="110"/>
    </row>
    <row r="52" s="154" customFormat="true" ht="15" hidden="false" customHeight="true" outlineLevel="0" collapsed="false">
      <c r="A52" s="154" t="s">
        <v>118</v>
      </c>
      <c r="B52" s="161"/>
      <c r="C52" s="161"/>
      <c r="D52" s="161"/>
      <c r="E52" s="161"/>
      <c r="F52" s="161"/>
      <c r="G52" s="161"/>
      <c r="H52" s="109"/>
      <c r="I52" s="109"/>
      <c r="J52" s="109"/>
      <c r="K52" s="109"/>
      <c r="L52" s="109"/>
      <c r="M52" s="109"/>
      <c r="N52" s="109"/>
      <c r="O52" s="109"/>
      <c r="P52" s="109"/>
      <c r="Q52" s="109"/>
      <c r="R52" s="109"/>
      <c r="S52" s="109"/>
      <c r="T52" s="109"/>
      <c r="U52" s="109"/>
      <c r="V52" s="109"/>
      <c r="W52" s="109"/>
      <c r="X52" s="109"/>
      <c r="Y52" s="109"/>
      <c r="Z52" s="109"/>
      <c r="AA52" s="109"/>
      <c r="AB52" s="109"/>
      <c r="AC52" s="109"/>
      <c r="AD52" s="109"/>
      <c r="AE52" s="109"/>
      <c r="AF52" s="109"/>
      <c r="AG52" s="109"/>
      <c r="AH52" s="109"/>
      <c r="AI52" s="109"/>
      <c r="AJ52" s="109"/>
      <c r="AK52" s="109"/>
      <c r="AL52" s="109"/>
      <c r="AM52" s="109"/>
    </row>
    <row r="53" s="154" customFormat="true" ht="15" hidden="false" customHeight="true" outlineLevel="0" collapsed="false">
      <c r="A53" s="154" t="s">
        <v>119</v>
      </c>
      <c r="B53" s="161"/>
      <c r="C53" s="161"/>
      <c r="D53" s="161"/>
      <c r="E53" s="161"/>
      <c r="F53" s="161"/>
      <c r="G53" s="161"/>
      <c r="H53" s="109"/>
      <c r="I53" s="109"/>
      <c r="J53" s="109"/>
      <c r="K53" s="109"/>
      <c r="L53" s="109"/>
      <c r="M53" s="109"/>
      <c r="N53" s="109"/>
      <c r="O53" s="109"/>
      <c r="P53" s="109"/>
      <c r="Q53" s="109"/>
      <c r="R53" s="109"/>
      <c r="S53" s="109"/>
      <c r="T53" s="109"/>
      <c r="U53" s="109"/>
      <c r="V53" s="109"/>
      <c r="W53" s="109"/>
      <c r="X53" s="109"/>
      <c r="Y53" s="109"/>
      <c r="Z53" s="109"/>
      <c r="AA53" s="109"/>
      <c r="AB53" s="109"/>
      <c r="AC53" s="109"/>
      <c r="AD53" s="109"/>
      <c r="AE53" s="109"/>
      <c r="AF53" s="109"/>
      <c r="AG53" s="109"/>
      <c r="AH53" s="109"/>
      <c r="AI53" s="109"/>
      <c r="AJ53" s="109"/>
      <c r="AK53" s="109"/>
      <c r="AL53" s="109"/>
      <c r="AM53" s="109"/>
    </row>
    <row r="54" s="154" customFormat="true" ht="15" hidden="false" customHeight="true" outlineLevel="0" collapsed="false">
      <c r="A54" s="154" t="s">
        <v>120</v>
      </c>
      <c r="B54" s="161"/>
      <c r="C54" s="161"/>
      <c r="D54" s="161"/>
      <c r="E54" s="161"/>
      <c r="F54" s="161"/>
      <c r="G54" s="161"/>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09"/>
      <c r="AL54" s="109"/>
      <c r="AM54" s="109"/>
    </row>
    <row r="55" s="154" customFormat="true" ht="15" hidden="false" customHeight="true" outlineLevel="0" collapsed="false">
      <c r="A55" s="154" t="s">
        <v>121</v>
      </c>
      <c r="B55" s="161"/>
      <c r="C55" s="161"/>
      <c r="D55" s="161"/>
      <c r="E55" s="161"/>
      <c r="F55" s="161"/>
      <c r="G55" s="161"/>
      <c r="H55" s="109"/>
      <c r="I55" s="109"/>
      <c r="J55" s="109"/>
      <c r="K55" s="109"/>
      <c r="L55" s="109"/>
      <c r="M55" s="109"/>
      <c r="N55" s="109"/>
      <c r="O55" s="109"/>
      <c r="P55" s="109"/>
      <c r="Q55" s="109"/>
      <c r="R55" s="109"/>
      <c r="S55" s="109"/>
      <c r="T55" s="109"/>
      <c r="U55" s="109"/>
      <c r="V55" s="109"/>
      <c r="W55" s="109"/>
      <c r="X55" s="109"/>
      <c r="Y55" s="109"/>
      <c r="Z55" s="109"/>
      <c r="AA55" s="109"/>
      <c r="AB55" s="109"/>
      <c r="AC55" s="109"/>
      <c r="AD55" s="109"/>
      <c r="AE55" s="109"/>
      <c r="AF55" s="109"/>
      <c r="AG55" s="109"/>
      <c r="AH55" s="109"/>
      <c r="AI55" s="109"/>
      <c r="AJ55" s="109"/>
      <c r="AK55" s="109"/>
      <c r="AL55" s="109"/>
      <c r="AM55" s="109"/>
    </row>
    <row r="56" customFormat="false" ht="15" hidden="false" customHeight="true" outlineLevel="0" collapsed="false">
      <c r="A56" s="154" t="s">
        <v>122</v>
      </c>
      <c r="B56" s="162"/>
      <c r="C56" s="154"/>
      <c r="D56" s="154"/>
      <c r="E56" s="154"/>
      <c r="F56" s="154"/>
      <c r="G56" s="154"/>
    </row>
    <row r="57" customFormat="false" ht="15" hidden="false" customHeight="true" outlineLevel="0" collapsed="false">
      <c r="A57" s="154" t="s">
        <v>123</v>
      </c>
      <c r="B57" s="162"/>
      <c r="C57" s="154"/>
      <c r="D57" s="154"/>
      <c r="E57" s="154"/>
      <c r="F57" s="154"/>
      <c r="G57" s="154"/>
    </row>
    <row r="58" customFormat="false" ht="15" hidden="false" customHeight="true" outlineLevel="0" collapsed="false">
      <c r="A58" s="154"/>
      <c r="B58" s="128" t="s">
        <v>124</v>
      </c>
      <c r="C58" s="128" t="s">
        <v>125</v>
      </c>
      <c r="D58" s="128"/>
      <c r="E58" s="128"/>
      <c r="F58" s="154"/>
      <c r="G58" s="154"/>
    </row>
    <row r="59" customFormat="false" ht="15" hidden="false" customHeight="true" outlineLevel="0" collapsed="false">
      <c r="A59" s="154"/>
      <c r="B59" s="163" t="s">
        <v>126</v>
      </c>
      <c r="C59" s="164" t="s">
        <v>127</v>
      </c>
      <c r="D59" s="164"/>
      <c r="E59" s="164"/>
      <c r="F59" s="154"/>
      <c r="G59" s="154"/>
    </row>
    <row r="60" customFormat="false" ht="15" hidden="false" customHeight="true" outlineLevel="0" collapsed="false">
      <c r="A60" s="154"/>
      <c r="B60" s="163" t="s">
        <v>128</v>
      </c>
      <c r="C60" s="164" t="s">
        <v>129</v>
      </c>
      <c r="D60" s="164"/>
      <c r="E60" s="164"/>
      <c r="F60" s="154"/>
      <c r="G60" s="154"/>
    </row>
    <row r="61" customFormat="false" ht="15" hidden="false" customHeight="true" outlineLevel="0" collapsed="false">
      <c r="A61" s="154"/>
      <c r="B61" s="163" t="s">
        <v>130</v>
      </c>
      <c r="C61" s="164" t="s">
        <v>131</v>
      </c>
      <c r="D61" s="164"/>
      <c r="E61" s="164"/>
      <c r="F61" s="154"/>
      <c r="G61" s="154"/>
    </row>
    <row r="62" customFormat="false" ht="15" hidden="false" customHeight="true" outlineLevel="0" collapsed="false">
      <c r="A62" s="154"/>
      <c r="B62" s="163" t="s">
        <v>132</v>
      </c>
      <c r="C62" s="164" t="s">
        <v>133</v>
      </c>
      <c r="D62" s="164"/>
      <c r="E62" s="164"/>
      <c r="F62" s="154"/>
      <c r="G62" s="154"/>
    </row>
    <row r="63" customFormat="false" ht="15" hidden="false" customHeight="true" outlineLevel="0" collapsed="false">
      <c r="A63" s="154"/>
      <c r="B63" s="154" t="s">
        <v>134</v>
      </c>
      <c r="C63" s="154"/>
      <c r="D63" s="154"/>
      <c r="E63" s="154"/>
      <c r="F63" s="154"/>
      <c r="G63" s="154"/>
    </row>
    <row r="64" customFormat="false" ht="15" hidden="false" customHeight="true" outlineLevel="0" collapsed="false">
      <c r="A64" s="154"/>
      <c r="B64" s="154" t="s">
        <v>135</v>
      </c>
      <c r="C64" s="154"/>
      <c r="D64" s="154"/>
      <c r="E64" s="154"/>
      <c r="F64" s="154"/>
      <c r="G64" s="154"/>
    </row>
    <row r="65" customFormat="false" ht="15" hidden="false" customHeight="true" outlineLevel="0" collapsed="false">
      <c r="A65" s="154"/>
      <c r="B65" s="154" t="s">
        <v>136</v>
      </c>
      <c r="C65" s="154"/>
      <c r="D65" s="154"/>
      <c r="E65" s="154"/>
      <c r="F65" s="154"/>
      <c r="G65" s="154"/>
    </row>
    <row r="66" customFormat="false" ht="15" hidden="false" customHeight="true" outlineLevel="0" collapsed="false">
      <c r="A66" s="154" t="s">
        <v>137</v>
      </c>
      <c r="B66" s="162"/>
      <c r="C66" s="154"/>
      <c r="D66" s="154"/>
      <c r="E66" s="154"/>
      <c r="F66" s="154"/>
      <c r="G66" s="154"/>
    </row>
    <row r="67" customFormat="false" ht="15" hidden="false" customHeight="true" outlineLevel="0" collapsed="false">
      <c r="A67" s="154" t="s">
        <v>138</v>
      </c>
      <c r="B67" s="162"/>
      <c r="C67" s="154"/>
      <c r="D67" s="154"/>
      <c r="E67" s="154"/>
      <c r="F67" s="154"/>
      <c r="G67" s="154"/>
    </row>
    <row r="68" customFormat="false" ht="15" hidden="false" customHeight="true" outlineLevel="0" collapsed="false">
      <c r="A68" s="154" t="s">
        <v>139</v>
      </c>
      <c r="B68" s="162"/>
      <c r="C68" s="154"/>
      <c r="D68" s="154"/>
      <c r="E68" s="154"/>
      <c r="F68" s="154"/>
      <c r="G68" s="154"/>
    </row>
    <row r="69" customFormat="false" ht="15" hidden="false" customHeight="true" outlineLevel="0" collapsed="false">
      <c r="A69" s="154" t="s">
        <v>140</v>
      </c>
      <c r="B69" s="162"/>
      <c r="C69" s="154"/>
      <c r="D69" s="154"/>
      <c r="E69" s="154"/>
      <c r="F69" s="154"/>
      <c r="G69" s="154"/>
    </row>
    <row r="70" customFormat="false" ht="15" hidden="false" customHeight="true" outlineLevel="0" collapsed="false">
      <c r="A70" s="154" t="s">
        <v>141</v>
      </c>
      <c r="B70" s="162"/>
      <c r="C70" s="154"/>
      <c r="D70" s="154"/>
      <c r="E70" s="154"/>
      <c r="F70" s="154"/>
      <c r="G70" s="154"/>
    </row>
    <row r="71" customFormat="false" ht="15" hidden="false" customHeight="true" outlineLevel="0" collapsed="false">
      <c r="A71" s="154" t="s">
        <v>142</v>
      </c>
      <c r="B71" s="162"/>
      <c r="C71" s="154"/>
      <c r="D71" s="154"/>
      <c r="E71" s="154"/>
      <c r="F71" s="154"/>
      <c r="G71" s="154"/>
    </row>
    <row r="72" customFormat="false" ht="15" hidden="false" customHeight="true" outlineLevel="0" collapsed="false">
      <c r="A72" s="154" t="s">
        <v>143</v>
      </c>
      <c r="B72" s="162"/>
      <c r="C72" s="154"/>
      <c r="D72" s="154"/>
      <c r="E72" s="154"/>
      <c r="F72" s="154"/>
      <c r="G72" s="154"/>
    </row>
    <row r="73" customFormat="false" ht="15" hidden="false" customHeight="true" outlineLevel="0" collapsed="false">
      <c r="A73" s="154" t="s">
        <v>144</v>
      </c>
      <c r="B73" s="162"/>
      <c r="C73" s="154"/>
      <c r="D73" s="154"/>
      <c r="E73" s="154"/>
      <c r="F73" s="154"/>
      <c r="G73" s="154"/>
    </row>
    <row r="74" customFormat="false" ht="15" hidden="false" customHeight="true" outlineLevel="0" collapsed="false">
      <c r="A74" s="154" t="s">
        <v>145</v>
      </c>
      <c r="B74" s="162"/>
      <c r="C74" s="154"/>
      <c r="D74" s="154"/>
      <c r="E74" s="154"/>
      <c r="F74" s="154"/>
      <c r="G74" s="154"/>
    </row>
    <row r="75" customFormat="false" ht="15" hidden="false" customHeight="true" outlineLevel="0" collapsed="false">
      <c r="A75" s="154" t="s">
        <v>146</v>
      </c>
      <c r="B75" s="162"/>
      <c r="C75" s="154"/>
      <c r="D75" s="154"/>
      <c r="E75" s="154"/>
      <c r="F75" s="154"/>
      <c r="G75" s="154"/>
    </row>
    <row r="76" customFormat="false" ht="15" hidden="false" customHeight="true" outlineLevel="0" collapsed="false">
      <c r="A76" s="154" t="s">
        <v>147</v>
      </c>
      <c r="B76" s="162"/>
      <c r="C76" s="154"/>
      <c r="D76" s="154"/>
      <c r="E76" s="154"/>
      <c r="F76" s="154"/>
      <c r="G76" s="154"/>
    </row>
    <row r="77" customFormat="false" ht="15" hidden="false" customHeight="true" outlineLevel="0" collapsed="false">
      <c r="A77" s="154" t="s">
        <v>148</v>
      </c>
      <c r="B77" s="162"/>
      <c r="C77" s="154"/>
      <c r="D77" s="154"/>
      <c r="E77" s="154"/>
      <c r="F77" s="154"/>
      <c r="G77" s="154"/>
    </row>
    <row r="78" customFormat="false" ht="15" hidden="false" customHeight="true" outlineLevel="0" collapsed="false">
      <c r="A78" s="154" t="s">
        <v>149</v>
      </c>
      <c r="B78" s="162"/>
      <c r="C78" s="154"/>
      <c r="D78" s="154"/>
      <c r="E78" s="154"/>
      <c r="F78" s="154"/>
      <c r="G78" s="154"/>
    </row>
  </sheetData>
  <mergeCells count="145">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L38:AL39"/>
    <mergeCell ref="A39:C39"/>
    <mergeCell ref="F39:H39"/>
    <mergeCell ref="I39:K39"/>
    <mergeCell ref="L39:N39"/>
    <mergeCell ref="O39:Q39"/>
    <mergeCell ref="R39:T39"/>
    <mergeCell ref="U39:W39"/>
    <mergeCell ref="X39:Z39"/>
    <mergeCell ref="AA39:AC39"/>
    <mergeCell ref="AD39:AF39"/>
    <mergeCell ref="AG39:AI39"/>
    <mergeCell ref="AJ39:AK39"/>
    <mergeCell ref="A42:B42"/>
    <mergeCell ref="C42:D42"/>
    <mergeCell ref="E42:H42"/>
    <mergeCell ref="I42:N42"/>
    <mergeCell ref="A43:B43"/>
    <mergeCell ref="C43:D43"/>
    <mergeCell ref="E43:H43"/>
    <mergeCell ref="I43:N43"/>
    <mergeCell ref="C45:D45"/>
    <mergeCell ref="E45:H45"/>
    <mergeCell ref="I45:N45"/>
    <mergeCell ref="O45:T45"/>
    <mergeCell ref="U45:Z45"/>
    <mergeCell ref="AA45:AF45"/>
    <mergeCell ref="AG45:AK45"/>
    <mergeCell ref="AL45:AM45"/>
    <mergeCell ref="F46:H46"/>
    <mergeCell ref="I46:K46"/>
    <mergeCell ref="L46:N46"/>
    <mergeCell ref="O46:Q46"/>
    <mergeCell ref="R46:T46"/>
    <mergeCell ref="U46:W46"/>
    <mergeCell ref="X46:Z46"/>
    <mergeCell ref="AA46:AC46"/>
    <mergeCell ref="AD46:AF46"/>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C49:D49"/>
    <mergeCell ref="E49:H49"/>
    <mergeCell ref="I49:N49"/>
    <mergeCell ref="O49:T49"/>
    <mergeCell ref="U49:Z49"/>
    <mergeCell ref="AA49:AF49"/>
    <mergeCell ref="AG49:AK49"/>
    <mergeCell ref="AL49:AM49"/>
    <mergeCell ref="C58:E58"/>
    <mergeCell ref="C59:E59"/>
    <mergeCell ref="C60:E60"/>
    <mergeCell ref="C61:E61"/>
    <mergeCell ref="C62:E62"/>
  </mergeCells>
  <dataValidations count="7">
    <dataValidation allowBlank="true" errorStyle="stop" operator="greaterThanOrEqual" showDropDown="false" showErrorMessage="true" showInputMessage="true" sqref="AJ38:AJ39 AL38 I40:I41 L40:L41 I43" type="none">
      <formula1>0</formula1>
      <formula2>0</formula2>
    </dataValidation>
    <dataValidation allowBlank="true" errorStyle="stop" operator="greaterThanOrEqual" showDropDown="false" showErrorMessage="true" showInputMessage="true" sqref="D38:F39 I38:I39 L38:L39 O38:O39 R38:R39 U38:U39 X38:X39 AA38:AA39 AD38:AD39 AG38:AG39" type="whole">
      <formula1>0</formula1>
      <formula2>0</formula2>
    </dataValidation>
    <dataValidation allowBlank="true" errorStyle="stop" operator="between" showDropDown="false" showErrorMessage="true" showInputMessage="true" sqref="B11" type="list">
      <formula1>INDIRECT(AK1)</formula1>
      <formula2>0</formula2>
    </dataValidation>
    <dataValidation allowBlank="true" errorStyle="stop" operator="between" showDropDown="false" showErrorMessage="true" showInputMessage="true" sqref="C11:C30" type="list">
      <formula1>"A,B,C,D"</formula1>
      <formula2>0</formula2>
    </dataValidation>
    <dataValidation allowBlank="true" errorStyle="stop" operator="between" showDropDown="false" showErrorMessage="true" showInputMessage="true" sqref="AK4:AN4" type="list">
      <formula1>"予定,実績"</formula1>
      <formula2>0</formula2>
    </dataValidation>
    <dataValidation allowBlank="true" errorStyle="stop" operator="between" showDropDown="false" showErrorMessage="true" showInputMessage="true" sqref="AK3:AN3" type="list">
      <formula1>"４週,歴月"</formula1>
      <formula2>0</formula2>
    </dataValidation>
    <dataValidation allowBlank="true" errorStyle="stop" operator="between" showDropDown="false" showErrorMessage="true" showInputMessage="true" sqref="B12:B30" type="list">
      <formula1>INDIRECT(AK1)</formula1>
      <formula2>0</formula2>
    </dataValidation>
  </dataValidations>
  <printOptions headings="false" gridLines="false" gridLinesSet="true" horizontalCentered="true" verticalCentered="true"/>
  <pageMargins left="0.196527777777778" right="0.196527777777778" top="0.393055555555556" bottom="0.196527777777778" header="0.196527777777778" footer="0.511811023622047"/>
  <pageSetup paperSize="9" scale="81" fitToWidth="1" fitToHeight="1" pageOrder="downThenOver" orientation="landscape" blackAndWhite="false" draft="false" cellComments="none" horizontalDpi="300" verticalDpi="300" copies="1"/>
  <headerFooter differentFirst="false" differentOddEven="false">
    <oddHeader>&amp;L&amp;"ＭＳ ゴシック,標準"&amp;10（参考様式）</oddHeader>
    <oddFooter/>
  </headerFooter>
  <rowBreaks count="1" manualBreakCount="1">
    <brk id="35" man="true" max="16383" min="0"/>
  </row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N86"/>
  <sheetViews>
    <sheetView showFormulas="false" showGridLines="false" showRowColHeaders="true" showZeros="true" rightToLeft="false" tabSelected="false" showOutlineSymbols="true" defaultGridColor="true" view="pageBreakPreview" topLeftCell="A1" colorId="64" zoomScale="100" zoomScaleNormal="100" zoomScalePageLayoutView="100" workbookViewId="0">
      <selection pane="topLeft" activeCell="AA77" activeCellId="0" sqref="AA77"/>
    </sheetView>
  </sheetViews>
  <sheetFormatPr defaultColWidth="8.2578125" defaultRowHeight="21" customHeight="true" zeroHeight="false" outlineLevelRow="0" outlineLevelCol="0"/>
  <cols>
    <col collapsed="false" customWidth="true" hidden="false" outlineLevel="0" max="1" min="1" style="105" width="2.62"/>
    <col collapsed="false" customWidth="true" hidden="false" outlineLevel="0" max="2" min="2" style="106" width="14.5"/>
    <col collapsed="false" customWidth="true" hidden="false" outlineLevel="0" max="3" min="3" style="105" width="6.62"/>
    <col collapsed="false" customWidth="true" hidden="false" outlineLevel="0" max="5" min="4" style="105" width="7.62"/>
    <col collapsed="false" customWidth="true" hidden="false" outlineLevel="0" max="36" min="6" style="105" width="2.62"/>
    <col collapsed="false" customWidth="true" hidden="false" outlineLevel="0" max="37" min="37" style="105" width="6.62"/>
    <col collapsed="false" customWidth="true" hidden="false" outlineLevel="0" max="39" min="38" style="105" width="7.62"/>
    <col collapsed="false" customWidth="true" hidden="false" outlineLevel="0" max="40" min="40" style="105" width="5.62"/>
    <col collapsed="false" customWidth="false" hidden="false" outlineLevel="0" max="16384" min="41" style="105" width="8.25"/>
  </cols>
  <sheetData>
    <row r="1" customFormat="false" ht="19.5" hidden="false" customHeight="true" outlineLevel="0" collapsed="false">
      <c r="A1" s="107" t="s">
        <v>90</v>
      </c>
      <c r="C1" s="108"/>
      <c r="D1" s="108"/>
      <c r="E1" s="108"/>
      <c r="F1" s="108"/>
      <c r="G1" s="108"/>
      <c r="H1" s="108"/>
      <c r="I1" s="108"/>
      <c r="J1" s="108"/>
      <c r="K1" s="108"/>
      <c r="L1" s="108"/>
      <c r="M1" s="108"/>
      <c r="N1" s="108"/>
      <c r="O1" s="108"/>
      <c r="P1" s="108"/>
      <c r="Q1" s="108"/>
      <c r="R1" s="108"/>
      <c r="S1" s="108"/>
      <c r="T1" s="108"/>
      <c r="U1" s="108"/>
      <c r="V1" s="108"/>
      <c r="W1" s="108"/>
      <c r="X1" s="109"/>
      <c r="Y1" s="109"/>
      <c r="Z1" s="110"/>
      <c r="AA1" s="110"/>
      <c r="AB1" s="110"/>
      <c r="AC1" s="110"/>
      <c r="AD1" s="111"/>
      <c r="AE1" s="111"/>
      <c r="AF1" s="111"/>
      <c r="AG1" s="111"/>
      <c r="AH1" s="111"/>
      <c r="AI1" s="112" t="s">
        <v>91</v>
      </c>
      <c r="AJ1" s="112"/>
      <c r="AK1" s="113" t="s">
        <v>201</v>
      </c>
      <c r="AL1" s="113"/>
      <c r="AM1" s="113"/>
      <c r="AN1" s="113"/>
    </row>
    <row r="2" customFormat="false" ht="18" hidden="false" customHeight="true" outlineLevel="0" collapsed="false">
      <c r="A2" s="110"/>
      <c r="B2" s="114"/>
      <c r="C2" s="114"/>
      <c r="D2" s="114"/>
      <c r="E2" s="114"/>
      <c r="F2" s="114"/>
      <c r="G2" s="114"/>
      <c r="H2" s="114"/>
      <c r="I2" s="114"/>
      <c r="J2" s="114"/>
      <c r="K2" s="115"/>
      <c r="L2" s="115"/>
      <c r="M2" s="116" t="n">
        <v>2024</v>
      </c>
      <c r="N2" s="116"/>
      <c r="O2" s="116"/>
      <c r="P2" s="116"/>
      <c r="Q2" s="117" t="s">
        <v>93</v>
      </c>
      <c r="R2" s="117"/>
      <c r="S2" s="116" t="n">
        <v>5</v>
      </c>
      <c r="T2" s="116"/>
      <c r="U2" s="117" t="s">
        <v>94</v>
      </c>
      <c r="V2" s="117"/>
      <c r="W2" s="114"/>
      <c r="X2" s="114"/>
      <c r="Y2" s="114"/>
      <c r="Z2" s="110"/>
      <c r="AA2" s="110"/>
      <c r="AC2" s="112"/>
      <c r="AD2" s="114"/>
      <c r="AE2" s="114"/>
      <c r="AF2" s="114"/>
      <c r="AG2" s="114"/>
      <c r="AH2" s="114"/>
      <c r="AI2" s="112" t="s">
        <v>95</v>
      </c>
      <c r="AJ2" s="112"/>
      <c r="AK2" s="118"/>
      <c r="AL2" s="118"/>
      <c r="AM2" s="118"/>
      <c r="AN2" s="118"/>
    </row>
    <row r="3" customFormat="false" ht="18" hidden="false" customHeight="true" outlineLevel="0" collapsed="false">
      <c r="A3" s="119"/>
      <c r="B3" s="119"/>
      <c r="C3" s="119"/>
      <c r="D3" s="119"/>
      <c r="E3" s="119"/>
      <c r="F3" s="119"/>
      <c r="G3" s="119"/>
      <c r="H3" s="119"/>
      <c r="I3" s="119"/>
      <c r="J3" s="119"/>
      <c r="K3" s="119"/>
      <c r="L3" s="119"/>
      <c r="M3" s="119"/>
      <c r="N3" s="119"/>
      <c r="O3" s="119"/>
      <c r="P3" s="119"/>
      <c r="Q3" s="119"/>
      <c r="R3" s="119"/>
      <c r="S3" s="119"/>
      <c r="T3" s="119"/>
      <c r="U3" s="119"/>
      <c r="V3" s="119"/>
      <c r="W3" s="119"/>
      <c r="Y3" s="120"/>
      <c r="Z3" s="120"/>
      <c r="AA3" s="120"/>
      <c r="AB3" s="110"/>
      <c r="AC3" s="120"/>
      <c r="AD3" s="120"/>
      <c r="AE3" s="120"/>
      <c r="AF3" s="120"/>
      <c r="AG3" s="120"/>
      <c r="AH3" s="120"/>
      <c r="AI3" s="121" t="s">
        <v>96</v>
      </c>
      <c r="AJ3" s="112"/>
      <c r="AK3" s="122" t="s">
        <v>151</v>
      </c>
      <c r="AL3" s="122"/>
      <c r="AM3" s="122"/>
      <c r="AN3" s="122"/>
    </row>
    <row r="4" customFormat="false" ht="18" hidden="false" customHeight="true" outlineLevel="0" collapsed="false">
      <c r="A4" s="119"/>
      <c r="B4" s="119"/>
      <c r="C4" s="119"/>
      <c r="D4" s="119"/>
      <c r="E4" s="119"/>
      <c r="F4" s="119"/>
      <c r="G4" s="119"/>
      <c r="H4" s="119"/>
      <c r="I4" s="119"/>
      <c r="J4" s="119"/>
      <c r="K4" s="119"/>
      <c r="L4" s="119"/>
      <c r="M4" s="119"/>
      <c r="N4" s="119"/>
      <c r="O4" s="119"/>
      <c r="P4" s="119"/>
      <c r="Q4" s="119"/>
      <c r="R4" s="119"/>
      <c r="S4" s="119"/>
      <c r="T4" s="119"/>
      <c r="U4" s="119"/>
      <c r="V4" s="119"/>
      <c r="W4" s="119"/>
      <c r="Y4" s="120"/>
      <c r="Z4" s="120"/>
      <c r="AA4" s="120"/>
      <c r="AB4" s="110"/>
      <c r="AC4" s="120"/>
      <c r="AD4" s="120"/>
      <c r="AE4" s="120"/>
      <c r="AF4" s="120"/>
      <c r="AG4" s="120"/>
      <c r="AH4" s="120"/>
      <c r="AI4" s="121" t="s">
        <v>97</v>
      </c>
      <c r="AJ4" s="112"/>
      <c r="AK4" s="122"/>
      <c r="AL4" s="122"/>
      <c r="AM4" s="122"/>
      <c r="AN4" s="122"/>
    </row>
    <row r="5" customFormat="false" ht="18" hidden="false" customHeight="true" outlineLevel="0" collapsed="false">
      <c r="A5" s="119"/>
      <c r="B5" s="119"/>
      <c r="C5" s="119"/>
      <c r="D5" s="119"/>
      <c r="E5" s="119"/>
      <c r="F5" s="119"/>
      <c r="G5" s="119"/>
      <c r="H5" s="119"/>
      <c r="I5" s="119"/>
      <c r="J5" s="119"/>
      <c r="K5" s="119"/>
      <c r="L5" s="119"/>
      <c r="M5" s="119"/>
      <c r="N5" s="119"/>
      <c r="O5" s="119"/>
      <c r="P5" s="119"/>
      <c r="Q5" s="119"/>
      <c r="R5" s="119"/>
      <c r="S5" s="119"/>
      <c r="U5" s="119"/>
      <c r="V5" s="119"/>
      <c r="W5" s="119"/>
      <c r="Y5" s="120"/>
      <c r="Z5" s="120"/>
      <c r="AA5" s="120"/>
      <c r="AB5" s="110"/>
      <c r="AC5" s="120"/>
      <c r="AD5" s="120"/>
      <c r="AE5" s="120"/>
      <c r="AF5" s="120"/>
      <c r="AG5" s="121" t="s">
        <v>98</v>
      </c>
      <c r="AH5" s="165" t="n">
        <v>40</v>
      </c>
      <c r="AI5" s="165"/>
      <c r="AJ5" s="165"/>
      <c r="AK5" s="120" t="s">
        <v>99</v>
      </c>
      <c r="AL5" s="165"/>
      <c r="AM5" s="120" t="s">
        <v>100</v>
      </c>
      <c r="AN5" s="110"/>
    </row>
    <row r="6" customFormat="false" ht="9.75" hidden="false" customHeight="true" outlineLevel="0" collapsed="false">
      <c r="A6" s="110"/>
      <c r="B6" s="125"/>
      <c r="C6" s="125"/>
      <c r="D6" s="125"/>
      <c r="E6" s="125"/>
      <c r="F6" s="125"/>
      <c r="G6" s="125"/>
      <c r="H6" s="125"/>
      <c r="I6" s="125"/>
      <c r="J6" s="125"/>
      <c r="K6" s="125"/>
      <c r="L6" s="125"/>
      <c r="M6" s="125"/>
      <c r="N6" s="125"/>
      <c r="O6" s="125"/>
      <c r="P6" s="125"/>
      <c r="Q6" s="125"/>
      <c r="R6" s="125"/>
      <c r="S6" s="125"/>
      <c r="T6" s="125"/>
      <c r="U6" s="125"/>
      <c r="V6" s="125"/>
      <c r="W6" s="125"/>
      <c r="X6" s="126"/>
      <c r="Y6" s="126"/>
      <c r="Z6" s="126"/>
      <c r="AA6" s="126"/>
      <c r="AB6" s="126"/>
      <c r="AC6" s="126"/>
      <c r="AD6" s="126"/>
      <c r="AE6" s="126"/>
      <c r="AF6" s="126"/>
      <c r="AG6" s="126"/>
      <c r="AH6" s="126"/>
      <c r="AI6" s="126"/>
      <c r="AJ6" s="126"/>
      <c r="AK6" s="126"/>
      <c r="AL6" s="126"/>
      <c r="AM6" s="110"/>
      <c r="AN6" s="110"/>
    </row>
    <row r="7" customFormat="false" ht="15" hidden="false" customHeight="true" outlineLevel="0" collapsed="false">
      <c r="A7" s="127" t="s">
        <v>101</v>
      </c>
      <c r="B7" s="128" t="s">
        <v>102</v>
      </c>
      <c r="C7" s="129" t="s">
        <v>103</v>
      </c>
      <c r="D7" s="128" t="s">
        <v>104</v>
      </c>
      <c r="E7" s="130" t="s">
        <v>105</v>
      </c>
      <c r="F7" s="131" t="s">
        <v>106</v>
      </c>
      <c r="G7" s="131"/>
      <c r="H7" s="131"/>
      <c r="I7" s="131"/>
      <c r="J7" s="131"/>
      <c r="K7" s="131"/>
      <c r="L7" s="131"/>
      <c r="M7" s="131"/>
      <c r="N7" s="131"/>
      <c r="O7" s="131"/>
      <c r="P7" s="131"/>
      <c r="Q7" s="131"/>
      <c r="R7" s="131"/>
      <c r="S7" s="131"/>
      <c r="T7" s="131"/>
      <c r="U7" s="131"/>
      <c r="V7" s="131"/>
      <c r="W7" s="131"/>
      <c r="X7" s="131"/>
      <c r="Y7" s="131"/>
      <c r="Z7" s="131"/>
      <c r="AA7" s="131"/>
      <c r="AB7" s="131"/>
      <c r="AC7" s="131"/>
      <c r="AD7" s="131"/>
      <c r="AE7" s="131"/>
      <c r="AF7" s="131"/>
      <c r="AG7" s="131"/>
      <c r="AH7" s="131"/>
      <c r="AI7" s="131"/>
      <c r="AJ7" s="131"/>
      <c r="AK7" s="132" t="s">
        <v>107</v>
      </c>
      <c r="AL7" s="133" t="s">
        <v>108</v>
      </c>
      <c r="AM7" s="134" t="s">
        <v>109</v>
      </c>
      <c r="AN7" s="134"/>
    </row>
    <row r="8" customFormat="false" ht="15" hidden="false" customHeight="true" outlineLevel="0" collapsed="false">
      <c r="A8" s="127"/>
      <c r="B8" s="128"/>
      <c r="C8" s="129"/>
      <c r="D8" s="128"/>
      <c r="E8" s="130"/>
      <c r="F8" s="128" t="s">
        <v>110</v>
      </c>
      <c r="G8" s="128"/>
      <c r="H8" s="128"/>
      <c r="I8" s="128"/>
      <c r="J8" s="128"/>
      <c r="K8" s="128"/>
      <c r="L8" s="128"/>
      <c r="M8" s="128" t="s">
        <v>111</v>
      </c>
      <c r="N8" s="128"/>
      <c r="O8" s="128"/>
      <c r="P8" s="128"/>
      <c r="Q8" s="128"/>
      <c r="R8" s="128"/>
      <c r="S8" s="128"/>
      <c r="T8" s="128" t="s">
        <v>112</v>
      </c>
      <c r="U8" s="128"/>
      <c r="V8" s="128"/>
      <c r="W8" s="128"/>
      <c r="X8" s="128"/>
      <c r="Y8" s="128"/>
      <c r="Z8" s="128"/>
      <c r="AA8" s="128" t="s">
        <v>113</v>
      </c>
      <c r="AB8" s="128"/>
      <c r="AC8" s="128"/>
      <c r="AD8" s="128"/>
      <c r="AE8" s="128"/>
      <c r="AF8" s="128"/>
      <c r="AG8" s="128"/>
      <c r="AH8" s="128" t="s">
        <v>114</v>
      </c>
      <c r="AI8" s="128"/>
      <c r="AJ8" s="128"/>
      <c r="AK8" s="132"/>
      <c r="AL8" s="133"/>
      <c r="AM8" s="134"/>
      <c r="AN8" s="134"/>
    </row>
    <row r="9" customFormat="false" ht="15" hidden="false" customHeight="true" outlineLevel="0" collapsed="false">
      <c r="A9" s="127"/>
      <c r="B9" s="128"/>
      <c r="C9" s="129"/>
      <c r="D9" s="128"/>
      <c r="E9" s="130"/>
      <c r="F9" s="135" t="n">
        <f aca="false">DATE($M$2,$S$2,1)</f>
        <v>45413</v>
      </c>
      <c r="G9" s="135" t="n">
        <f aca="false">DATE($M$2,$S$2,2)</f>
        <v>45414</v>
      </c>
      <c r="H9" s="135" t="n">
        <f aca="false">DATE($M$2,$S$2,3)</f>
        <v>45415</v>
      </c>
      <c r="I9" s="135" t="n">
        <f aca="false">DATE($M$2,$S$2,4)</f>
        <v>45416</v>
      </c>
      <c r="J9" s="135" t="n">
        <f aca="false">DATE($M$2,$S$2,5)</f>
        <v>45417</v>
      </c>
      <c r="K9" s="135" t="n">
        <f aca="false">DATE($M$2,$S$2,6)</f>
        <v>45418</v>
      </c>
      <c r="L9" s="135" t="n">
        <f aca="false">DATE($M$2,$S$2,7)</f>
        <v>45419</v>
      </c>
      <c r="M9" s="135" t="n">
        <f aca="false">DATE($M$2,$S$2,8)</f>
        <v>45420</v>
      </c>
      <c r="N9" s="135" t="n">
        <f aca="false">DATE($M$2,$S$2,9)</f>
        <v>45421</v>
      </c>
      <c r="O9" s="135" t="n">
        <f aca="false">DATE($M$2,$S$2,10)</f>
        <v>45422</v>
      </c>
      <c r="P9" s="135" t="n">
        <f aca="false">DATE($M$2,$S$2,11)</f>
        <v>45423</v>
      </c>
      <c r="Q9" s="135" t="n">
        <f aca="false">DATE($M$2,$S$2,12)</f>
        <v>45424</v>
      </c>
      <c r="R9" s="135" t="n">
        <f aca="false">DATE($M$2,$S$2,13)</f>
        <v>45425</v>
      </c>
      <c r="S9" s="135" t="n">
        <f aca="false">DATE($M$2,$S$2,14)</f>
        <v>45426</v>
      </c>
      <c r="T9" s="135" t="n">
        <f aca="false">DATE($M$2,$S$2,15)</f>
        <v>45427</v>
      </c>
      <c r="U9" s="135" t="n">
        <f aca="false">DATE($M$2,$S$2,16)</f>
        <v>45428</v>
      </c>
      <c r="V9" s="135" t="n">
        <f aca="false">DATE($M$2,$S$2,17)</f>
        <v>45429</v>
      </c>
      <c r="W9" s="135" t="n">
        <f aca="false">DATE($M$2,$S$2,18)</f>
        <v>45430</v>
      </c>
      <c r="X9" s="135" t="n">
        <f aca="false">DATE($M$2,$S$2,19)</f>
        <v>45431</v>
      </c>
      <c r="Y9" s="135" t="n">
        <f aca="false">DATE($M$2,$S$2,20)</f>
        <v>45432</v>
      </c>
      <c r="Z9" s="135" t="n">
        <f aca="false">DATE($M$2,$S$2,21)</f>
        <v>45433</v>
      </c>
      <c r="AA9" s="135" t="n">
        <f aca="false">DATE($M$2,$S$2,22)</f>
        <v>45434</v>
      </c>
      <c r="AB9" s="135" t="n">
        <f aca="false">DATE($M$2,$S$2,23)</f>
        <v>45435</v>
      </c>
      <c r="AC9" s="135" t="n">
        <f aca="false">DATE($M$2,$S$2,24)</f>
        <v>45436</v>
      </c>
      <c r="AD9" s="135" t="n">
        <f aca="false">DATE($M$2,$S$2,25)</f>
        <v>45437</v>
      </c>
      <c r="AE9" s="135" t="n">
        <f aca="false">DATE($M$2,$S$2,26)</f>
        <v>45438</v>
      </c>
      <c r="AF9" s="135" t="n">
        <f aca="false">DATE($M$2,$S$2,27)</f>
        <v>45439</v>
      </c>
      <c r="AG9" s="135" t="n">
        <f aca="false">DATE($M$2,$S$2,28)</f>
        <v>45440</v>
      </c>
      <c r="AH9" s="135" t="n">
        <f aca="false">IF(DAY(EOMONTH(F9,0))&lt;29,"",DATE($M$2,$S$2,29))</f>
        <v>45441</v>
      </c>
      <c r="AI9" s="135" t="n">
        <f aca="false">IF(DAY(EOMONTH(F9,0))&lt;30,"",DATE($M$2,$S$2,30))</f>
        <v>45442</v>
      </c>
      <c r="AJ9" s="135" t="n">
        <f aca="false">IF(DAY(EOMONTH(F9,0))&lt;31,"",DATE($M$2,$S$2,31))</f>
        <v>45443</v>
      </c>
      <c r="AK9" s="132"/>
      <c r="AL9" s="133"/>
      <c r="AM9" s="134"/>
      <c r="AN9" s="134"/>
    </row>
    <row r="10" customFormat="false" ht="15" hidden="false" customHeight="true" outlineLevel="0" collapsed="false">
      <c r="A10" s="127"/>
      <c r="B10" s="128"/>
      <c r="C10" s="129"/>
      <c r="D10" s="128"/>
      <c r="E10" s="130"/>
      <c r="F10" s="136" t="n">
        <f aca="false">DATE($M$2,$S$2,1)</f>
        <v>45413</v>
      </c>
      <c r="G10" s="136" t="n">
        <f aca="false">DATE($M$2,$S$2,2)</f>
        <v>45414</v>
      </c>
      <c r="H10" s="136" t="n">
        <f aca="false">DATE($M$2,$S$2,3)</f>
        <v>45415</v>
      </c>
      <c r="I10" s="136" t="n">
        <f aca="false">DATE($M$2,$S$2,4)</f>
        <v>45416</v>
      </c>
      <c r="J10" s="136" t="n">
        <f aca="false">DATE($M$2,$S$2,5)</f>
        <v>45417</v>
      </c>
      <c r="K10" s="136" t="n">
        <f aca="false">DATE($M$2,$S$2,6)</f>
        <v>45418</v>
      </c>
      <c r="L10" s="136" t="n">
        <f aca="false">DATE($M$2,$S$2,7)</f>
        <v>45419</v>
      </c>
      <c r="M10" s="136" t="n">
        <f aca="false">DATE($M$2,$S$2,8)</f>
        <v>45420</v>
      </c>
      <c r="N10" s="136" t="n">
        <f aca="false">DATE($M$2,$S$2,9)</f>
        <v>45421</v>
      </c>
      <c r="O10" s="136" t="n">
        <f aca="false">DATE($M$2,$S$2,10)</f>
        <v>45422</v>
      </c>
      <c r="P10" s="136" t="n">
        <f aca="false">DATE($M$2,$S$2,11)</f>
        <v>45423</v>
      </c>
      <c r="Q10" s="136" t="n">
        <f aca="false">DATE($M$2,$S$2,12)</f>
        <v>45424</v>
      </c>
      <c r="R10" s="136" t="n">
        <f aca="false">DATE($M$2,$S$2,13)</f>
        <v>45425</v>
      </c>
      <c r="S10" s="136" t="n">
        <f aca="false">DATE($M$2,$S$2,14)</f>
        <v>45426</v>
      </c>
      <c r="T10" s="136" t="n">
        <f aca="false">DATE($M$2,$S$2,15)</f>
        <v>45427</v>
      </c>
      <c r="U10" s="136" t="n">
        <f aca="false">DATE($M$2,$S$2,16)</f>
        <v>45428</v>
      </c>
      <c r="V10" s="136" t="n">
        <f aca="false">DATE($M$2,$S$2,17)</f>
        <v>45429</v>
      </c>
      <c r="W10" s="136" t="n">
        <f aca="false">DATE($M$2,$S$2,18)</f>
        <v>45430</v>
      </c>
      <c r="X10" s="136" t="n">
        <f aca="false">DATE($M$2,$S$2,19)</f>
        <v>45431</v>
      </c>
      <c r="Y10" s="136" t="n">
        <f aca="false">DATE($M$2,$S$2,20)</f>
        <v>45432</v>
      </c>
      <c r="Z10" s="136" t="n">
        <f aca="false">DATE($M$2,$S$2,21)</f>
        <v>45433</v>
      </c>
      <c r="AA10" s="136" t="n">
        <f aca="false">DATE($M$2,$S$2,22)</f>
        <v>45434</v>
      </c>
      <c r="AB10" s="136" t="n">
        <f aca="false">DATE($M$2,$S$2,23)</f>
        <v>45435</v>
      </c>
      <c r="AC10" s="136" t="n">
        <f aca="false">DATE($M$2,$S$2,24)</f>
        <v>45436</v>
      </c>
      <c r="AD10" s="136" t="n">
        <f aca="false">DATE($M$2,$S$2,25)</f>
        <v>45437</v>
      </c>
      <c r="AE10" s="136" t="n">
        <f aca="false">DATE($M$2,$S$2,26)</f>
        <v>45438</v>
      </c>
      <c r="AF10" s="136" t="n">
        <f aca="false">DATE($M$2,$S$2,27)</f>
        <v>45439</v>
      </c>
      <c r="AG10" s="136" t="n">
        <f aca="false">DATE($M$2,$S$2,28)</f>
        <v>45440</v>
      </c>
      <c r="AH10" s="136" t="n">
        <f aca="false">IF(DAY(EOMONTH(F10,0))&lt;29,"",DATE($M$2,$S$2,29))</f>
        <v>45441</v>
      </c>
      <c r="AI10" s="136" t="n">
        <f aca="false">IF(DAY(EOMONTH(F10,0))&lt;30,"",DATE($M$2,$S$2,30))</f>
        <v>45442</v>
      </c>
      <c r="AJ10" s="136" t="n">
        <f aca="false">IF(DAY(EOMONTH(F10,0))&lt;31,"",DATE($M$2,$S$2,31))</f>
        <v>45443</v>
      </c>
      <c r="AK10" s="132"/>
      <c r="AL10" s="133"/>
      <c r="AM10" s="134"/>
      <c r="AN10" s="134"/>
    </row>
    <row r="11" customFormat="false" ht="18" hidden="false" customHeight="true" outlineLevel="0" collapsed="false">
      <c r="A11" s="127" t="n">
        <v>1</v>
      </c>
      <c r="B11" s="170" t="s">
        <v>152</v>
      </c>
      <c r="C11" s="138" t="s">
        <v>126</v>
      </c>
      <c r="D11" s="167"/>
      <c r="E11" s="168" t="s">
        <v>126</v>
      </c>
      <c r="F11" s="141"/>
      <c r="G11" s="141"/>
      <c r="H11" s="141"/>
      <c r="I11" s="141"/>
      <c r="J11" s="141"/>
      <c r="K11" s="141"/>
      <c r="L11" s="141"/>
      <c r="M11" s="141"/>
      <c r="N11" s="141"/>
      <c r="O11" s="141"/>
      <c r="P11" s="141"/>
      <c r="Q11" s="141"/>
      <c r="R11" s="141"/>
      <c r="S11" s="141"/>
      <c r="T11" s="141"/>
      <c r="U11" s="141"/>
      <c r="V11" s="141"/>
      <c r="W11" s="141"/>
      <c r="X11" s="141"/>
      <c r="Y11" s="141"/>
      <c r="Z11" s="141"/>
      <c r="AA11" s="141"/>
      <c r="AB11" s="141"/>
      <c r="AC11" s="141"/>
      <c r="AD11" s="141"/>
      <c r="AE11" s="141"/>
      <c r="AF11" s="141"/>
      <c r="AG11" s="141"/>
      <c r="AH11" s="141"/>
      <c r="AI11" s="141"/>
      <c r="AJ11" s="141"/>
      <c r="AK11" s="142" t="n">
        <f aca="false">+SUM(F11:AJ11)</f>
        <v>0</v>
      </c>
      <c r="AL11" s="143" t="n">
        <f aca="false">IF($AK$3="４週",AK11/4,AK11/(DAY(EOMONTH($F$9,0))/7))</f>
        <v>0</v>
      </c>
      <c r="AM11" s="144"/>
      <c r="AN11" s="144"/>
    </row>
    <row r="12" customFormat="false" ht="18" hidden="false" customHeight="true" outlineLevel="0" collapsed="false">
      <c r="A12" s="127" t="n">
        <v>2</v>
      </c>
      <c r="B12" s="170" t="s">
        <v>24</v>
      </c>
      <c r="C12" s="138" t="s">
        <v>132</v>
      </c>
      <c r="D12" s="167"/>
      <c r="E12" s="168" t="s">
        <v>128</v>
      </c>
      <c r="F12" s="141"/>
      <c r="G12" s="141"/>
      <c r="H12" s="141"/>
      <c r="I12" s="141"/>
      <c r="J12" s="141"/>
      <c r="K12" s="141"/>
      <c r="L12" s="141"/>
      <c r="M12" s="141"/>
      <c r="N12" s="141"/>
      <c r="O12" s="141"/>
      <c r="P12" s="141"/>
      <c r="Q12" s="141"/>
      <c r="R12" s="141"/>
      <c r="S12" s="141"/>
      <c r="T12" s="141"/>
      <c r="U12" s="141"/>
      <c r="V12" s="141"/>
      <c r="W12" s="141"/>
      <c r="X12" s="141"/>
      <c r="Y12" s="141"/>
      <c r="Z12" s="141"/>
      <c r="AA12" s="141"/>
      <c r="AB12" s="141"/>
      <c r="AC12" s="141"/>
      <c r="AD12" s="141"/>
      <c r="AE12" s="141"/>
      <c r="AF12" s="141"/>
      <c r="AG12" s="141"/>
      <c r="AH12" s="141"/>
      <c r="AI12" s="141"/>
      <c r="AJ12" s="141"/>
      <c r="AK12" s="142" t="n">
        <f aca="false">+SUM(F12:AJ12)</f>
        <v>0</v>
      </c>
      <c r="AL12" s="143" t="n">
        <f aca="false">IF($AK$3="４週",AK12/4,AK12/(DAY(EOMONTH($F$9,0))/7))</f>
        <v>0</v>
      </c>
      <c r="AM12" s="144"/>
      <c r="AN12" s="144"/>
    </row>
    <row r="13" customFormat="false" ht="16.5" hidden="false" customHeight="true" outlineLevel="0" collapsed="false">
      <c r="A13" s="127" t="n">
        <v>3</v>
      </c>
      <c r="B13" s="170"/>
      <c r="C13" s="138" t="s">
        <v>130</v>
      </c>
      <c r="D13" s="167"/>
      <c r="E13" s="168" t="s">
        <v>130</v>
      </c>
      <c r="F13" s="141"/>
      <c r="G13" s="141"/>
      <c r="H13" s="141"/>
      <c r="I13" s="141"/>
      <c r="J13" s="141"/>
      <c r="K13" s="141"/>
      <c r="L13" s="141"/>
      <c r="M13" s="141"/>
      <c r="N13" s="141"/>
      <c r="O13" s="141"/>
      <c r="P13" s="141"/>
      <c r="Q13" s="141"/>
      <c r="R13" s="141"/>
      <c r="S13" s="141"/>
      <c r="T13" s="141"/>
      <c r="U13" s="141"/>
      <c r="V13" s="141"/>
      <c r="W13" s="141"/>
      <c r="X13" s="141"/>
      <c r="Y13" s="141"/>
      <c r="Z13" s="141"/>
      <c r="AA13" s="141"/>
      <c r="AB13" s="141"/>
      <c r="AC13" s="141"/>
      <c r="AD13" s="141"/>
      <c r="AE13" s="141"/>
      <c r="AF13" s="141"/>
      <c r="AG13" s="141"/>
      <c r="AH13" s="141"/>
      <c r="AI13" s="141"/>
      <c r="AJ13" s="141"/>
      <c r="AK13" s="142" t="n">
        <f aca="false">+SUM(F13:AJ13)</f>
        <v>0</v>
      </c>
      <c r="AL13" s="143" t="n">
        <f aca="false">IF($AK$3="４週",AK13/4,AK13/(DAY(EOMONTH($F$9,0))/7))</f>
        <v>0</v>
      </c>
      <c r="AM13" s="144"/>
      <c r="AN13" s="144"/>
    </row>
    <row r="14" customFormat="false" ht="18" hidden="false" customHeight="true" outlineLevel="0" collapsed="false">
      <c r="A14" s="127" t="n">
        <v>4</v>
      </c>
      <c r="B14" s="170"/>
      <c r="C14" s="138" t="s">
        <v>132</v>
      </c>
      <c r="D14" s="167"/>
      <c r="E14" s="168" t="s">
        <v>132</v>
      </c>
      <c r="F14" s="141"/>
      <c r="G14" s="141"/>
      <c r="H14" s="141"/>
      <c r="I14" s="141"/>
      <c r="J14" s="141"/>
      <c r="K14" s="141"/>
      <c r="L14" s="141"/>
      <c r="M14" s="141"/>
      <c r="N14" s="141"/>
      <c r="O14" s="141"/>
      <c r="P14" s="141"/>
      <c r="Q14" s="141"/>
      <c r="R14" s="141"/>
      <c r="S14" s="141"/>
      <c r="T14" s="141"/>
      <c r="U14" s="141"/>
      <c r="V14" s="141"/>
      <c r="W14" s="141"/>
      <c r="X14" s="141"/>
      <c r="Y14" s="141"/>
      <c r="Z14" s="141"/>
      <c r="AA14" s="141"/>
      <c r="AB14" s="141"/>
      <c r="AC14" s="141"/>
      <c r="AD14" s="141"/>
      <c r="AE14" s="141"/>
      <c r="AF14" s="141"/>
      <c r="AG14" s="141"/>
      <c r="AH14" s="141"/>
      <c r="AI14" s="141"/>
      <c r="AJ14" s="141"/>
      <c r="AK14" s="142" t="n">
        <f aca="false">+SUM(F14:AJ14)</f>
        <v>0</v>
      </c>
      <c r="AL14" s="143" t="n">
        <f aca="false">IF($AK$3="４週",AK14/4,AK14/(DAY(EOMONTH($F$9,0))/7))</f>
        <v>0</v>
      </c>
      <c r="AM14" s="144"/>
      <c r="AN14" s="144"/>
    </row>
    <row r="15" customFormat="false" ht="18" hidden="false" customHeight="true" outlineLevel="0" collapsed="false">
      <c r="A15" s="127" t="n">
        <v>5</v>
      </c>
      <c r="B15" s="170"/>
      <c r="C15" s="138"/>
      <c r="D15" s="167"/>
      <c r="E15" s="168"/>
      <c r="F15" s="141"/>
      <c r="G15" s="141"/>
      <c r="H15" s="141"/>
      <c r="I15" s="141"/>
      <c r="J15" s="141"/>
      <c r="K15" s="141"/>
      <c r="L15" s="141"/>
      <c r="M15" s="141"/>
      <c r="N15" s="141"/>
      <c r="O15" s="141"/>
      <c r="P15" s="141"/>
      <c r="Q15" s="141"/>
      <c r="R15" s="141"/>
      <c r="S15" s="141"/>
      <c r="T15" s="141"/>
      <c r="U15" s="141"/>
      <c r="V15" s="141"/>
      <c r="W15" s="141"/>
      <c r="X15" s="141"/>
      <c r="Y15" s="141"/>
      <c r="Z15" s="141"/>
      <c r="AA15" s="141"/>
      <c r="AB15" s="141"/>
      <c r="AC15" s="141"/>
      <c r="AD15" s="141"/>
      <c r="AE15" s="141"/>
      <c r="AF15" s="141"/>
      <c r="AG15" s="141"/>
      <c r="AH15" s="141"/>
      <c r="AI15" s="141"/>
      <c r="AJ15" s="141"/>
      <c r="AK15" s="142" t="n">
        <f aca="false">+SUM(F15:AJ15)</f>
        <v>0</v>
      </c>
      <c r="AL15" s="143" t="n">
        <f aca="false">IF($AK$3="４週",AK15/4,AK15/(DAY(EOMONTH($F$9,0))/7))</f>
        <v>0</v>
      </c>
      <c r="AM15" s="144"/>
      <c r="AN15" s="144"/>
    </row>
    <row r="16" customFormat="false" ht="18" hidden="false" customHeight="true" outlineLevel="0" collapsed="false">
      <c r="A16" s="127" t="n">
        <v>6</v>
      </c>
      <c r="B16" s="170"/>
      <c r="C16" s="138"/>
      <c r="D16" s="167"/>
      <c r="E16" s="168"/>
      <c r="F16" s="141"/>
      <c r="G16" s="141"/>
      <c r="H16" s="141"/>
      <c r="I16" s="141"/>
      <c r="J16" s="141"/>
      <c r="K16" s="141"/>
      <c r="L16" s="141"/>
      <c r="M16" s="141"/>
      <c r="N16" s="141"/>
      <c r="O16" s="141"/>
      <c r="P16" s="141"/>
      <c r="Q16" s="141"/>
      <c r="R16" s="141"/>
      <c r="S16" s="141"/>
      <c r="T16" s="141"/>
      <c r="U16" s="141"/>
      <c r="V16" s="141"/>
      <c r="W16" s="141"/>
      <c r="X16" s="141"/>
      <c r="Y16" s="141"/>
      <c r="Z16" s="141"/>
      <c r="AA16" s="141"/>
      <c r="AB16" s="141"/>
      <c r="AC16" s="141"/>
      <c r="AD16" s="141"/>
      <c r="AE16" s="141"/>
      <c r="AF16" s="141"/>
      <c r="AG16" s="141"/>
      <c r="AH16" s="141"/>
      <c r="AI16" s="141"/>
      <c r="AJ16" s="141"/>
      <c r="AK16" s="142" t="n">
        <f aca="false">+SUM(F16:AJ16)</f>
        <v>0</v>
      </c>
      <c r="AL16" s="143" t="n">
        <f aca="false">IF($AK$3="４週",AK16/4,AK16/(DAY(EOMONTH($F$9,0))/7))</f>
        <v>0</v>
      </c>
      <c r="AM16" s="144"/>
      <c r="AN16" s="144"/>
    </row>
    <row r="17" customFormat="false" ht="18" hidden="false" customHeight="true" outlineLevel="0" collapsed="false">
      <c r="A17" s="127" t="n">
        <v>7</v>
      </c>
      <c r="B17" s="170"/>
      <c r="C17" s="138"/>
      <c r="D17" s="167"/>
      <c r="E17" s="168"/>
      <c r="F17" s="141"/>
      <c r="G17" s="141"/>
      <c r="H17" s="141"/>
      <c r="I17" s="141"/>
      <c r="J17" s="141"/>
      <c r="K17" s="141"/>
      <c r="L17" s="141"/>
      <c r="M17" s="141"/>
      <c r="N17" s="141"/>
      <c r="O17" s="141"/>
      <c r="P17" s="141"/>
      <c r="Q17" s="141"/>
      <c r="R17" s="141"/>
      <c r="S17" s="141"/>
      <c r="T17" s="141"/>
      <c r="U17" s="141"/>
      <c r="V17" s="141"/>
      <c r="W17" s="141"/>
      <c r="X17" s="141"/>
      <c r="Y17" s="141"/>
      <c r="Z17" s="141"/>
      <c r="AA17" s="141"/>
      <c r="AB17" s="141"/>
      <c r="AC17" s="141"/>
      <c r="AD17" s="141"/>
      <c r="AE17" s="141"/>
      <c r="AF17" s="141"/>
      <c r="AG17" s="141"/>
      <c r="AH17" s="141"/>
      <c r="AI17" s="141"/>
      <c r="AJ17" s="141"/>
      <c r="AK17" s="142" t="n">
        <f aca="false">+SUM(F17:AJ17)</f>
        <v>0</v>
      </c>
      <c r="AL17" s="143" t="n">
        <f aca="false">IF($AK$3="４週",AK17/4,AK17/(DAY(EOMONTH($F$9,0))/7))</f>
        <v>0</v>
      </c>
      <c r="AM17" s="144"/>
      <c r="AN17" s="144"/>
    </row>
    <row r="18" customFormat="false" ht="18" hidden="false" customHeight="true" outlineLevel="0" collapsed="false">
      <c r="A18" s="127" t="n">
        <v>8</v>
      </c>
      <c r="B18" s="170"/>
      <c r="C18" s="138"/>
      <c r="D18" s="167"/>
      <c r="E18" s="168"/>
      <c r="F18" s="141"/>
      <c r="G18" s="141"/>
      <c r="H18" s="141"/>
      <c r="I18" s="141"/>
      <c r="J18" s="141"/>
      <c r="K18" s="141"/>
      <c r="L18" s="141"/>
      <c r="M18" s="141"/>
      <c r="N18" s="141"/>
      <c r="O18" s="141"/>
      <c r="P18" s="141"/>
      <c r="Q18" s="141"/>
      <c r="R18" s="141"/>
      <c r="S18" s="141"/>
      <c r="T18" s="141"/>
      <c r="U18" s="141"/>
      <c r="V18" s="141"/>
      <c r="W18" s="141"/>
      <c r="X18" s="141"/>
      <c r="Y18" s="141"/>
      <c r="Z18" s="141"/>
      <c r="AA18" s="141"/>
      <c r="AB18" s="141"/>
      <c r="AC18" s="141"/>
      <c r="AD18" s="141"/>
      <c r="AE18" s="141"/>
      <c r="AF18" s="141"/>
      <c r="AG18" s="141"/>
      <c r="AH18" s="141"/>
      <c r="AI18" s="141"/>
      <c r="AJ18" s="141"/>
      <c r="AK18" s="142" t="n">
        <f aca="false">+SUM(F18:AJ18)</f>
        <v>0</v>
      </c>
      <c r="AL18" s="143" t="n">
        <f aca="false">IF($AK$3="４週",AK18/4,AK18/(DAY(EOMONTH($F$9,0))/7))</f>
        <v>0</v>
      </c>
      <c r="AM18" s="144"/>
      <c r="AN18" s="144"/>
    </row>
    <row r="19" customFormat="false" ht="18" hidden="false" customHeight="true" outlineLevel="0" collapsed="false">
      <c r="A19" s="127" t="n">
        <v>9</v>
      </c>
      <c r="B19" s="170"/>
      <c r="C19" s="138"/>
      <c r="D19" s="167"/>
      <c r="E19" s="168"/>
      <c r="F19" s="141"/>
      <c r="G19" s="141"/>
      <c r="H19" s="141"/>
      <c r="I19" s="141"/>
      <c r="J19" s="141"/>
      <c r="K19" s="141"/>
      <c r="L19" s="141"/>
      <c r="M19" s="141"/>
      <c r="N19" s="141"/>
      <c r="O19" s="141"/>
      <c r="P19" s="141"/>
      <c r="Q19" s="141"/>
      <c r="R19" s="141"/>
      <c r="S19" s="141"/>
      <c r="T19" s="141"/>
      <c r="U19" s="141"/>
      <c r="V19" s="141"/>
      <c r="W19" s="141"/>
      <c r="X19" s="141"/>
      <c r="Y19" s="141"/>
      <c r="Z19" s="141"/>
      <c r="AA19" s="141"/>
      <c r="AB19" s="141"/>
      <c r="AC19" s="141"/>
      <c r="AD19" s="141"/>
      <c r="AE19" s="141"/>
      <c r="AF19" s="141"/>
      <c r="AG19" s="141"/>
      <c r="AH19" s="141"/>
      <c r="AI19" s="141"/>
      <c r="AJ19" s="141"/>
      <c r="AK19" s="142" t="n">
        <f aca="false">+SUM(F19:AJ19)</f>
        <v>0</v>
      </c>
      <c r="AL19" s="143" t="n">
        <f aca="false">IF($AK$3="４週",AK19/4,AK19/(DAY(EOMONTH($F$9,0))/7))</f>
        <v>0</v>
      </c>
      <c r="AM19" s="144"/>
      <c r="AN19" s="144"/>
    </row>
    <row r="20" customFormat="false" ht="18" hidden="false" customHeight="true" outlineLevel="0" collapsed="false">
      <c r="A20" s="127" t="n">
        <v>10</v>
      </c>
      <c r="B20" s="170"/>
      <c r="C20" s="138"/>
      <c r="D20" s="167"/>
      <c r="E20" s="168"/>
      <c r="F20" s="141"/>
      <c r="G20" s="141"/>
      <c r="H20" s="141"/>
      <c r="I20" s="141"/>
      <c r="J20" s="141"/>
      <c r="K20" s="141"/>
      <c r="L20" s="141"/>
      <c r="M20" s="141"/>
      <c r="N20" s="141"/>
      <c r="O20" s="141"/>
      <c r="P20" s="141"/>
      <c r="Q20" s="141"/>
      <c r="R20" s="141"/>
      <c r="S20" s="141"/>
      <c r="T20" s="141"/>
      <c r="U20" s="141"/>
      <c r="V20" s="141"/>
      <c r="W20" s="141"/>
      <c r="X20" s="141"/>
      <c r="Y20" s="141"/>
      <c r="Z20" s="141"/>
      <c r="AA20" s="141"/>
      <c r="AB20" s="141"/>
      <c r="AC20" s="141"/>
      <c r="AD20" s="141"/>
      <c r="AE20" s="141"/>
      <c r="AF20" s="141"/>
      <c r="AG20" s="141"/>
      <c r="AH20" s="141"/>
      <c r="AI20" s="141"/>
      <c r="AJ20" s="141"/>
      <c r="AK20" s="142" t="n">
        <f aca="false">+SUM(F20:AJ20)</f>
        <v>0</v>
      </c>
      <c r="AL20" s="143" t="n">
        <f aca="false">IF($AK$3="４週",AK20/4,AK20/(DAY(EOMONTH($F$9,0))/7))</f>
        <v>0</v>
      </c>
      <c r="AM20" s="144"/>
      <c r="AN20" s="144"/>
    </row>
    <row r="21" customFormat="false" ht="18" hidden="false" customHeight="true" outlineLevel="0" collapsed="false">
      <c r="A21" s="127" t="n">
        <v>11</v>
      </c>
      <c r="B21" s="170"/>
      <c r="C21" s="138"/>
      <c r="D21" s="167"/>
      <c r="E21" s="168"/>
      <c r="F21" s="141"/>
      <c r="G21" s="141"/>
      <c r="H21" s="141"/>
      <c r="I21" s="141"/>
      <c r="J21" s="141"/>
      <c r="K21" s="141"/>
      <c r="L21" s="141"/>
      <c r="M21" s="141"/>
      <c r="N21" s="141"/>
      <c r="O21" s="141"/>
      <c r="P21" s="141"/>
      <c r="Q21" s="141"/>
      <c r="R21" s="141"/>
      <c r="S21" s="141"/>
      <c r="T21" s="141"/>
      <c r="U21" s="141"/>
      <c r="V21" s="141"/>
      <c r="W21" s="141"/>
      <c r="X21" s="141"/>
      <c r="Y21" s="141"/>
      <c r="Z21" s="141"/>
      <c r="AA21" s="141"/>
      <c r="AB21" s="141"/>
      <c r="AC21" s="141"/>
      <c r="AD21" s="141"/>
      <c r="AE21" s="141"/>
      <c r="AF21" s="141"/>
      <c r="AG21" s="141"/>
      <c r="AH21" s="141"/>
      <c r="AI21" s="141"/>
      <c r="AJ21" s="141"/>
      <c r="AK21" s="142" t="n">
        <f aca="false">+SUM(F21:AJ21)</f>
        <v>0</v>
      </c>
      <c r="AL21" s="143" t="n">
        <f aca="false">IF($AK$3="４週",AK21/4,AK21/(DAY(EOMONTH($F$9,0))/7))</f>
        <v>0</v>
      </c>
      <c r="AM21" s="144"/>
      <c r="AN21" s="144"/>
    </row>
    <row r="22" customFormat="false" ht="18" hidden="false" customHeight="true" outlineLevel="0" collapsed="false">
      <c r="A22" s="127" t="n">
        <v>12</v>
      </c>
      <c r="B22" s="170"/>
      <c r="C22" s="138"/>
      <c r="D22" s="167"/>
      <c r="E22" s="168"/>
      <c r="F22" s="141"/>
      <c r="G22" s="141"/>
      <c r="H22" s="141"/>
      <c r="I22" s="141"/>
      <c r="J22" s="141"/>
      <c r="K22" s="141"/>
      <c r="L22" s="141"/>
      <c r="M22" s="141"/>
      <c r="N22" s="141"/>
      <c r="O22" s="141"/>
      <c r="P22" s="141"/>
      <c r="Q22" s="141"/>
      <c r="R22" s="141"/>
      <c r="S22" s="141"/>
      <c r="T22" s="141"/>
      <c r="U22" s="141"/>
      <c r="V22" s="141"/>
      <c r="W22" s="141"/>
      <c r="X22" s="141"/>
      <c r="Y22" s="141"/>
      <c r="Z22" s="141"/>
      <c r="AA22" s="141"/>
      <c r="AB22" s="141"/>
      <c r="AC22" s="141"/>
      <c r="AD22" s="141"/>
      <c r="AE22" s="141"/>
      <c r="AF22" s="141"/>
      <c r="AG22" s="141"/>
      <c r="AH22" s="141"/>
      <c r="AI22" s="141"/>
      <c r="AJ22" s="141"/>
      <c r="AK22" s="142" t="n">
        <f aca="false">+SUM(F22:AJ22)</f>
        <v>0</v>
      </c>
      <c r="AL22" s="143" t="n">
        <f aca="false">IF($AK$3="４週",AK22/4,AK22/(DAY(EOMONTH($F$9,0))/7))</f>
        <v>0</v>
      </c>
      <c r="AM22" s="144"/>
      <c r="AN22" s="144"/>
    </row>
    <row r="23" customFormat="false" ht="18" hidden="false" customHeight="true" outlineLevel="0" collapsed="false">
      <c r="A23" s="127" t="n">
        <v>13</v>
      </c>
      <c r="B23" s="170"/>
      <c r="C23" s="138"/>
      <c r="D23" s="167"/>
      <c r="E23" s="168"/>
      <c r="F23" s="141"/>
      <c r="G23" s="141"/>
      <c r="H23" s="141"/>
      <c r="I23" s="141"/>
      <c r="J23" s="141"/>
      <c r="K23" s="141"/>
      <c r="L23" s="141"/>
      <c r="M23" s="141"/>
      <c r="N23" s="141"/>
      <c r="O23" s="141"/>
      <c r="P23" s="141"/>
      <c r="Q23" s="141"/>
      <c r="R23" s="141"/>
      <c r="S23" s="141"/>
      <c r="T23" s="141"/>
      <c r="U23" s="141"/>
      <c r="V23" s="141"/>
      <c r="W23" s="141"/>
      <c r="X23" s="141"/>
      <c r="Y23" s="141"/>
      <c r="Z23" s="141"/>
      <c r="AA23" s="141"/>
      <c r="AB23" s="141"/>
      <c r="AC23" s="141"/>
      <c r="AD23" s="141"/>
      <c r="AE23" s="141"/>
      <c r="AF23" s="141"/>
      <c r="AG23" s="141"/>
      <c r="AH23" s="141"/>
      <c r="AI23" s="141"/>
      <c r="AJ23" s="141"/>
      <c r="AK23" s="142" t="n">
        <f aca="false">+SUM(F23:AJ23)</f>
        <v>0</v>
      </c>
      <c r="AL23" s="143" t="n">
        <f aca="false">IF($AK$3="４週",AK23/4,AK23/(DAY(EOMONTH($F$9,0))/7))</f>
        <v>0</v>
      </c>
      <c r="AM23" s="144"/>
      <c r="AN23" s="144"/>
    </row>
    <row r="24" customFormat="false" ht="18" hidden="false" customHeight="true" outlineLevel="0" collapsed="false">
      <c r="A24" s="127" t="n">
        <v>14</v>
      </c>
      <c r="B24" s="170"/>
      <c r="C24" s="138"/>
      <c r="D24" s="167"/>
      <c r="E24" s="168"/>
      <c r="F24" s="141"/>
      <c r="G24" s="141"/>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2" t="n">
        <f aca="false">+SUM(F24:AJ24)</f>
        <v>0</v>
      </c>
      <c r="AL24" s="143" t="n">
        <f aca="false">IF($AK$3="４週",AK24/4,AK24/(DAY(EOMONTH($F$9,0))/7))</f>
        <v>0</v>
      </c>
      <c r="AM24" s="144"/>
      <c r="AN24" s="144"/>
    </row>
    <row r="25" customFormat="false" ht="18" hidden="false" customHeight="true" outlineLevel="0" collapsed="false">
      <c r="A25" s="127" t="n">
        <v>15</v>
      </c>
      <c r="B25" s="170"/>
      <c r="C25" s="138"/>
      <c r="D25" s="167"/>
      <c r="E25" s="168"/>
      <c r="F25" s="141"/>
      <c r="G25" s="141"/>
      <c r="H25" s="141"/>
      <c r="I25" s="141"/>
      <c r="J25" s="141"/>
      <c r="K25" s="141"/>
      <c r="L25" s="141"/>
      <c r="M25" s="141"/>
      <c r="N25" s="141"/>
      <c r="O25" s="141"/>
      <c r="P25" s="141"/>
      <c r="Q25" s="141"/>
      <c r="R25" s="141"/>
      <c r="S25" s="141"/>
      <c r="T25" s="141"/>
      <c r="U25" s="141"/>
      <c r="V25" s="141"/>
      <c r="W25" s="141"/>
      <c r="X25" s="141"/>
      <c r="Y25" s="141"/>
      <c r="Z25" s="141"/>
      <c r="AA25" s="141"/>
      <c r="AB25" s="141"/>
      <c r="AC25" s="141"/>
      <c r="AD25" s="141"/>
      <c r="AE25" s="141"/>
      <c r="AF25" s="141"/>
      <c r="AG25" s="141"/>
      <c r="AH25" s="141"/>
      <c r="AI25" s="141"/>
      <c r="AJ25" s="141"/>
      <c r="AK25" s="142" t="n">
        <f aca="false">+SUM(F25:AJ25)</f>
        <v>0</v>
      </c>
      <c r="AL25" s="143" t="n">
        <f aca="false">IF($AK$3="４週",AK25/4,AK25/(DAY(EOMONTH($F$9,0))/7))</f>
        <v>0</v>
      </c>
      <c r="AM25" s="144"/>
      <c r="AN25" s="144"/>
    </row>
    <row r="26" customFormat="false" ht="18" hidden="false" customHeight="true" outlineLevel="0" collapsed="false">
      <c r="A26" s="127" t="n">
        <v>16</v>
      </c>
      <c r="B26" s="170"/>
      <c r="C26" s="138"/>
      <c r="D26" s="167"/>
      <c r="E26" s="168"/>
      <c r="F26" s="141"/>
      <c r="G26" s="141"/>
      <c r="H26" s="141"/>
      <c r="I26" s="141"/>
      <c r="J26" s="141"/>
      <c r="K26" s="141"/>
      <c r="L26" s="141"/>
      <c r="M26" s="141"/>
      <c r="N26" s="141"/>
      <c r="O26" s="141"/>
      <c r="P26" s="141"/>
      <c r="Q26" s="141"/>
      <c r="R26" s="141"/>
      <c r="S26" s="141"/>
      <c r="T26" s="141"/>
      <c r="U26" s="141"/>
      <c r="V26" s="141"/>
      <c r="W26" s="141"/>
      <c r="X26" s="141"/>
      <c r="Y26" s="141"/>
      <c r="Z26" s="141"/>
      <c r="AA26" s="141"/>
      <c r="AB26" s="141"/>
      <c r="AC26" s="141"/>
      <c r="AD26" s="141"/>
      <c r="AE26" s="141"/>
      <c r="AF26" s="141"/>
      <c r="AG26" s="141"/>
      <c r="AH26" s="141"/>
      <c r="AI26" s="141"/>
      <c r="AJ26" s="141"/>
      <c r="AK26" s="142" t="n">
        <f aca="false">+SUM(F26:AJ26)</f>
        <v>0</v>
      </c>
      <c r="AL26" s="143" t="n">
        <f aca="false">IF($AK$3="４週",AK26/4,AK26/(DAY(EOMONTH($F$9,0))/7))</f>
        <v>0</v>
      </c>
      <c r="AM26" s="144"/>
      <c r="AN26" s="144"/>
    </row>
    <row r="27" customFormat="false" ht="18" hidden="false" customHeight="true" outlineLevel="0" collapsed="false">
      <c r="A27" s="127" t="n">
        <v>17</v>
      </c>
      <c r="B27" s="170"/>
      <c r="C27" s="138"/>
      <c r="D27" s="167"/>
      <c r="E27" s="168"/>
      <c r="F27" s="141"/>
      <c r="G27" s="141"/>
      <c r="H27" s="141"/>
      <c r="I27" s="141"/>
      <c r="J27" s="141"/>
      <c r="K27" s="141"/>
      <c r="L27" s="141"/>
      <c r="M27" s="141"/>
      <c r="N27" s="141"/>
      <c r="O27" s="141"/>
      <c r="P27" s="141"/>
      <c r="Q27" s="141"/>
      <c r="R27" s="141"/>
      <c r="S27" s="141"/>
      <c r="T27" s="141"/>
      <c r="U27" s="141"/>
      <c r="V27" s="141"/>
      <c r="W27" s="141"/>
      <c r="X27" s="141"/>
      <c r="Y27" s="141"/>
      <c r="Z27" s="141"/>
      <c r="AA27" s="141"/>
      <c r="AB27" s="141"/>
      <c r="AC27" s="141"/>
      <c r="AD27" s="141"/>
      <c r="AE27" s="141"/>
      <c r="AF27" s="141"/>
      <c r="AG27" s="141"/>
      <c r="AH27" s="141"/>
      <c r="AI27" s="141"/>
      <c r="AJ27" s="141"/>
      <c r="AK27" s="142" t="n">
        <f aca="false">+SUM(F27:AJ27)</f>
        <v>0</v>
      </c>
      <c r="AL27" s="143" t="n">
        <f aca="false">IF($AK$3="４週",AK27/4,AK27/(DAY(EOMONTH($F$9,0))/7))</f>
        <v>0</v>
      </c>
      <c r="AM27" s="144"/>
      <c r="AN27" s="144"/>
    </row>
    <row r="28" customFormat="false" ht="18" hidden="false" customHeight="true" outlineLevel="0" collapsed="false">
      <c r="A28" s="127" t="n">
        <v>18</v>
      </c>
      <c r="B28" s="170"/>
      <c r="C28" s="138"/>
      <c r="D28" s="167"/>
      <c r="E28" s="168"/>
      <c r="F28" s="141"/>
      <c r="G28" s="141"/>
      <c r="H28" s="141"/>
      <c r="I28" s="141"/>
      <c r="J28" s="141"/>
      <c r="K28" s="141"/>
      <c r="L28" s="141"/>
      <c r="M28" s="141"/>
      <c r="N28" s="141"/>
      <c r="O28" s="141"/>
      <c r="P28" s="141"/>
      <c r="Q28" s="141"/>
      <c r="R28" s="141"/>
      <c r="S28" s="141"/>
      <c r="T28" s="141"/>
      <c r="U28" s="141"/>
      <c r="V28" s="141"/>
      <c r="W28" s="141"/>
      <c r="X28" s="141"/>
      <c r="Y28" s="141"/>
      <c r="Z28" s="141"/>
      <c r="AA28" s="141"/>
      <c r="AB28" s="141"/>
      <c r="AC28" s="141"/>
      <c r="AD28" s="141"/>
      <c r="AE28" s="141"/>
      <c r="AF28" s="141"/>
      <c r="AG28" s="141"/>
      <c r="AH28" s="141"/>
      <c r="AI28" s="141"/>
      <c r="AJ28" s="141"/>
      <c r="AK28" s="142" t="n">
        <f aca="false">+SUM(F28:AJ28)</f>
        <v>0</v>
      </c>
      <c r="AL28" s="143" t="n">
        <f aca="false">IF($AK$3="４週",AK28/4,AK28/(DAY(EOMONTH($F$9,0))/7))</f>
        <v>0</v>
      </c>
      <c r="AM28" s="144"/>
      <c r="AN28" s="144"/>
    </row>
    <row r="29" customFormat="false" ht="18" hidden="false" customHeight="true" outlineLevel="0" collapsed="false">
      <c r="A29" s="127" t="n">
        <v>19</v>
      </c>
      <c r="B29" s="170"/>
      <c r="C29" s="138"/>
      <c r="D29" s="167"/>
      <c r="E29" s="168"/>
      <c r="F29" s="141"/>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41"/>
      <c r="AG29" s="141"/>
      <c r="AH29" s="141"/>
      <c r="AI29" s="141"/>
      <c r="AJ29" s="141"/>
      <c r="AK29" s="142" t="n">
        <f aca="false">+SUM(F29:AJ29)</f>
        <v>0</v>
      </c>
      <c r="AL29" s="143" t="n">
        <f aca="false">IF($AK$3="４週",AK29/4,AK29/(DAY(EOMONTH($F$9,0))/7))</f>
        <v>0</v>
      </c>
      <c r="AM29" s="144"/>
      <c r="AN29" s="144"/>
    </row>
    <row r="30" customFormat="false" ht="18" hidden="false" customHeight="true" outlineLevel="0" collapsed="false">
      <c r="A30" s="127" t="n">
        <v>20</v>
      </c>
      <c r="B30" s="170"/>
      <c r="C30" s="138"/>
      <c r="D30" s="167"/>
      <c r="E30" s="168"/>
      <c r="F30" s="141"/>
      <c r="G30" s="141"/>
      <c r="H30" s="141"/>
      <c r="I30" s="141"/>
      <c r="J30" s="141"/>
      <c r="K30" s="141"/>
      <c r="L30" s="141"/>
      <c r="M30" s="141"/>
      <c r="N30" s="141"/>
      <c r="O30" s="141"/>
      <c r="P30" s="141"/>
      <c r="Q30" s="141"/>
      <c r="R30" s="141"/>
      <c r="S30" s="141"/>
      <c r="T30" s="141"/>
      <c r="U30" s="141"/>
      <c r="V30" s="141"/>
      <c r="W30" s="141"/>
      <c r="X30" s="141"/>
      <c r="Y30" s="141"/>
      <c r="Z30" s="141"/>
      <c r="AA30" s="141"/>
      <c r="AB30" s="141"/>
      <c r="AC30" s="141"/>
      <c r="AD30" s="141"/>
      <c r="AE30" s="141"/>
      <c r="AF30" s="141"/>
      <c r="AG30" s="141"/>
      <c r="AH30" s="141"/>
      <c r="AI30" s="141"/>
      <c r="AJ30" s="141"/>
      <c r="AK30" s="142" t="n">
        <f aca="false">+SUM(F30:AJ30)</f>
        <v>0</v>
      </c>
      <c r="AL30" s="143" t="n">
        <f aca="false">IF($AK$3="４週",AK30/4,AK30/(DAY(EOMONTH($F$9,0))/7))</f>
        <v>0</v>
      </c>
      <c r="AM30" s="144"/>
      <c r="AN30" s="144"/>
    </row>
    <row r="31" customFormat="false" ht="18" hidden="false" customHeight="true" outlineLevel="0" collapsed="false">
      <c r="A31" s="130" t="s">
        <v>115</v>
      </c>
      <c r="B31" s="130"/>
      <c r="C31" s="130"/>
      <c r="D31" s="130"/>
      <c r="E31" s="130"/>
      <c r="F31" s="145" t="n">
        <f aca="false">+SUM(F11:F30)</f>
        <v>0</v>
      </c>
      <c r="G31" s="145" t="n">
        <f aca="false">+SUM(G11:G30)</f>
        <v>0</v>
      </c>
      <c r="H31" s="145" t="n">
        <f aca="false">+SUM(H11:H30)</f>
        <v>0</v>
      </c>
      <c r="I31" s="145" t="n">
        <f aca="false">+SUM(I11:I30)</f>
        <v>0</v>
      </c>
      <c r="J31" s="145" t="n">
        <f aca="false">+SUM(J11:J30)</f>
        <v>0</v>
      </c>
      <c r="K31" s="145" t="n">
        <f aca="false">+SUM(K11:K30)</f>
        <v>0</v>
      </c>
      <c r="L31" s="145" t="n">
        <f aca="false">+SUM(L11:L30)</f>
        <v>0</v>
      </c>
      <c r="M31" s="145" t="n">
        <f aca="false">+SUM(M11:M30)</f>
        <v>0</v>
      </c>
      <c r="N31" s="145" t="n">
        <f aca="false">+SUM(N11:N30)</f>
        <v>0</v>
      </c>
      <c r="O31" s="145" t="n">
        <f aca="false">+SUM(O11:O30)</f>
        <v>0</v>
      </c>
      <c r="P31" s="145" t="n">
        <f aca="false">+SUM(P11:P30)</f>
        <v>0</v>
      </c>
      <c r="Q31" s="145" t="n">
        <f aca="false">+SUM(Q11:Q30)</f>
        <v>0</v>
      </c>
      <c r="R31" s="145" t="n">
        <f aca="false">+SUM(R11:R30)</f>
        <v>0</v>
      </c>
      <c r="S31" s="145" t="n">
        <f aca="false">+SUM(S11:S30)</f>
        <v>0</v>
      </c>
      <c r="T31" s="145" t="n">
        <f aca="false">+SUM(T11:T30)</f>
        <v>0</v>
      </c>
      <c r="U31" s="145" t="n">
        <f aca="false">+SUM(U11:U30)</f>
        <v>0</v>
      </c>
      <c r="V31" s="145" t="n">
        <f aca="false">+SUM(V11:V30)</f>
        <v>0</v>
      </c>
      <c r="W31" s="145" t="n">
        <f aca="false">+SUM(W11:W30)</f>
        <v>0</v>
      </c>
      <c r="X31" s="145" t="n">
        <f aca="false">+SUM(X11:X30)</f>
        <v>0</v>
      </c>
      <c r="Y31" s="145" t="n">
        <f aca="false">+SUM(Y11:Y30)</f>
        <v>0</v>
      </c>
      <c r="Z31" s="145" t="n">
        <f aca="false">+SUM(Z11:Z30)</f>
        <v>0</v>
      </c>
      <c r="AA31" s="145" t="n">
        <f aca="false">+SUM(AA11:AA30)</f>
        <v>0</v>
      </c>
      <c r="AB31" s="145" t="n">
        <f aca="false">+SUM(AB11:AB30)</f>
        <v>0</v>
      </c>
      <c r="AC31" s="145" t="n">
        <f aca="false">+SUM(AC11:AC30)</f>
        <v>0</v>
      </c>
      <c r="AD31" s="145" t="n">
        <f aca="false">+SUM(AD11:AD30)</f>
        <v>0</v>
      </c>
      <c r="AE31" s="145" t="n">
        <f aca="false">+SUM(AE11:AE30)</f>
        <v>0</v>
      </c>
      <c r="AF31" s="145" t="n">
        <f aca="false">+SUM(AF11:AF30)</f>
        <v>0</v>
      </c>
      <c r="AG31" s="145" t="n">
        <f aca="false">+SUM(AG11:AG30)</f>
        <v>0</v>
      </c>
      <c r="AH31" s="145" t="n">
        <f aca="false">+SUM(AH11:AH30)</f>
        <v>0</v>
      </c>
      <c r="AI31" s="145" t="n">
        <f aca="false">+SUM(AI11:AI30)</f>
        <v>0</v>
      </c>
      <c r="AJ31" s="145" t="n">
        <f aca="false">+SUM(AJ11:AJ30)</f>
        <v>0</v>
      </c>
      <c r="AK31" s="142" t="n">
        <f aca="false">+SUM(F31:AJ31)</f>
        <v>0</v>
      </c>
      <c r="AL31" s="143" t="n">
        <f aca="false">IF($AK$3="４週",AK31/4,AK31/(DAY(EOMONTH($F$9,0))/7))</f>
        <v>0</v>
      </c>
      <c r="AM31" s="146"/>
      <c r="AN31" s="146"/>
    </row>
    <row r="32" customFormat="false" ht="18" hidden="false" customHeight="true" outlineLevel="0" collapsed="false">
      <c r="A32" s="147" t="s">
        <v>116</v>
      </c>
      <c r="B32" s="147"/>
      <c r="C32" s="147"/>
      <c r="D32" s="147"/>
      <c r="E32" s="147"/>
      <c r="F32" s="148"/>
      <c r="G32" s="148"/>
      <c r="H32" s="148"/>
      <c r="I32" s="148"/>
      <c r="J32" s="148"/>
      <c r="K32" s="148"/>
      <c r="L32" s="148"/>
      <c r="M32" s="148"/>
      <c r="N32" s="148"/>
      <c r="O32" s="148"/>
      <c r="P32" s="148"/>
      <c r="Q32" s="148"/>
      <c r="R32" s="148"/>
      <c r="S32" s="148"/>
      <c r="T32" s="148"/>
      <c r="U32" s="148"/>
      <c r="V32" s="148"/>
      <c r="W32" s="148"/>
      <c r="X32" s="148"/>
      <c r="Y32" s="148"/>
      <c r="Z32" s="148"/>
      <c r="AA32" s="148"/>
      <c r="AB32" s="148"/>
      <c r="AC32" s="148"/>
      <c r="AD32" s="148"/>
      <c r="AE32" s="148"/>
      <c r="AF32" s="148"/>
      <c r="AG32" s="148"/>
      <c r="AH32" s="148"/>
      <c r="AI32" s="148"/>
      <c r="AJ32" s="148"/>
      <c r="AK32" s="145"/>
      <c r="AL32" s="149"/>
      <c r="AM32" s="146"/>
      <c r="AN32" s="146"/>
    </row>
    <row r="33" s="153" customFormat="true" ht="15" hidden="false" customHeight="true" outlineLevel="0" collapsed="false">
      <c r="A33" s="150"/>
      <c r="B33" s="150"/>
      <c r="C33" s="150"/>
      <c r="D33" s="150"/>
      <c r="E33" s="150"/>
      <c r="F33" s="151"/>
      <c r="G33" s="151"/>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0"/>
      <c r="AL33" s="150"/>
      <c r="AM33" s="152"/>
    </row>
    <row r="34" s="153" customFormat="true" ht="15" hidden="false" customHeight="true" outlineLevel="0" collapsed="false">
      <c r="A34" s="150"/>
      <c r="B34" s="150"/>
      <c r="C34" s="150"/>
      <c r="D34" s="150"/>
      <c r="E34" s="150"/>
      <c r="F34" s="151"/>
      <c r="G34" s="151"/>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0"/>
      <c r="AL34" s="150"/>
      <c r="AM34" s="152"/>
    </row>
    <row r="35" s="153" customFormat="true" ht="15" hidden="false" customHeight="true" outlineLevel="0" collapsed="false">
      <c r="A35" s="150"/>
      <c r="B35" s="150"/>
      <c r="C35" s="150"/>
      <c r="D35" s="150"/>
      <c r="E35" s="150"/>
      <c r="F35" s="151"/>
      <c r="G35" s="151"/>
      <c r="H35" s="151"/>
      <c r="I35" s="151"/>
      <c r="J35" s="151"/>
      <c r="K35" s="151"/>
      <c r="L35" s="151"/>
      <c r="M35" s="151"/>
      <c r="N35" s="151"/>
      <c r="O35" s="151"/>
      <c r="P35" s="151"/>
      <c r="Q35" s="151"/>
      <c r="R35" s="151"/>
      <c r="S35" s="151"/>
      <c r="T35" s="151"/>
      <c r="U35" s="151"/>
      <c r="V35" s="151"/>
      <c r="W35" s="151"/>
      <c r="X35" s="151"/>
      <c r="Y35" s="151"/>
      <c r="Z35" s="151"/>
      <c r="AA35" s="151"/>
      <c r="AB35" s="151"/>
      <c r="AC35" s="151"/>
      <c r="AD35" s="151"/>
      <c r="AE35" s="151"/>
      <c r="AF35" s="151"/>
      <c r="AG35" s="151"/>
      <c r="AH35" s="151"/>
      <c r="AI35" s="151"/>
      <c r="AJ35" s="151"/>
      <c r="AK35" s="150"/>
      <c r="AL35" s="150"/>
      <c r="AM35" s="152"/>
    </row>
    <row r="36" s="153" customFormat="true" ht="21" hidden="false" customHeight="true" outlineLevel="0" collapsed="false">
      <c r="A36" s="173" t="s">
        <v>196</v>
      </c>
      <c r="B36" s="150"/>
      <c r="C36" s="150"/>
      <c r="D36" s="150"/>
      <c r="E36" s="150"/>
      <c r="F36" s="150"/>
      <c r="G36" s="151"/>
      <c r="H36" s="151"/>
      <c r="I36" s="151"/>
      <c r="J36" s="151"/>
      <c r="K36" s="151"/>
      <c r="L36" s="151"/>
      <c r="M36" s="151"/>
      <c r="N36" s="151"/>
      <c r="O36" s="151"/>
      <c r="AM36" s="150"/>
      <c r="AN36" s="152"/>
    </row>
    <row r="37" s="153" customFormat="true" ht="24.75" hidden="false" customHeight="true" outlineLevel="0" collapsed="false">
      <c r="A37" s="178"/>
      <c r="B37" s="178"/>
      <c r="C37" s="178"/>
      <c r="D37" s="210" t="n">
        <v>4</v>
      </c>
      <c r="E37" s="210" t="n">
        <v>5</v>
      </c>
      <c r="F37" s="210" t="n">
        <v>6</v>
      </c>
      <c r="G37" s="210"/>
      <c r="H37" s="210"/>
      <c r="I37" s="210" t="n">
        <v>7</v>
      </c>
      <c r="J37" s="210"/>
      <c r="K37" s="210"/>
      <c r="L37" s="210" t="n">
        <v>8</v>
      </c>
      <c r="M37" s="210"/>
      <c r="N37" s="210"/>
      <c r="O37" s="210" t="n">
        <v>9</v>
      </c>
      <c r="P37" s="210"/>
      <c r="Q37" s="210"/>
      <c r="R37" s="210" t="n">
        <v>10</v>
      </c>
      <c r="S37" s="210"/>
      <c r="T37" s="210"/>
      <c r="U37" s="210" t="n">
        <v>11</v>
      </c>
      <c r="V37" s="210"/>
      <c r="W37" s="210"/>
      <c r="X37" s="210" t="n">
        <v>12</v>
      </c>
      <c r="Y37" s="210"/>
      <c r="Z37" s="210"/>
      <c r="AA37" s="210" t="n">
        <v>1</v>
      </c>
      <c r="AB37" s="210"/>
      <c r="AC37" s="210"/>
      <c r="AD37" s="210" t="n">
        <v>2</v>
      </c>
      <c r="AE37" s="210"/>
      <c r="AF37" s="210"/>
      <c r="AG37" s="210" t="n">
        <v>3</v>
      </c>
      <c r="AH37" s="210"/>
      <c r="AI37" s="210"/>
      <c r="AJ37" s="178" t="s">
        <v>197</v>
      </c>
      <c r="AK37" s="178"/>
      <c r="AL37" s="181" t="s">
        <v>198</v>
      </c>
      <c r="AM37" s="181" t="s">
        <v>202</v>
      </c>
    </row>
    <row r="38" s="153" customFormat="true" ht="18" hidden="false" customHeight="true" outlineLevel="0" collapsed="false">
      <c r="A38" s="186" t="s">
        <v>203</v>
      </c>
      <c r="B38" s="186"/>
      <c r="C38" s="186"/>
      <c r="D38" s="213" t="n">
        <f aca="false">SUM(D39:D43)</f>
        <v>4500</v>
      </c>
      <c r="E38" s="213" t="n">
        <f aca="false">SUM(E39:E43)</f>
        <v>4215</v>
      </c>
      <c r="F38" s="213" t="n">
        <f aca="false">SUM(F39:H43)</f>
        <v>4500</v>
      </c>
      <c r="G38" s="213"/>
      <c r="H38" s="213"/>
      <c r="I38" s="213" t="n">
        <f aca="false">SUM(I39:K43)</f>
        <v>4725</v>
      </c>
      <c r="J38" s="213"/>
      <c r="K38" s="213"/>
      <c r="L38" s="213" t="n">
        <f aca="false">SUM(L39:N43)</f>
        <v>4725</v>
      </c>
      <c r="M38" s="213"/>
      <c r="N38" s="213"/>
      <c r="O38" s="213" t="n">
        <f aca="false">SUM(O39:Q43)</f>
        <v>4275</v>
      </c>
      <c r="P38" s="213"/>
      <c r="Q38" s="213"/>
      <c r="R38" s="213" t="n">
        <f aca="false">SUM(R39:T43)</f>
        <v>4500</v>
      </c>
      <c r="S38" s="213"/>
      <c r="T38" s="213"/>
      <c r="U38" s="213" t="n">
        <f aca="false">SUM(U39:W43)</f>
        <v>4500</v>
      </c>
      <c r="V38" s="213"/>
      <c r="W38" s="213"/>
      <c r="X38" s="213" t="n">
        <f aca="false">SUM(X39:Z43)</f>
        <v>4275</v>
      </c>
      <c r="Y38" s="213"/>
      <c r="Z38" s="213"/>
      <c r="AA38" s="213" t="n">
        <f aca="false">SUM(AA39:AC43)</f>
        <v>4275</v>
      </c>
      <c r="AB38" s="213"/>
      <c r="AC38" s="213"/>
      <c r="AD38" s="213" t="n">
        <f aca="false">SUM(AD39:AF43)</f>
        <v>4275</v>
      </c>
      <c r="AE38" s="213"/>
      <c r="AF38" s="213"/>
      <c r="AG38" s="213" t="n">
        <f aca="false">SUM(AG39:AI43)</f>
        <v>2500</v>
      </c>
      <c r="AH38" s="213"/>
      <c r="AI38" s="213"/>
      <c r="AJ38" s="211" t="n">
        <f aca="false">SUM(D38:AI38)</f>
        <v>51265</v>
      </c>
      <c r="AK38" s="211"/>
      <c r="AL38" s="212" t="n">
        <f aca="false">ROUNDUP(((AJ38-AJ44-AJ45)+AJ44*0.5+AJ45*0.75)/AJ46,1)</f>
        <v>208.6</v>
      </c>
      <c r="AM38" s="212" t="n">
        <f aca="false">ROUND((2*AJ39+3*AJ40+4*AJ41+5*AJ42+6*AJ43)/AJ38,1)</f>
        <v>4.3</v>
      </c>
    </row>
    <row r="39" s="153" customFormat="true" ht="18" hidden="false" customHeight="true" outlineLevel="0" collapsed="false">
      <c r="A39" s="186" t="s">
        <v>204</v>
      </c>
      <c r="B39" s="186"/>
      <c r="C39" s="186"/>
      <c r="D39" s="141" t="n">
        <v>100</v>
      </c>
      <c r="E39" s="141" t="n">
        <v>95</v>
      </c>
      <c r="F39" s="141" t="n">
        <v>100</v>
      </c>
      <c r="G39" s="141"/>
      <c r="H39" s="141"/>
      <c r="I39" s="141" t="n">
        <v>105</v>
      </c>
      <c r="J39" s="141"/>
      <c r="K39" s="141"/>
      <c r="L39" s="141" t="n">
        <v>105</v>
      </c>
      <c r="M39" s="141"/>
      <c r="N39" s="141"/>
      <c r="O39" s="141" t="n">
        <v>95</v>
      </c>
      <c r="P39" s="141"/>
      <c r="Q39" s="141"/>
      <c r="R39" s="141" t="n">
        <v>100</v>
      </c>
      <c r="S39" s="141"/>
      <c r="T39" s="141"/>
      <c r="U39" s="141" t="n">
        <v>100</v>
      </c>
      <c r="V39" s="141"/>
      <c r="W39" s="141"/>
      <c r="X39" s="141" t="n">
        <v>95</v>
      </c>
      <c r="Y39" s="141"/>
      <c r="Z39" s="141"/>
      <c r="AA39" s="141" t="n">
        <v>95</v>
      </c>
      <c r="AB39" s="141"/>
      <c r="AC39" s="141"/>
      <c r="AD39" s="141" t="n">
        <v>95</v>
      </c>
      <c r="AE39" s="141"/>
      <c r="AF39" s="141"/>
      <c r="AG39" s="141" t="n">
        <v>100</v>
      </c>
      <c r="AH39" s="141"/>
      <c r="AI39" s="141"/>
      <c r="AJ39" s="211" t="n">
        <f aca="false">SUM(D39:AI39)</f>
        <v>1185</v>
      </c>
      <c r="AK39" s="211"/>
      <c r="AL39" s="212"/>
      <c r="AM39" s="212"/>
    </row>
    <row r="40" s="153" customFormat="true" ht="18" hidden="false" customHeight="true" outlineLevel="0" collapsed="false">
      <c r="A40" s="186" t="s">
        <v>205</v>
      </c>
      <c r="B40" s="186"/>
      <c r="C40" s="186"/>
      <c r="D40" s="141" t="n">
        <v>100</v>
      </c>
      <c r="E40" s="141" t="n">
        <v>95</v>
      </c>
      <c r="F40" s="141" t="n">
        <v>100</v>
      </c>
      <c r="G40" s="141"/>
      <c r="H40" s="141"/>
      <c r="I40" s="141" t="n">
        <v>105</v>
      </c>
      <c r="J40" s="141"/>
      <c r="K40" s="141"/>
      <c r="L40" s="141" t="n">
        <v>105</v>
      </c>
      <c r="M40" s="141"/>
      <c r="N40" s="141"/>
      <c r="O40" s="141" t="n">
        <v>95</v>
      </c>
      <c r="P40" s="141"/>
      <c r="Q40" s="141"/>
      <c r="R40" s="141" t="n">
        <v>100</v>
      </c>
      <c r="S40" s="141"/>
      <c r="T40" s="141"/>
      <c r="U40" s="141" t="n">
        <v>100</v>
      </c>
      <c r="V40" s="141"/>
      <c r="W40" s="141"/>
      <c r="X40" s="141" t="n">
        <v>95</v>
      </c>
      <c r="Y40" s="141"/>
      <c r="Z40" s="141"/>
      <c r="AA40" s="141" t="n">
        <v>95</v>
      </c>
      <c r="AB40" s="141"/>
      <c r="AC40" s="141"/>
      <c r="AD40" s="141" t="n">
        <v>95</v>
      </c>
      <c r="AE40" s="141"/>
      <c r="AF40" s="141"/>
      <c r="AG40" s="141" t="n">
        <v>100</v>
      </c>
      <c r="AH40" s="141"/>
      <c r="AI40" s="141"/>
      <c r="AJ40" s="211" t="n">
        <f aca="false">SUM(D40:AI40)</f>
        <v>1185</v>
      </c>
      <c r="AK40" s="211"/>
      <c r="AL40" s="212"/>
      <c r="AM40" s="212"/>
    </row>
    <row r="41" s="153" customFormat="true" ht="18" hidden="false" customHeight="true" outlineLevel="0" collapsed="false">
      <c r="A41" s="186" t="s">
        <v>206</v>
      </c>
      <c r="B41" s="186"/>
      <c r="C41" s="186"/>
      <c r="D41" s="141" t="n">
        <v>2800</v>
      </c>
      <c r="E41" s="141" t="n">
        <v>2620</v>
      </c>
      <c r="F41" s="141" t="n">
        <v>2800</v>
      </c>
      <c r="G41" s="141"/>
      <c r="H41" s="141"/>
      <c r="I41" s="141" t="n">
        <v>2940</v>
      </c>
      <c r="J41" s="141"/>
      <c r="K41" s="141"/>
      <c r="L41" s="141" t="n">
        <v>2940</v>
      </c>
      <c r="M41" s="141"/>
      <c r="N41" s="141"/>
      <c r="O41" s="141" t="n">
        <v>2660</v>
      </c>
      <c r="P41" s="141"/>
      <c r="Q41" s="141"/>
      <c r="R41" s="141" t="n">
        <v>2800</v>
      </c>
      <c r="S41" s="141"/>
      <c r="T41" s="141"/>
      <c r="U41" s="141" t="n">
        <v>2800</v>
      </c>
      <c r="V41" s="141"/>
      <c r="W41" s="141"/>
      <c r="X41" s="141" t="n">
        <v>2660</v>
      </c>
      <c r="Y41" s="141"/>
      <c r="Z41" s="141"/>
      <c r="AA41" s="141" t="n">
        <v>2660</v>
      </c>
      <c r="AB41" s="141"/>
      <c r="AC41" s="141"/>
      <c r="AD41" s="141" t="n">
        <v>2660</v>
      </c>
      <c r="AE41" s="141"/>
      <c r="AF41" s="141"/>
      <c r="AG41" s="141" t="n">
        <v>800</v>
      </c>
      <c r="AH41" s="141"/>
      <c r="AI41" s="141"/>
      <c r="AJ41" s="211" t="n">
        <f aca="false">SUM(D41:AI41)</f>
        <v>31140</v>
      </c>
      <c r="AK41" s="211"/>
      <c r="AL41" s="212"/>
      <c r="AM41" s="212"/>
    </row>
    <row r="42" s="153" customFormat="true" ht="18" hidden="false" customHeight="true" outlineLevel="0" collapsed="false">
      <c r="A42" s="186" t="s">
        <v>207</v>
      </c>
      <c r="B42" s="186"/>
      <c r="C42" s="186"/>
      <c r="D42" s="141" t="n">
        <v>1400</v>
      </c>
      <c r="E42" s="141" t="n">
        <v>1310</v>
      </c>
      <c r="F42" s="141" t="n">
        <v>1400</v>
      </c>
      <c r="G42" s="141"/>
      <c r="H42" s="141"/>
      <c r="I42" s="141" t="n">
        <v>1470</v>
      </c>
      <c r="J42" s="141"/>
      <c r="K42" s="141"/>
      <c r="L42" s="141" t="n">
        <v>1470</v>
      </c>
      <c r="M42" s="141"/>
      <c r="N42" s="141"/>
      <c r="O42" s="141" t="n">
        <v>1330</v>
      </c>
      <c r="P42" s="141"/>
      <c r="Q42" s="141"/>
      <c r="R42" s="141" t="n">
        <v>1400</v>
      </c>
      <c r="S42" s="141"/>
      <c r="T42" s="141"/>
      <c r="U42" s="141" t="n">
        <v>1400</v>
      </c>
      <c r="V42" s="141"/>
      <c r="W42" s="141"/>
      <c r="X42" s="141" t="n">
        <v>1330</v>
      </c>
      <c r="Y42" s="141"/>
      <c r="Z42" s="141"/>
      <c r="AA42" s="141" t="n">
        <v>1330</v>
      </c>
      <c r="AB42" s="141"/>
      <c r="AC42" s="141"/>
      <c r="AD42" s="141" t="n">
        <v>1330</v>
      </c>
      <c r="AE42" s="141"/>
      <c r="AF42" s="141"/>
      <c r="AG42" s="141" t="n">
        <v>1400</v>
      </c>
      <c r="AH42" s="141"/>
      <c r="AI42" s="141"/>
      <c r="AJ42" s="211" t="n">
        <f aca="false">SUM(D42:AI42)</f>
        <v>16570</v>
      </c>
      <c r="AK42" s="211"/>
      <c r="AL42" s="212"/>
      <c r="AM42" s="212"/>
    </row>
    <row r="43" s="153" customFormat="true" ht="18" hidden="false" customHeight="true" outlineLevel="0" collapsed="false">
      <c r="A43" s="186" t="s">
        <v>208</v>
      </c>
      <c r="B43" s="186"/>
      <c r="C43" s="186"/>
      <c r="D43" s="141" t="n">
        <v>100</v>
      </c>
      <c r="E43" s="141" t="n">
        <v>95</v>
      </c>
      <c r="F43" s="141" t="n">
        <v>100</v>
      </c>
      <c r="G43" s="141"/>
      <c r="H43" s="141"/>
      <c r="I43" s="141" t="n">
        <v>105</v>
      </c>
      <c r="J43" s="141"/>
      <c r="K43" s="141"/>
      <c r="L43" s="141" t="n">
        <v>105</v>
      </c>
      <c r="M43" s="141"/>
      <c r="N43" s="141"/>
      <c r="O43" s="141" t="n">
        <v>95</v>
      </c>
      <c r="P43" s="141"/>
      <c r="Q43" s="141"/>
      <c r="R43" s="141" t="n">
        <v>100</v>
      </c>
      <c r="S43" s="141"/>
      <c r="T43" s="141"/>
      <c r="U43" s="141" t="n">
        <v>100</v>
      </c>
      <c r="V43" s="141"/>
      <c r="W43" s="141"/>
      <c r="X43" s="141" t="n">
        <v>95</v>
      </c>
      <c r="Y43" s="141"/>
      <c r="Z43" s="141"/>
      <c r="AA43" s="141" t="n">
        <v>95</v>
      </c>
      <c r="AB43" s="141"/>
      <c r="AC43" s="141"/>
      <c r="AD43" s="141" t="n">
        <v>95</v>
      </c>
      <c r="AE43" s="141"/>
      <c r="AF43" s="141"/>
      <c r="AG43" s="141" t="n">
        <v>100</v>
      </c>
      <c r="AH43" s="141"/>
      <c r="AI43" s="141"/>
      <c r="AJ43" s="211" t="n">
        <f aca="false">SUM(D43:AI43)</f>
        <v>1185</v>
      </c>
      <c r="AK43" s="211"/>
      <c r="AL43" s="212"/>
      <c r="AM43" s="212"/>
    </row>
    <row r="44" s="153" customFormat="true" ht="18" hidden="false" customHeight="true" outlineLevel="0" collapsed="false">
      <c r="A44" s="214"/>
      <c r="B44" s="215" t="s">
        <v>209</v>
      </c>
      <c r="C44" s="216"/>
      <c r="D44" s="141" t="n">
        <v>100</v>
      </c>
      <c r="E44" s="141" t="n">
        <v>95</v>
      </c>
      <c r="F44" s="141" t="n">
        <v>100</v>
      </c>
      <c r="G44" s="141"/>
      <c r="H44" s="141"/>
      <c r="I44" s="141" t="n">
        <v>105</v>
      </c>
      <c r="J44" s="141"/>
      <c r="K44" s="141"/>
      <c r="L44" s="141" t="n">
        <v>105</v>
      </c>
      <c r="M44" s="141"/>
      <c r="N44" s="141"/>
      <c r="O44" s="141" t="n">
        <v>95</v>
      </c>
      <c r="P44" s="141"/>
      <c r="Q44" s="141"/>
      <c r="R44" s="141" t="n">
        <v>100</v>
      </c>
      <c r="S44" s="141"/>
      <c r="T44" s="141"/>
      <c r="U44" s="141" t="n">
        <v>100</v>
      </c>
      <c r="V44" s="141"/>
      <c r="W44" s="141"/>
      <c r="X44" s="141" t="n">
        <v>95</v>
      </c>
      <c r="Y44" s="141"/>
      <c r="Z44" s="141"/>
      <c r="AA44" s="141" t="n">
        <v>95</v>
      </c>
      <c r="AB44" s="141"/>
      <c r="AC44" s="141"/>
      <c r="AD44" s="141" t="n">
        <v>95</v>
      </c>
      <c r="AE44" s="141"/>
      <c r="AF44" s="141"/>
      <c r="AG44" s="141" t="n">
        <v>2000</v>
      </c>
      <c r="AH44" s="141"/>
      <c r="AI44" s="141"/>
      <c r="AJ44" s="211" t="n">
        <f aca="false">SUM(D44:AI44)</f>
        <v>3085</v>
      </c>
      <c r="AK44" s="211"/>
      <c r="AL44" s="212"/>
      <c r="AM44" s="212"/>
    </row>
    <row r="45" s="153" customFormat="true" ht="18" hidden="false" customHeight="true" outlineLevel="0" collapsed="false">
      <c r="A45" s="214"/>
      <c r="B45" s="217" t="s">
        <v>210</v>
      </c>
      <c r="C45" s="217"/>
      <c r="D45" s="141" t="n">
        <v>100</v>
      </c>
      <c r="E45" s="141" t="n">
        <v>95</v>
      </c>
      <c r="F45" s="141" t="n">
        <v>100</v>
      </c>
      <c r="G45" s="141"/>
      <c r="H45" s="141"/>
      <c r="I45" s="141" t="n">
        <v>105</v>
      </c>
      <c r="J45" s="141"/>
      <c r="K45" s="141"/>
      <c r="L45" s="141" t="n">
        <v>105</v>
      </c>
      <c r="M45" s="141"/>
      <c r="N45" s="141"/>
      <c r="O45" s="141" t="n">
        <v>95</v>
      </c>
      <c r="P45" s="141"/>
      <c r="Q45" s="141"/>
      <c r="R45" s="141" t="n">
        <v>100</v>
      </c>
      <c r="S45" s="141"/>
      <c r="T45" s="141"/>
      <c r="U45" s="141" t="n">
        <v>100</v>
      </c>
      <c r="V45" s="141"/>
      <c r="W45" s="141"/>
      <c r="X45" s="141" t="n">
        <v>95</v>
      </c>
      <c r="Y45" s="141"/>
      <c r="Z45" s="141"/>
      <c r="AA45" s="141" t="n">
        <v>95</v>
      </c>
      <c r="AB45" s="141"/>
      <c r="AC45" s="141"/>
      <c r="AD45" s="141" t="n">
        <v>95</v>
      </c>
      <c r="AE45" s="141"/>
      <c r="AF45" s="141"/>
      <c r="AG45" s="141" t="n">
        <v>100</v>
      </c>
      <c r="AH45" s="141"/>
      <c r="AI45" s="141"/>
      <c r="AJ45" s="211" t="n">
        <f aca="false">SUM(D45:AI45)</f>
        <v>1185</v>
      </c>
      <c r="AK45" s="211"/>
      <c r="AL45" s="212"/>
      <c r="AM45" s="212"/>
    </row>
    <row r="46" s="153" customFormat="true" ht="18" hidden="false" customHeight="true" outlineLevel="0" collapsed="false">
      <c r="A46" s="186" t="s">
        <v>200</v>
      </c>
      <c r="B46" s="186"/>
      <c r="C46" s="186"/>
      <c r="D46" s="141" t="n">
        <v>20</v>
      </c>
      <c r="E46" s="141" t="n">
        <v>19</v>
      </c>
      <c r="F46" s="141" t="n">
        <v>20</v>
      </c>
      <c r="G46" s="141"/>
      <c r="H46" s="141"/>
      <c r="I46" s="141" t="n">
        <v>21</v>
      </c>
      <c r="J46" s="141"/>
      <c r="K46" s="141"/>
      <c r="L46" s="141" t="n">
        <v>21</v>
      </c>
      <c r="M46" s="141"/>
      <c r="N46" s="141"/>
      <c r="O46" s="141" t="n">
        <v>19</v>
      </c>
      <c r="P46" s="141"/>
      <c r="Q46" s="141"/>
      <c r="R46" s="141" t="n">
        <v>20</v>
      </c>
      <c r="S46" s="141"/>
      <c r="T46" s="141"/>
      <c r="U46" s="141" t="n">
        <v>20</v>
      </c>
      <c r="V46" s="141"/>
      <c r="W46" s="141"/>
      <c r="X46" s="141" t="n">
        <v>19</v>
      </c>
      <c r="Y46" s="141"/>
      <c r="Z46" s="141"/>
      <c r="AA46" s="141" t="n">
        <v>19</v>
      </c>
      <c r="AB46" s="141"/>
      <c r="AC46" s="141"/>
      <c r="AD46" s="141" t="n">
        <v>19</v>
      </c>
      <c r="AE46" s="141"/>
      <c r="AF46" s="141"/>
      <c r="AG46" s="141" t="n">
        <v>20</v>
      </c>
      <c r="AH46" s="141"/>
      <c r="AI46" s="141"/>
      <c r="AJ46" s="211" t="n">
        <f aca="false">+SUM(D46:AI46)</f>
        <v>237</v>
      </c>
      <c r="AK46" s="211"/>
      <c r="AL46" s="212"/>
      <c r="AM46" s="212"/>
    </row>
    <row r="47" s="153" customFormat="true" ht="18" hidden="false" customHeight="true" outlineLevel="0" collapsed="false">
      <c r="A47" s="171" t="s">
        <v>211</v>
      </c>
      <c r="B47" s="171"/>
      <c r="C47" s="171"/>
      <c r="I47" s="151"/>
      <c r="J47" s="151"/>
      <c r="K47" s="151"/>
      <c r="L47" s="151"/>
      <c r="M47" s="151"/>
      <c r="N47" s="151"/>
      <c r="O47" s="151"/>
      <c r="P47" s="151"/>
      <c r="Q47" s="151"/>
      <c r="R47" s="151"/>
      <c r="S47" s="151"/>
      <c r="T47" s="151"/>
      <c r="U47" s="151"/>
      <c r="V47" s="151"/>
      <c r="W47" s="151"/>
      <c r="X47" s="151"/>
      <c r="Y47" s="151"/>
      <c r="Z47" s="151"/>
      <c r="AA47" s="151"/>
      <c r="AB47" s="151"/>
      <c r="AC47" s="151"/>
      <c r="AD47" s="151"/>
      <c r="AE47" s="151"/>
      <c r="AF47" s="151"/>
      <c r="AG47" s="151"/>
      <c r="AH47" s="151"/>
      <c r="AI47" s="151"/>
      <c r="AJ47" s="172"/>
      <c r="AK47" s="151"/>
      <c r="AL47" s="150"/>
      <c r="AM47" s="150"/>
      <c r="AN47" s="152"/>
    </row>
    <row r="48" s="153" customFormat="true" ht="4.5" hidden="false" customHeight="true" outlineLevel="0" collapsed="false">
      <c r="A48" s="171"/>
      <c r="B48" s="171"/>
      <c r="C48" s="171"/>
      <c r="I48" s="151"/>
      <c r="J48" s="151"/>
      <c r="K48" s="151"/>
      <c r="L48" s="151"/>
      <c r="M48" s="151"/>
      <c r="N48" s="151"/>
      <c r="O48" s="151"/>
      <c r="P48" s="151"/>
      <c r="Q48" s="151"/>
      <c r="R48" s="151"/>
      <c r="S48" s="151"/>
      <c r="T48" s="151"/>
      <c r="U48" s="151"/>
      <c r="V48" s="151"/>
      <c r="W48" s="151"/>
      <c r="X48" s="151"/>
      <c r="Y48" s="151"/>
      <c r="Z48" s="151"/>
      <c r="AA48" s="151"/>
      <c r="AB48" s="151"/>
      <c r="AC48" s="151"/>
      <c r="AD48" s="151"/>
      <c r="AE48" s="151"/>
      <c r="AF48" s="151"/>
      <c r="AG48" s="151"/>
      <c r="AH48" s="151"/>
      <c r="AI48" s="151"/>
      <c r="AJ48" s="172"/>
      <c r="AK48" s="151"/>
      <c r="AL48" s="150"/>
      <c r="AM48" s="150"/>
      <c r="AN48" s="152"/>
    </row>
    <row r="49" s="153" customFormat="true" ht="18" hidden="false" customHeight="true" outlineLevel="0" collapsed="false">
      <c r="A49" s="173" t="s">
        <v>161</v>
      </c>
      <c r="B49" s="151"/>
      <c r="D49" s="151"/>
      <c r="E49" s="151"/>
      <c r="F49" s="151"/>
      <c r="G49" s="151"/>
      <c r="H49" s="151"/>
      <c r="I49" s="151"/>
      <c r="J49" s="151"/>
      <c r="K49" s="151"/>
      <c r="L49" s="151"/>
      <c r="M49" s="151"/>
      <c r="N49" s="151"/>
      <c r="O49" s="151"/>
      <c r="P49" s="151"/>
      <c r="Q49" s="151"/>
      <c r="R49" s="151"/>
      <c r="S49" s="151"/>
      <c r="T49" s="151"/>
      <c r="U49" s="151"/>
      <c r="V49" s="151"/>
      <c r="W49" s="150"/>
      <c r="X49" s="151"/>
      <c r="Y49" s="151"/>
      <c r="Z49" s="151"/>
      <c r="AA49" s="151"/>
      <c r="AB49" s="151"/>
      <c r="AC49" s="151"/>
      <c r="AD49" s="151"/>
      <c r="AE49" s="151"/>
      <c r="AF49" s="151"/>
      <c r="AG49" s="151"/>
      <c r="AH49" s="151"/>
      <c r="AI49" s="151"/>
      <c r="AJ49" s="172"/>
      <c r="AK49" s="151"/>
      <c r="AL49" s="150"/>
      <c r="AM49" s="150"/>
      <c r="AN49" s="152"/>
    </row>
    <row r="50" s="153" customFormat="true" ht="45" hidden="false" customHeight="true" outlineLevel="0" collapsed="false">
      <c r="A50" s="178" t="s">
        <v>125</v>
      </c>
      <c r="B50" s="178"/>
      <c r="C50" s="178" t="s">
        <v>22</v>
      </c>
      <c r="D50" s="178"/>
      <c r="E50" s="181" t="s">
        <v>212</v>
      </c>
      <c r="F50" s="181"/>
      <c r="G50" s="181"/>
      <c r="H50" s="181"/>
      <c r="W50" s="150"/>
      <c r="X50" s="151"/>
      <c r="Y50" s="151"/>
      <c r="Z50" s="151"/>
      <c r="AA50" s="151"/>
      <c r="AB50" s="151"/>
      <c r="AC50" s="151"/>
      <c r="AD50" s="151"/>
      <c r="AE50" s="151"/>
      <c r="AF50" s="151"/>
      <c r="AG50" s="151"/>
      <c r="AH50" s="151"/>
      <c r="AI50" s="151"/>
      <c r="AJ50" s="172"/>
      <c r="AK50" s="151"/>
      <c r="AL50" s="150"/>
      <c r="AM50" s="150"/>
      <c r="AN50" s="152"/>
    </row>
    <row r="51" s="153" customFormat="true" ht="18" hidden="false" customHeight="true" outlineLevel="0" collapsed="false">
      <c r="A51" s="181" t="s">
        <v>165</v>
      </c>
      <c r="B51" s="181"/>
      <c r="C51" s="213" t="n">
        <f aca="false">ROUNDDOWN(IF(AL38&lt;=60,1,1+ROUNDUP((AL38-60)/40,0)),1)</f>
        <v>5</v>
      </c>
      <c r="D51" s="213"/>
      <c r="E51" s="213" t="n">
        <f aca="false">ROUNDDOWN(IF(AM38&lt;4,AL38/6,IF(AM38&lt;5,AL38/5,AL38/3)),1)</f>
        <v>41.7</v>
      </c>
      <c r="F51" s="213"/>
      <c r="G51" s="213"/>
      <c r="H51" s="213"/>
      <c r="W51" s="150"/>
      <c r="X51" s="151"/>
      <c r="Y51" s="151"/>
      <c r="Z51" s="151"/>
      <c r="AA51" s="151"/>
      <c r="AB51" s="151"/>
      <c r="AC51" s="151"/>
      <c r="AD51" s="151"/>
      <c r="AE51" s="151"/>
      <c r="AF51" s="151"/>
      <c r="AG51" s="151"/>
      <c r="AH51" s="151"/>
      <c r="AI51" s="151"/>
      <c r="AJ51" s="172"/>
      <c r="AK51" s="151"/>
      <c r="AL51" s="150"/>
      <c r="AM51" s="150"/>
      <c r="AN51" s="152"/>
    </row>
    <row r="52" s="105" customFormat="true" ht="21" hidden="false" customHeight="true" outlineLevel="0" collapsed="false">
      <c r="A52" s="197" t="s">
        <v>182</v>
      </c>
      <c r="C52" s="126"/>
      <c r="D52" s="126"/>
      <c r="E52" s="126"/>
      <c r="F52" s="126"/>
      <c r="G52" s="198"/>
      <c r="H52" s="198"/>
      <c r="I52" s="198"/>
      <c r="J52" s="198"/>
      <c r="K52" s="198"/>
      <c r="L52" s="198"/>
      <c r="M52" s="198"/>
      <c r="N52" s="198"/>
      <c r="O52" s="198"/>
      <c r="P52" s="198"/>
      <c r="Q52" s="198"/>
      <c r="R52" s="198"/>
      <c r="S52" s="198"/>
      <c r="T52" s="198"/>
      <c r="U52" s="198"/>
      <c r="V52" s="198"/>
      <c r="W52" s="198"/>
      <c r="X52" s="198"/>
      <c r="Y52" s="198"/>
      <c r="Z52" s="198"/>
      <c r="AA52" s="198"/>
      <c r="AB52" s="198"/>
      <c r="AC52" s="198"/>
      <c r="AD52" s="198"/>
      <c r="AE52" s="198"/>
      <c r="AF52" s="198"/>
      <c r="AG52" s="198"/>
      <c r="AH52" s="198"/>
      <c r="AI52" s="198"/>
      <c r="AJ52" s="198"/>
      <c r="AK52" s="198"/>
      <c r="AL52" s="126"/>
      <c r="AM52" s="126"/>
      <c r="AN52" s="110"/>
    </row>
    <row r="53" customFormat="false" ht="24.75" hidden="false" customHeight="true" outlineLevel="0" collapsed="false">
      <c r="A53" s="110"/>
      <c r="B53" s="125"/>
      <c r="C53" s="199" t="str">
        <f aca="false">IF(VLOOKUP($AK$1,選択肢!$A$1:$J$31,C58,FALSE())=0,"-",VLOOKUP($AK$1,選択肢!$A$1:$J$31,C58,FALSE()))</f>
        <v>管理者</v>
      </c>
      <c r="D53" s="199"/>
      <c r="E53" s="200" t="str">
        <f aca="false">IF(VLOOKUP($AK$1,選択肢!$A$1:$J$31,E58,FALSE())=0,"-",VLOOKUP($AK$1,選択肢!$A$1:$J$31,E58,FALSE()))</f>
        <v>サービス管理責任者</v>
      </c>
      <c r="F53" s="200"/>
      <c r="G53" s="200"/>
      <c r="H53" s="200"/>
      <c r="I53" s="200" t="str">
        <f aca="false">IF(VLOOKUP($AK$1,選択肢!$A$1:$J$31,I58,FALSE())=0,"-",VLOOKUP($AK$1,選択肢!$A$1:$J$31,I58,FALSE()))</f>
        <v>医師</v>
      </c>
      <c r="J53" s="200"/>
      <c r="K53" s="200"/>
      <c r="L53" s="200"/>
      <c r="M53" s="200"/>
      <c r="N53" s="200"/>
      <c r="O53" s="200" t="str">
        <f aca="false">IF(VLOOKUP($AK$1,選択肢!$A$1:$J$31,O58,FALSE())=0,"-",VLOOKUP($AK$1,選択肢!$A$1:$J$31,O58,FALSE()))</f>
        <v>看護職員</v>
      </c>
      <c r="P53" s="200"/>
      <c r="Q53" s="200"/>
      <c r="R53" s="200"/>
      <c r="S53" s="200"/>
      <c r="T53" s="200"/>
      <c r="U53" s="200" t="str">
        <f aca="false">IF(VLOOKUP($AK$1,選択肢!$A$1:$J$31,U58,FALSE())=0,"-",VLOOKUP($AK$1,選択肢!$A$1:$J$31,U58,FALSE()))</f>
        <v>理学療法士</v>
      </c>
      <c r="V53" s="200"/>
      <c r="W53" s="200"/>
      <c r="X53" s="200"/>
      <c r="Y53" s="200"/>
      <c r="Z53" s="200"/>
      <c r="AA53" s="200" t="str">
        <f aca="false">IF(VLOOKUP($AK$1,選択肢!$A$1:$J$31,AA58,FALSE())=0,"-",VLOOKUP($AK$1,選択肢!$A$1:$J$31,AA58,FALSE()))</f>
        <v>作業療法士</v>
      </c>
      <c r="AB53" s="200"/>
      <c r="AC53" s="200"/>
      <c r="AD53" s="200"/>
      <c r="AE53" s="200"/>
      <c r="AF53" s="200"/>
      <c r="AG53" s="200" t="str">
        <f aca="false">IF(VLOOKUP($AK$1,選択肢!$A$1:$J$31,AG58,FALSE())=0,"-",VLOOKUP($AK$1,選択肢!$A$1:$J$31,AG58,FALSE()))</f>
        <v>言語聴覚士</v>
      </c>
      <c r="AH53" s="200"/>
      <c r="AI53" s="200"/>
      <c r="AJ53" s="200"/>
      <c r="AK53" s="200"/>
      <c r="AL53" s="200" t="str">
        <f aca="false">IF(VLOOKUP($AK$1,選択肢!$A$1:$J$31,AL58,FALSE())=0,"-",VLOOKUP($AK$1,選択肢!$A$1:$J$31,AL58,FALSE()))</f>
        <v>生活支援員</v>
      </c>
      <c r="AM53" s="200"/>
      <c r="AN53" s="110"/>
    </row>
    <row r="54" customFormat="false" ht="18" hidden="false" customHeight="true" outlineLevel="0" collapsed="false">
      <c r="A54" s="110"/>
      <c r="B54" s="125"/>
      <c r="C54" s="202" t="s">
        <v>26</v>
      </c>
      <c r="D54" s="202" t="s">
        <v>183</v>
      </c>
      <c r="E54" s="203" t="s">
        <v>26</v>
      </c>
      <c r="F54" s="203" t="s">
        <v>183</v>
      </c>
      <c r="G54" s="203"/>
      <c r="H54" s="203"/>
      <c r="I54" s="203" t="s">
        <v>26</v>
      </c>
      <c r="J54" s="203"/>
      <c r="K54" s="203"/>
      <c r="L54" s="203" t="s">
        <v>183</v>
      </c>
      <c r="M54" s="203"/>
      <c r="N54" s="203"/>
      <c r="O54" s="203" t="s">
        <v>26</v>
      </c>
      <c r="P54" s="203"/>
      <c r="Q54" s="203"/>
      <c r="R54" s="203" t="s">
        <v>183</v>
      </c>
      <c r="S54" s="203"/>
      <c r="T54" s="203"/>
      <c r="U54" s="203" t="s">
        <v>26</v>
      </c>
      <c r="V54" s="203"/>
      <c r="W54" s="203"/>
      <c r="X54" s="203" t="s">
        <v>183</v>
      </c>
      <c r="Y54" s="203"/>
      <c r="Z54" s="203"/>
      <c r="AA54" s="203" t="s">
        <v>26</v>
      </c>
      <c r="AB54" s="203"/>
      <c r="AC54" s="203"/>
      <c r="AD54" s="203" t="s">
        <v>183</v>
      </c>
      <c r="AE54" s="203"/>
      <c r="AF54" s="203"/>
      <c r="AG54" s="203" t="s">
        <v>26</v>
      </c>
      <c r="AH54" s="203"/>
      <c r="AI54" s="203"/>
      <c r="AJ54" s="203" t="s">
        <v>183</v>
      </c>
      <c r="AK54" s="203"/>
      <c r="AL54" s="203" t="s">
        <v>26</v>
      </c>
      <c r="AM54" s="203" t="s">
        <v>183</v>
      </c>
      <c r="AN54" s="110"/>
    </row>
    <row r="55" customFormat="false" ht="18" hidden="false" customHeight="true" outlineLevel="0" collapsed="false">
      <c r="A55" s="110"/>
      <c r="B55" s="128" t="s">
        <v>184</v>
      </c>
      <c r="C55" s="203" t="n">
        <f aca="false">COUNTIFS($B$11:$B$30,C$53,$C$11:$C$30,"A",$E$11:$E$30,"*")</f>
        <v>1</v>
      </c>
      <c r="D55" s="203" t="n">
        <f aca="false">COUNTIFS($B$11:$B$30,C$53,$C$11:$C$30,"B",$E$11:$E$30,"*")</f>
        <v>0</v>
      </c>
      <c r="E55" s="203" t="n">
        <f aca="false">COUNTIFS($B$11:$B$30,E$53,$C$11:$C$30,"A",$E$11:$E$30,"*")</f>
        <v>0</v>
      </c>
      <c r="F55" s="203" t="n">
        <f aca="false">COUNTIFS($B$11:$B$30,E$53,$C$11:$C$30,"B",$E$11:$E$30,"*")</f>
        <v>0</v>
      </c>
      <c r="G55" s="203"/>
      <c r="H55" s="203"/>
      <c r="I55" s="203" t="n">
        <f aca="false">COUNTIFS($B$11:$B$30,I$53,$C$11:$C$30,"A",$E$11:$E$30,"*")</f>
        <v>0</v>
      </c>
      <c r="J55" s="203"/>
      <c r="K55" s="203"/>
      <c r="L55" s="203" t="n">
        <f aca="false">COUNTIFS($B$11:$B$30,I$53,$C$11:$C$30,"B",$E$11:$E$30,"*")</f>
        <v>0</v>
      </c>
      <c r="M55" s="203"/>
      <c r="N55" s="203"/>
      <c r="O55" s="203" t="n">
        <f aca="false">COUNTIFS($B$11:$B$30,O$53,$C$11:$C$30,"A",$E$11:$E$30,"*")</f>
        <v>0</v>
      </c>
      <c r="P55" s="203"/>
      <c r="Q55" s="203"/>
      <c r="R55" s="203" t="n">
        <f aca="false">COUNTIFS($B$11:$B$30,O$53,$C$11:$C$30,"B",$E$11:$E$30,"*")</f>
        <v>0</v>
      </c>
      <c r="S55" s="203"/>
      <c r="T55" s="203"/>
      <c r="U55" s="203" t="n">
        <f aca="false">COUNTIFS($B$11:$B$30,U$53,$C$11:$C$30,"A",$E$11:$E$30,"*")</f>
        <v>0</v>
      </c>
      <c r="V55" s="203"/>
      <c r="W55" s="203"/>
      <c r="X55" s="203" t="n">
        <f aca="false">COUNTIFS($B$11:$B$30,U$53,$C$11:$C$30,"B",$E$11:$E$30,"*")</f>
        <v>0</v>
      </c>
      <c r="Y55" s="203"/>
      <c r="Z55" s="203"/>
      <c r="AA55" s="203" t="n">
        <f aca="false">COUNTIFS($B$11:$B$30,AA$53,$C$11:$C$30,"A",$E$11:$E$30,"*")</f>
        <v>0</v>
      </c>
      <c r="AB55" s="203"/>
      <c r="AC55" s="203"/>
      <c r="AD55" s="203" t="n">
        <f aca="false">COUNTIFS($B$11:$B$30,AA$53,$C$11:$C$30,"B",$E$11:$E$30,"*")</f>
        <v>0</v>
      </c>
      <c r="AE55" s="203"/>
      <c r="AF55" s="203"/>
      <c r="AG55" s="203" t="n">
        <f aca="false">COUNTIFS($B$11:$B$30,AG$53,$C$11:$C$30,"A",$E$11:$E$30,"*")</f>
        <v>0</v>
      </c>
      <c r="AH55" s="203"/>
      <c r="AI55" s="203"/>
      <c r="AJ55" s="203" t="n">
        <f aca="false">COUNTIFS($B$11:$B$30,AG$53,$C$11:$C$30,"B",$E$11:$E$30,"*")</f>
        <v>0</v>
      </c>
      <c r="AK55" s="203"/>
      <c r="AL55" s="203" t="n">
        <f aca="false">COUNTIFS($B$11:$B$30,AL$53,$C$11:$C$30,"A",$E$11:$E$30,"*")</f>
        <v>0</v>
      </c>
      <c r="AM55" s="203" t="n">
        <f aca="false">COUNTIFS($B$11:$B$30,AL$53,$C$11:$C$30,"B",$E$11:$E$30,"*")</f>
        <v>0</v>
      </c>
      <c r="AN55" s="110"/>
    </row>
    <row r="56" customFormat="false" ht="18" hidden="false" customHeight="true" outlineLevel="0" collapsed="false">
      <c r="A56" s="110"/>
      <c r="B56" s="133" t="s">
        <v>185</v>
      </c>
      <c r="C56" s="203" t="n">
        <f aca="false">COUNTIFS($B$11:$B$30,C$53,$C$11:$C$30,"C",$E$11:$E$30,"*")</f>
        <v>0</v>
      </c>
      <c r="D56" s="203" t="n">
        <f aca="false">COUNTIFS($B$11:$B$30,C$53,$C$11:$C$30,"D",$E$11:$E$30,"*")</f>
        <v>0</v>
      </c>
      <c r="E56" s="203" t="n">
        <f aca="false">COUNTIFS($B$11:$B$30,E$53,$C$11:$C$30,"C",$E$11:$E$30,"*")</f>
        <v>0</v>
      </c>
      <c r="F56" s="203" t="n">
        <f aca="false">COUNTIFS($B$11:$B$30,E$53,$C$11:$C$30,"D",$E$11:$E$30,"*")</f>
        <v>0</v>
      </c>
      <c r="G56" s="203"/>
      <c r="H56" s="203"/>
      <c r="I56" s="203" t="n">
        <f aca="false">COUNTIFS($B$11:$B$30,I$53,$C$11:$C$30,"C",$E$11:$E$30,"*")</f>
        <v>0</v>
      </c>
      <c r="J56" s="203"/>
      <c r="K56" s="203"/>
      <c r="L56" s="203" t="n">
        <f aca="false">COUNTIFS($B$11:$B$30,I$53,$C$11:$C$30,"D",$E$11:$E$30,"*")</f>
        <v>0</v>
      </c>
      <c r="M56" s="203"/>
      <c r="N56" s="203"/>
      <c r="O56" s="203" t="n">
        <f aca="false">COUNTIFS($B$11:$B$30,O$53,$C$11:$C$30,"C",$E$11:$E$30,"*")</f>
        <v>0</v>
      </c>
      <c r="P56" s="203"/>
      <c r="Q56" s="203"/>
      <c r="R56" s="203" t="n">
        <f aca="false">COUNTIFS($B$11:$B$30,O$53,$C$11:$C$30,"D",$E$11:$E$30,"*")</f>
        <v>0</v>
      </c>
      <c r="S56" s="203"/>
      <c r="T56" s="203"/>
      <c r="U56" s="203" t="n">
        <f aca="false">COUNTIFS($B$11:$B$30,U$53,$C$11:$C$30,"C",$E$11:$E$30,"*")</f>
        <v>0</v>
      </c>
      <c r="V56" s="203"/>
      <c r="W56" s="203"/>
      <c r="X56" s="203" t="n">
        <f aca="false">COUNTIFS($B$11:$B$30,U$53,$C$11:$C$30,"D",$E$11:$E$30,"*")</f>
        <v>1</v>
      </c>
      <c r="Y56" s="203"/>
      <c r="Z56" s="203"/>
      <c r="AA56" s="203" t="n">
        <f aca="false">COUNTIFS($B$11:$B$30,AA$53,$C$11:$C$30,"C",$E$11:$E$30,"*")</f>
        <v>0</v>
      </c>
      <c r="AB56" s="203"/>
      <c r="AC56" s="203"/>
      <c r="AD56" s="203" t="n">
        <f aca="false">COUNTIFS($B$11:$B$30,AA$53,$C$11:$C$30,"D",$E$11:$E$30,"*")</f>
        <v>0</v>
      </c>
      <c r="AE56" s="203"/>
      <c r="AF56" s="203"/>
      <c r="AG56" s="203" t="n">
        <f aca="false">COUNTIFS($B$11:$B$30,AG$53,$C$11:$C$30,"C",$E$11:$E$30,"*")</f>
        <v>0</v>
      </c>
      <c r="AH56" s="203"/>
      <c r="AI56" s="203"/>
      <c r="AJ56" s="203" t="n">
        <f aca="false">COUNTIFS($B$11:$B$30,AG$53,$C$11:$C$30,"D",$E$11:$E$30,"*")</f>
        <v>0</v>
      </c>
      <c r="AK56" s="203"/>
      <c r="AL56" s="203" t="n">
        <f aca="false">COUNTIFS($B$11:$B$30,AL$53,$C$11:$C$30,"C",$E$11:$E$30,"*")</f>
        <v>0</v>
      </c>
      <c r="AM56" s="203" t="n">
        <f aca="false">COUNTIFS($B$11:$B$30,AL$53,$C$11:$C$30,"D",$E$11:$E$30,"*")</f>
        <v>0</v>
      </c>
      <c r="AN56" s="110"/>
    </row>
    <row r="57" customFormat="false" ht="24.75" hidden="false" customHeight="true" outlineLevel="0" collapsed="false">
      <c r="A57" s="110"/>
      <c r="B57" s="133" t="s">
        <v>186</v>
      </c>
      <c r="C57" s="200" t="n">
        <f aca="false">IF($AK$3="４週",SUMIFS($AK$11:$AK$30,$B$11:$B$30,C53)/4/$AH$5,IF($AK$3="歴月",SUMIFS($AK$11:$AK$30,$B$11:$B$30,C53)/$AL$5,"記載する期間を選択してください"))</f>
        <v>0</v>
      </c>
      <c r="D57" s="200"/>
      <c r="E57" s="200" t="n">
        <f aca="false">IF($AK$3="４週",SUMIFS($AK$11:$AK$30,$B$11:$B$30,E53)/4/$AH$5,IF($AK$3="歴月",SUMIFS($AK$11:$AK$30,$B$11:$B$30,E53)/$AL$5,"記載する期間を選択してください"))</f>
        <v>0</v>
      </c>
      <c r="F57" s="200"/>
      <c r="G57" s="200"/>
      <c r="H57" s="200"/>
      <c r="I57" s="200" t="n">
        <f aca="false">IF($AK$3="４週",SUMIFS($AK$11:$AK$30,$B$11:$B$30,I53)/4/$AH$5,IF($AK$3="歴月",SUMIFS($AK$11:$AK$30,$B$11:$B$30,I53)/$AL$5,"記載する期間を選択してください"))</f>
        <v>0</v>
      </c>
      <c r="J57" s="200"/>
      <c r="K57" s="200"/>
      <c r="L57" s="200"/>
      <c r="M57" s="200"/>
      <c r="N57" s="200"/>
      <c r="O57" s="200" t="n">
        <f aca="false">IF($AK$3="４週",SUMIFS($AK$11:$AK$30,$B$11:$B$30,O53)/4/$AH$5,IF($AK$3="歴月",SUMIFS($AK$11:$AK$30,$B$11:$B$30,O53)/$AL$5,"記載する期間を選択してください"))</f>
        <v>0</v>
      </c>
      <c r="P57" s="200"/>
      <c r="Q57" s="200"/>
      <c r="R57" s="200"/>
      <c r="S57" s="200"/>
      <c r="T57" s="200"/>
      <c r="U57" s="200" t="n">
        <f aca="false">IF($AK$3="４週",SUMIFS($AK$11:$AK$30,$B$11:$B$30,U53)/4/$AH$5,IF($AK$3="歴月",SUMIFS($AK$11:$AK$30,$B$11:$B$30,U53)/$AL$5,"記載する期間を選択してください"))</f>
        <v>0</v>
      </c>
      <c r="V57" s="200"/>
      <c r="W57" s="200"/>
      <c r="X57" s="200"/>
      <c r="Y57" s="200"/>
      <c r="Z57" s="200"/>
      <c r="AA57" s="200" t="n">
        <f aca="false">IF($AK$3="４週",SUMIFS($AK$11:$AK$30,$B$11:$B$30,AA53)/4/$AH$5,IF($AK$3="歴月",SUMIFS($AK$11:$AK$30,$B$11:$B$30,AA53)/$AL$5,"記載する期間を選択してください"))</f>
        <v>0</v>
      </c>
      <c r="AB57" s="200"/>
      <c r="AC57" s="200"/>
      <c r="AD57" s="200"/>
      <c r="AE57" s="200"/>
      <c r="AF57" s="200"/>
      <c r="AG57" s="200" t="n">
        <f aca="false">IF($AK$3="４週",SUMIFS($AK$11:$AK$30,$B$11:$B$30,AG53)/4/$AH$5,IF($AK$3="歴月",SUMIFS($AK$11:$AK$30,$B$11:$B$30,AG53)/$AL$5,"記載する期間を選択してください"))</f>
        <v>0</v>
      </c>
      <c r="AH57" s="200"/>
      <c r="AI57" s="200"/>
      <c r="AJ57" s="200"/>
      <c r="AK57" s="200"/>
      <c r="AL57" s="200" t="n">
        <f aca="false">IF($AK$3="４週",SUMIFS($AK$11:$AK$30,$B$11:$B$30,AL53)/4/$AH$5,IF($AK$3="歴月",SUMIFS($AK$11:$AK$30,$B$11:$B$30,AL53)/$AL$5,"記載する期間を選択してください"))</f>
        <v>0</v>
      </c>
      <c r="AM57" s="200"/>
      <c r="AN57" s="110"/>
    </row>
    <row r="58" s="105" customFormat="true" ht="4.5" hidden="false" customHeight="true" outlineLevel="0" collapsed="false">
      <c r="A58" s="110"/>
      <c r="C58" s="158" t="n">
        <v>2</v>
      </c>
      <c r="D58" s="158"/>
      <c r="E58" s="158" t="n">
        <v>3</v>
      </c>
      <c r="F58" s="158"/>
      <c r="G58" s="158"/>
      <c r="H58" s="158"/>
      <c r="I58" s="158" t="n">
        <v>4</v>
      </c>
      <c r="J58" s="158"/>
      <c r="K58" s="158"/>
      <c r="L58" s="158"/>
      <c r="M58" s="158"/>
      <c r="N58" s="158"/>
      <c r="O58" s="158" t="n">
        <v>5</v>
      </c>
      <c r="P58" s="158"/>
      <c r="Q58" s="158"/>
      <c r="R58" s="158"/>
      <c r="S58" s="158"/>
      <c r="T58" s="158"/>
      <c r="U58" s="158" t="n">
        <v>6</v>
      </c>
      <c r="V58" s="158"/>
      <c r="W58" s="158"/>
      <c r="X58" s="158"/>
      <c r="Y58" s="158"/>
      <c r="Z58" s="158"/>
      <c r="AA58" s="158" t="n">
        <v>7</v>
      </c>
      <c r="AB58" s="158"/>
      <c r="AC58" s="158"/>
      <c r="AD58" s="158"/>
      <c r="AE58" s="158"/>
      <c r="AF58" s="158"/>
      <c r="AG58" s="158" t="n">
        <v>8</v>
      </c>
      <c r="AH58" s="158"/>
      <c r="AI58" s="158"/>
      <c r="AJ58" s="158"/>
      <c r="AK58" s="158"/>
      <c r="AL58" s="158" t="n">
        <v>9</v>
      </c>
      <c r="AM58" s="206"/>
      <c r="AN58" s="110"/>
    </row>
    <row r="59" customFormat="false" ht="15" hidden="false" customHeight="true" outlineLevel="0" collapsed="false">
      <c r="A59" s="154" t="s">
        <v>117</v>
      </c>
      <c r="B59" s="155"/>
      <c r="C59" s="156"/>
      <c r="D59" s="156"/>
      <c r="E59" s="156"/>
      <c r="F59" s="157"/>
      <c r="G59" s="156"/>
      <c r="H59" s="158"/>
      <c r="I59" s="158"/>
      <c r="J59" s="158"/>
      <c r="K59" s="158"/>
      <c r="L59" s="158"/>
      <c r="M59" s="158"/>
      <c r="N59" s="158"/>
      <c r="O59" s="158"/>
      <c r="P59" s="158"/>
      <c r="Q59" s="158"/>
      <c r="R59" s="158" t="n">
        <v>6</v>
      </c>
      <c r="S59" s="158"/>
      <c r="T59" s="158"/>
      <c r="U59" s="158"/>
      <c r="V59" s="158"/>
      <c r="W59" s="158"/>
      <c r="X59" s="158" t="n">
        <v>7</v>
      </c>
      <c r="Y59" s="158"/>
      <c r="Z59" s="158"/>
      <c r="AA59" s="158"/>
      <c r="AB59" s="158"/>
      <c r="AC59" s="158"/>
      <c r="AD59" s="158" t="n">
        <v>8</v>
      </c>
      <c r="AE59" s="158"/>
      <c r="AF59" s="158"/>
      <c r="AG59" s="159"/>
      <c r="AH59" s="159"/>
      <c r="AI59" s="159"/>
      <c r="AJ59" s="159" t="n">
        <v>9</v>
      </c>
      <c r="AK59" s="160"/>
      <c r="AL59" s="160"/>
      <c r="AM59" s="110"/>
    </row>
    <row r="60" s="154" customFormat="true" ht="15" hidden="false" customHeight="true" outlineLevel="0" collapsed="false">
      <c r="A60" s="154" t="s">
        <v>118</v>
      </c>
      <c r="B60" s="161"/>
      <c r="C60" s="161"/>
      <c r="D60" s="161"/>
      <c r="E60" s="161"/>
      <c r="F60" s="161"/>
      <c r="G60" s="161"/>
      <c r="H60" s="109"/>
      <c r="I60" s="109"/>
      <c r="J60" s="109"/>
      <c r="K60" s="109"/>
      <c r="L60" s="109"/>
      <c r="M60" s="109"/>
      <c r="N60" s="109"/>
      <c r="O60" s="109"/>
      <c r="P60" s="109"/>
      <c r="Q60" s="109"/>
      <c r="R60" s="109"/>
      <c r="S60" s="109"/>
      <c r="T60" s="109"/>
      <c r="U60" s="109"/>
      <c r="V60" s="109"/>
      <c r="W60" s="109"/>
      <c r="X60" s="109"/>
      <c r="Y60" s="109"/>
      <c r="Z60" s="109"/>
      <c r="AA60" s="109"/>
      <c r="AB60" s="109"/>
      <c r="AC60" s="109"/>
      <c r="AD60" s="109"/>
      <c r="AE60" s="109"/>
      <c r="AF60" s="109"/>
      <c r="AG60" s="109"/>
      <c r="AH60" s="109"/>
      <c r="AI60" s="109"/>
      <c r="AJ60" s="109"/>
      <c r="AK60" s="109"/>
      <c r="AL60" s="109"/>
      <c r="AM60" s="109"/>
    </row>
    <row r="61" s="154" customFormat="true" ht="15" hidden="false" customHeight="true" outlineLevel="0" collapsed="false">
      <c r="A61" s="154" t="s">
        <v>119</v>
      </c>
      <c r="B61" s="161"/>
      <c r="C61" s="161"/>
      <c r="D61" s="161"/>
      <c r="E61" s="161"/>
      <c r="F61" s="161"/>
      <c r="G61" s="161"/>
      <c r="H61" s="109"/>
      <c r="I61" s="109"/>
      <c r="J61" s="109"/>
      <c r="K61" s="109"/>
      <c r="L61" s="109"/>
      <c r="M61" s="109"/>
      <c r="N61" s="109"/>
      <c r="O61" s="109"/>
      <c r="P61" s="109"/>
      <c r="Q61" s="109"/>
      <c r="R61" s="109"/>
      <c r="S61" s="109"/>
      <c r="T61" s="109"/>
      <c r="U61" s="109"/>
      <c r="V61" s="109"/>
      <c r="W61" s="109"/>
      <c r="X61" s="109"/>
      <c r="Y61" s="109"/>
      <c r="Z61" s="109"/>
      <c r="AA61" s="109"/>
      <c r="AB61" s="109"/>
      <c r="AC61" s="109"/>
      <c r="AD61" s="109"/>
      <c r="AE61" s="109"/>
      <c r="AF61" s="109"/>
      <c r="AG61" s="109"/>
      <c r="AH61" s="109"/>
      <c r="AI61" s="109"/>
      <c r="AJ61" s="109"/>
      <c r="AK61" s="109"/>
      <c r="AL61" s="109"/>
      <c r="AM61" s="109"/>
    </row>
    <row r="62" s="154" customFormat="true" ht="15" hidden="false" customHeight="true" outlineLevel="0" collapsed="false">
      <c r="A62" s="154" t="s">
        <v>120</v>
      </c>
      <c r="B62" s="161"/>
      <c r="C62" s="161"/>
      <c r="D62" s="161"/>
      <c r="E62" s="161"/>
      <c r="F62" s="161"/>
      <c r="G62" s="161"/>
      <c r="H62" s="109"/>
      <c r="I62" s="109"/>
      <c r="J62" s="109"/>
      <c r="K62" s="109"/>
      <c r="L62" s="109"/>
      <c r="M62" s="109"/>
      <c r="N62" s="109"/>
      <c r="O62" s="109"/>
      <c r="P62" s="109"/>
      <c r="Q62" s="109"/>
      <c r="R62" s="109"/>
      <c r="S62" s="109"/>
      <c r="T62" s="109"/>
      <c r="U62" s="109"/>
      <c r="V62" s="109"/>
      <c r="W62" s="109"/>
      <c r="X62" s="109"/>
      <c r="Y62" s="109"/>
      <c r="Z62" s="109"/>
      <c r="AA62" s="109"/>
      <c r="AB62" s="109"/>
      <c r="AC62" s="109"/>
      <c r="AD62" s="109"/>
      <c r="AE62" s="109"/>
      <c r="AF62" s="109"/>
      <c r="AG62" s="109"/>
      <c r="AH62" s="109"/>
      <c r="AI62" s="109"/>
      <c r="AJ62" s="109"/>
      <c r="AK62" s="109"/>
      <c r="AL62" s="109"/>
      <c r="AM62" s="109"/>
    </row>
    <row r="63" s="154" customFormat="true" ht="15" hidden="false" customHeight="true" outlineLevel="0" collapsed="false">
      <c r="A63" s="154" t="s">
        <v>121</v>
      </c>
      <c r="B63" s="161"/>
      <c r="C63" s="161"/>
      <c r="D63" s="161"/>
      <c r="E63" s="161"/>
      <c r="F63" s="161"/>
      <c r="G63" s="161"/>
      <c r="H63" s="109"/>
      <c r="I63" s="109"/>
      <c r="J63" s="109"/>
      <c r="K63" s="109"/>
      <c r="L63" s="109"/>
      <c r="M63" s="109"/>
      <c r="N63" s="109"/>
      <c r="O63" s="109"/>
      <c r="P63" s="109"/>
      <c r="Q63" s="109"/>
      <c r="R63" s="109"/>
      <c r="S63" s="109"/>
      <c r="T63" s="109"/>
      <c r="U63" s="109"/>
      <c r="V63" s="109"/>
      <c r="W63" s="109"/>
      <c r="X63" s="109"/>
      <c r="Y63" s="109"/>
      <c r="Z63" s="109"/>
      <c r="AA63" s="109"/>
      <c r="AB63" s="109"/>
      <c r="AC63" s="109"/>
      <c r="AD63" s="109"/>
      <c r="AE63" s="109"/>
      <c r="AF63" s="109"/>
      <c r="AG63" s="109"/>
      <c r="AH63" s="109"/>
      <c r="AI63" s="109"/>
      <c r="AJ63" s="109"/>
      <c r="AK63" s="109"/>
      <c r="AL63" s="109"/>
      <c r="AM63" s="109"/>
    </row>
    <row r="64" customFormat="false" ht="15" hidden="false" customHeight="true" outlineLevel="0" collapsed="false">
      <c r="A64" s="154" t="s">
        <v>122</v>
      </c>
      <c r="B64" s="162"/>
      <c r="C64" s="154"/>
      <c r="D64" s="154"/>
      <c r="E64" s="154"/>
      <c r="F64" s="154"/>
      <c r="G64" s="154"/>
    </row>
    <row r="65" customFormat="false" ht="15" hidden="false" customHeight="true" outlineLevel="0" collapsed="false">
      <c r="A65" s="154" t="s">
        <v>123</v>
      </c>
      <c r="B65" s="162"/>
      <c r="C65" s="154"/>
      <c r="D65" s="154"/>
      <c r="E65" s="154"/>
      <c r="F65" s="154"/>
      <c r="G65" s="154"/>
    </row>
    <row r="66" customFormat="false" ht="15" hidden="false" customHeight="true" outlineLevel="0" collapsed="false">
      <c r="A66" s="154"/>
      <c r="B66" s="128" t="s">
        <v>124</v>
      </c>
      <c r="C66" s="128" t="s">
        <v>125</v>
      </c>
      <c r="D66" s="128"/>
      <c r="E66" s="128"/>
      <c r="F66" s="154"/>
      <c r="G66" s="154"/>
    </row>
    <row r="67" customFormat="false" ht="15" hidden="false" customHeight="true" outlineLevel="0" collapsed="false">
      <c r="A67" s="154"/>
      <c r="B67" s="163" t="s">
        <v>126</v>
      </c>
      <c r="C67" s="164" t="s">
        <v>127</v>
      </c>
      <c r="D67" s="164"/>
      <c r="E67" s="164"/>
      <c r="F67" s="154"/>
      <c r="G67" s="154"/>
    </row>
    <row r="68" customFormat="false" ht="15" hidden="false" customHeight="true" outlineLevel="0" collapsed="false">
      <c r="A68" s="154"/>
      <c r="B68" s="163" t="s">
        <v>128</v>
      </c>
      <c r="C68" s="164" t="s">
        <v>129</v>
      </c>
      <c r="D68" s="164"/>
      <c r="E68" s="164"/>
      <c r="F68" s="154"/>
      <c r="G68" s="154"/>
    </row>
    <row r="69" customFormat="false" ht="15" hidden="false" customHeight="true" outlineLevel="0" collapsed="false">
      <c r="A69" s="154"/>
      <c r="B69" s="163" t="s">
        <v>130</v>
      </c>
      <c r="C69" s="164" t="s">
        <v>131</v>
      </c>
      <c r="D69" s="164"/>
      <c r="E69" s="164"/>
      <c r="F69" s="154"/>
      <c r="G69" s="154"/>
    </row>
    <row r="70" customFormat="false" ht="15" hidden="false" customHeight="true" outlineLevel="0" collapsed="false">
      <c r="A70" s="154"/>
      <c r="B70" s="163" t="s">
        <v>132</v>
      </c>
      <c r="C70" s="164" t="s">
        <v>133</v>
      </c>
      <c r="D70" s="164"/>
      <c r="E70" s="164"/>
      <c r="F70" s="154"/>
      <c r="G70" s="154"/>
    </row>
    <row r="71" customFormat="false" ht="15" hidden="false" customHeight="true" outlineLevel="0" collapsed="false">
      <c r="A71" s="154"/>
      <c r="B71" s="154" t="s">
        <v>134</v>
      </c>
      <c r="C71" s="154"/>
      <c r="D71" s="154"/>
      <c r="E71" s="154"/>
      <c r="F71" s="154"/>
      <c r="G71" s="154"/>
    </row>
    <row r="72" customFormat="false" ht="15" hidden="false" customHeight="true" outlineLevel="0" collapsed="false">
      <c r="A72" s="154"/>
      <c r="B72" s="154" t="s">
        <v>135</v>
      </c>
      <c r="C72" s="154"/>
      <c r="D72" s="154"/>
      <c r="E72" s="154"/>
      <c r="F72" s="154"/>
      <c r="G72" s="154"/>
    </row>
    <row r="73" customFormat="false" ht="15" hidden="false" customHeight="true" outlineLevel="0" collapsed="false">
      <c r="A73" s="154"/>
      <c r="B73" s="154" t="s">
        <v>136</v>
      </c>
      <c r="C73" s="154"/>
      <c r="D73" s="154"/>
      <c r="E73" s="154"/>
      <c r="F73" s="154"/>
      <c r="G73" s="154"/>
    </row>
    <row r="74" customFormat="false" ht="15" hidden="false" customHeight="true" outlineLevel="0" collapsed="false">
      <c r="A74" s="154" t="s">
        <v>137</v>
      </c>
      <c r="B74" s="162"/>
      <c r="C74" s="154"/>
      <c r="D74" s="154"/>
      <c r="E74" s="154"/>
      <c r="F74" s="154"/>
      <c r="G74" s="154"/>
    </row>
    <row r="75" customFormat="false" ht="15" hidden="false" customHeight="true" outlineLevel="0" collapsed="false">
      <c r="A75" s="154" t="s">
        <v>138</v>
      </c>
      <c r="B75" s="162"/>
      <c r="C75" s="154"/>
      <c r="D75" s="154"/>
      <c r="E75" s="154"/>
      <c r="F75" s="154"/>
      <c r="G75" s="154"/>
    </row>
    <row r="76" customFormat="false" ht="15" hidden="false" customHeight="true" outlineLevel="0" collapsed="false">
      <c r="A76" s="154" t="s">
        <v>139</v>
      </c>
      <c r="B76" s="162"/>
      <c r="C76" s="154"/>
      <c r="D76" s="154"/>
      <c r="E76" s="154"/>
      <c r="F76" s="154"/>
      <c r="G76" s="154"/>
    </row>
    <row r="77" customFormat="false" ht="15" hidden="false" customHeight="true" outlineLevel="0" collapsed="false">
      <c r="A77" s="154" t="s">
        <v>140</v>
      </c>
      <c r="B77" s="162"/>
      <c r="C77" s="154"/>
      <c r="D77" s="154"/>
      <c r="E77" s="154"/>
      <c r="F77" s="154"/>
      <c r="G77" s="154"/>
    </row>
    <row r="78" customFormat="false" ht="15" hidden="false" customHeight="true" outlineLevel="0" collapsed="false">
      <c r="A78" s="154" t="s">
        <v>141</v>
      </c>
      <c r="B78" s="162"/>
      <c r="C78" s="154"/>
      <c r="D78" s="154"/>
      <c r="E78" s="154"/>
      <c r="F78" s="154"/>
      <c r="G78" s="154"/>
    </row>
    <row r="79" customFormat="false" ht="15" hidden="false" customHeight="true" outlineLevel="0" collapsed="false">
      <c r="A79" s="154" t="s">
        <v>142</v>
      </c>
      <c r="B79" s="162"/>
      <c r="C79" s="154"/>
      <c r="D79" s="154"/>
      <c r="E79" s="154"/>
      <c r="F79" s="154"/>
      <c r="G79" s="154"/>
    </row>
    <row r="80" customFormat="false" ht="15" hidden="false" customHeight="true" outlineLevel="0" collapsed="false">
      <c r="A80" s="154" t="s">
        <v>143</v>
      </c>
      <c r="B80" s="162"/>
      <c r="C80" s="154"/>
      <c r="D80" s="154"/>
      <c r="E80" s="154"/>
      <c r="F80" s="154"/>
      <c r="G80" s="154"/>
    </row>
    <row r="81" customFormat="false" ht="15" hidden="false" customHeight="true" outlineLevel="0" collapsed="false">
      <c r="A81" s="154" t="s">
        <v>144</v>
      </c>
      <c r="B81" s="162"/>
      <c r="C81" s="154"/>
      <c r="D81" s="154"/>
      <c r="E81" s="154"/>
      <c r="F81" s="154"/>
      <c r="G81" s="154"/>
    </row>
    <row r="82" customFormat="false" ht="15" hidden="false" customHeight="true" outlineLevel="0" collapsed="false">
      <c r="A82" s="154" t="s">
        <v>145</v>
      </c>
      <c r="B82" s="162"/>
      <c r="C82" s="154"/>
      <c r="D82" s="154"/>
      <c r="E82" s="154"/>
      <c r="F82" s="154"/>
      <c r="G82" s="154"/>
    </row>
    <row r="83" customFormat="false" ht="15" hidden="false" customHeight="true" outlineLevel="0" collapsed="false">
      <c r="A83" s="154" t="s">
        <v>146</v>
      </c>
      <c r="B83" s="162"/>
      <c r="C83" s="154"/>
      <c r="D83" s="154"/>
      <c r="E83" s="154"/>
      <c r="F83" s="154"/>
      <c r="G83" s="154"/>
    </row>
    <row r="84" customFormat="false" ht="15" hidden="false" customHeight="true" outlineLevel="0" collapsed="false">
      <c r="A84" s="154" t="s">
        <v>147</v>
      </c>
      <c r="B84" s="162"/>
      <c r="C84" s="154"/>
      <c r="D84" s="154"/>
      <c r="E84" s="154"/>
      <c r="F84" s="154"/>
      <c r="G84" s="154"/>
    </row>
    <row r="85" customFormat="false" ht="15" hidden="false" customHeight="true" outlineLevel="0" collapsed="false">
      <c r="A85" s="154" t="s">
        <v>148</v>
      </c>
      <c r="B85" s="162"/>
      <c r="C85" s="154"/>
      <c r="D85" s="154"/>
      <c r="E85" s="154"/>
      <c r="F85" s="154"/>
      <c r="G85" s="154"/>
    </row>
    <row r="86" customFormat="false" ht="15" hidden="false" customHeight="true" outlineLevel="0" collapsed="false">
      <c r="A86" s="154" t="s">
        <v>149</v>
      </c>
      <c r="B86" s="162"/>
      <c r="C86" s="154"/>
      <c r="D86" s="154"/>
      <c r="E86" s="154"/>
      <c r="F86" s="154"/>
      <c r="G86" s="154"/>
    </row>
  </sheetData>
  <mergeCells count="227">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L38:AL46"/>
    <mergeCell ref="AM38:AM46"/>
    <mergeCell ref="A39:C39"/>
    <mergeCell ref="F39:H39"/>
    <mergeCell ref="I39:K39"/>
    <mergeCell ref="L39:N39"/>
    <mergeCell ref="O39:Q39"/>
    <mergeCell ref="R39:T39"/>
    <mergeCell ref="U39:W39"/>
    <mergeCell ref="X39:Z39"/>
    <mergeCell ref="AA39:AC39"/>
    <mergeCell ref="AD39:AF39"/>
    <mergeCell ref="AG39:AI39"/>
    <mergeCell ref="AJ39:AK39"/>
    <mergeCell ref="A40:C40"/>
    <mergeCell ref="F40:H40"/>
    <mergeCell ref="I40:K40"/>
    <mergeCell ref="L40:N40"/>
    <mergeCell ref="O40:Q40"/>
    <mergeCell ref="R40:T40"/>
    <mergeCell ref="U40:W40"/>
    <mergeCell ref="X40:Z40"/>
    <mergeCell ref="AA40:AC40"/>
    <mergeCell ref="AD40:AF40"/>
    <mergeCell ref="AG40:AI40"/>
    <mergeCell ref="AJ40:AK40"/>
    <mergeCell ref="A41:C41"/>
    <mergeCell ref="F41:H41"/>
    <mergeCell ref="I41:K41"/>
    <mergeCell ref="L41:N41"/>
    <mergeCell ref="O41:Q41"/>
    <mergeCell ref="R41:T41"/>
    <mergeCell ref="U41:W41"/>
    <mergeCell ref="X41:Z41"/>
    <mergeCell ref="AA41:AC41"/>
    <mergeCell ref="AD41:AF41"/>
    <mergeCell ref="AG41:AI41"/>
    <mergeCell ref="AJ41:AK41"/>
    <mergeCell ref="A42:C42"/>
    <mergeCell ref="F42:H42"/>
    <mergeCell ref="I42:K42"/>
    <mergeCell ref="L42:N42"/>
    <mergeCell ref="O42:Q42"/>
    <mergeCell ref="R42:T42"/>
    <mergeCell ref="U42:W42"/>
    <mergeCell ref="X42:Z42"/>
    <mergeCell ref="AA42:AC42"/>
    <mergeCell ref="AD42:AF42"/>
    <mergeCell ref="AG42:AI42"/>
    <mergeCell ref="AJ42:AK42"/>
    <mergeCell ref="A43:C43"/>
    <mergeCell ref="F43:H43"/>
    <mergeCell ref="I43:K43"/>
    <mergeCell ref="L43:N43"/>
    <mergeCell ref="O43:Q43"/>
    <mergeCell ref="R43:T43"/>
    <mergeCell ref="U43:W43"/>
    <mergeCell ref="X43:Z43"/>
    <mergeCell ref="AA43:AC43"/>
    <mergeCell ref="AD43:AF43"/>
    <mergeCell ref="AG43:AI43"/>
    <mergeCell ref="AJ43:AK43"/>
    <mergeCell ref="F44:H44"/>
    <mergeCell ref="I44:K44"/>
    <mergeCell ref="L44:N44"/>
    <mergeCell ref="O44:Q44"/>
    <mergeCell ref="R44:T44"/>
    <mergeCell ref="U44:W44"/>
    <mergeCell ref="X44:Z44"/>
    <mergeCell ref="AA44:AC44"/>
    <mergeCell ref="AD44:AF44"/>
    <mergeCell ref="AG44:AI44"/>
    <mergeCell ref="AJ44:AK44"/>
    <mergeCell ref="B45:C45"/>
    <mergeCell ref="F45:H45"/>
    <mergeCell ref="I45:K45"/>
    <mergeCell ref="L45:N45"/>
    <mergeCell ref="O45:Q45"/>
    <mergeCell ref="R45:T45"/>
    <mergeCell ref="U45:W45"/>
    <mergeCell ref="X45:Z45"/>
    <mergeCell ref="AA45:AC45"/>
    <mergeCell ref="AD45:AF45"/>
    <mergeCell ref="AG45:AI45"/>
    <mergeCell ref="AJ45:AK45"/>
    <mergeCell ref="A46:C46"/>
    <mergeCell ref="F46:H46"/>
    <mergeCell ref="I46:K46"/>
    <mergeCell ref="L46:N46"/>
    <mergeCell ref="O46:Q46"/>
    <mergeCell ref="R46:T46"/>
    <mergeCell ref="U46:W46"/>
    <mergeCell ref="X46:Z46"/>
    <mergeCell ref="AA46:AC46"/>
    <mergeCell ref="AD46:AF46"/>
    <mergeCell ref="AG46:AI46"/>
    <mergeCell ref="AJ46:AK46"/>
    <mergeCell ref="A50:B50"/>
    <mergeCell ref="C50:D50"/>
    <mergeCell ref="E50:H50"/>
    <mergeCell ref="A51:B51"/>
    <mergeCell ref="C51:D51"/>
    <mergeCell ref="E51:H51"/>
    <mergeCell ref="C53:D53"/>
    <mergeCell ref="E53:H53"/>
    <mergeCell ref="I53:N53"/>
    <mergeCell ref="O53:T53"/>
    <mergeCell ref="U53:Z53"/>
    <mergeCell ref="AA53:AF53"/>
    <mergeCell ref="AG53:AK53"/>
    <mergeCell ref="AL53:AM53"/>
    <mergeCell ref="F54:H54"/>
    <mergeCell ref="I54:K54"/>
    <mergeCell ref="L54:N54"/>
    <mergeCell ref="O54:Q54"/>
    <mergeCell ref="R54:T54"/>
    <mergeCell ref="U54:W54"/>
    <mergeCell ref="X54:Z54"/>
    <mergeCell ref="AA54:AC54"/>
    <mergeCell ref="AD54:AF54"/>
    <mergeCell ref="AG54:AI54"/>
    <mergeCell ref="AJ54:AK54"/>
    <mergeCell ref="F55:H55"/>
    <mergeCell ref="I55:K55"/>
    <mergeCell ref="L55:N55"/>
    <mergeCell ref="O55:Q55"/>
    <mergeCell ref="R55:T55"/>
    <mergeCell ref="U55:W55"/>
    <mergeCell ref="X55:Z55"/>
    <mergeCell ref="AA55:AC55"/>
    <mergeCell ref="AD55:AF55"/>
    <mergeCell ref="AG55:AI55"/>
    <mergeCell ref="AJ55:AK55"/>
    <mergeCell ref="F56:H56"/>
    <mergeCell ref="I56:K56"/>
    <mergeCell ref="L56:N56"/>
    <mergeCell ref="O56:Q56"/>
    <mergeCell ref="R56:T56"/>
    <mergeCell ref="U56:W56"/>
    <mergeCell ref="X56:Z56"/>
    <mergeCell ref="AA56:AC56"/>
    <mergeCell ref="AD56:AF56"/>
    <mergeCell ref="AG56:AI56"/>
    <mergeCell ref="AJ56:AK56"/>
    <mergeCell ref="C57:D57"/>
    <mergeCell ref="E57:H57"/>
    <mergeCell ref="I57:N57"/>
    <mergeCell ref="O57:T57"/>
    <mergeCell ref="U57:Z57"/>
    <mergeCell ref="AA57:AF57"/>
    <mergeCell ref="AG57:AK57"/>
    <mergeCell ref="AL57:AM57"/>
    <mergeCell ref="C66:E66"/>
    <mergeCell ref="C67:E67"/>
    <mergeCell ref="C68:E68"/>
    <mergeCell ref="C69:E69"/>
    <mergeCell ref="C70:E70"/>
  </mergeCells>
  <dataValidations count="25">
    <dataValidation allowBlank="true" errorStyle="stop" operator="greaterThanOrEqual" showDropDown="false" showErrorMessage="true" showInputMessage="true" sqref="AJ38:AJ46 AL38:AM45 I47:I49 L47:L49" type="none">
      <formula1>0</formula1>
      <formula2>0</formula2>
    </dataValidation>
    <dataValidation allowBlank="true" errorStyle="stop" operator="greaterThanOrEqual" showDropDown="false" showErrorMessage="true" showInputMessage="true" sqref="D38:F46 I38:I46 L38:L46 O38:O46 R38:R46 U38:U46 X38:X46 AA38:AA46 AD38:AD46 AG38:AG46" type="whole">
      <formula1>0</formula1>
      <formula2>0</formula2>
    </dataValidation>
    <dataValidation allowBlank="true" errorStyle="stop" operator="between" showDropDown="false" showErrorMessage="true" showInputMessage="true" sqref="C11:C30" type="list">
      <formula1>"A,B,C,D"</formula1>
      <formula2>0</formula2>
    </dataValidation>
    <dataValidation allowBlank="true" errorStyle="stop" operator="between" showDropDown="false" showErrorMessage="true" showInputMessage="true" sqref="B11" type="list">
      <formula1>INDIRECT(AK1)</formula1>
      <formula2>0</formula2>
    </dataValidation>
    <dataValidation allowBlank="true" errorStyle="stop" operator="between" showDropDown="false" showErrorMessage="true" showInputMessage="true" sqref="AK4:AN4" type="list">
      <formula1>"予定,実績"</formula1>
      <formula2>0</formula2>
    </dataValidation>
    <dataValidation allowBlank="true" errorStyle="stop" operator="between" showDropDown="false" showErrorMessage="true" showInputMessage="true" sqref="AK3:AN3" type="list">
      <formula1>"４週,歴月"</formula1>
      <formula2>0</formula2>
    </dataValidation>
    <dataValidation allowBlank="true" errorStyle="stop" operator="between" showDropDown="false" showErrorMessage="true" showInputMessage="true" sqref="B12" type="list">
      <formula1>INDIRECT(AK1)</formula1>
      <formula2>0</formula2>
    </dataValidation>
    <dataValidation allowBlank="true" errorStyle="stop" operator="between" showDropDown="false" showErrorMessage="true" showInputMessage="true" sqref="B13" type="list">
      <formula1>INDIRECT(AK1)</formula1>
      <formula2>0</formula2>
    </dataValidation>
    <dataValidation allowBlank="true" errorStyle="stop" operator="between" showDropDown="false" showErrorMessage="true" showInputMessage="true" sqref="B14" type="list">
      <formula1>INDIRECT(AK1)</formula1>
      <formula2>0</formula2>
    </dataValidation>
    <dataValidation allowBlank="true" errorStyle="stop" operator="between" showDropDown="false" showErrorMessage="true" showInputMessage="true" sqref="B15" type="list">
      <formula1>INDIRECT(AK1)</formula1>
      <formula2>0</formula2>
    </dataValidation>
    <dataValidation allowBlank="true" errorStyle="stop" operator="between" showDropDown="false" showErrorMessage="true" showInputMessage="true" sqref="B16" type="list">
      <formula1>INDIRECT(AK1)</formula1>
      <formula2>0</formula2>
    </dataValidation>
    <dataValidation allowBlank="true" errorStyle="stop" operator="between" showDropDown="false" showErrorMessage="true" showInputMessage="true" sqref="B17" type="list">
      <formula1>INDIRECT(AK1)</formula1>
      <formula2>0</formula2>
    </dataValidation>
    <dataValidation allowBlank="true" errorStyle="stop" operator="between" showDropDown="false" showErrorMessage="true" showInputMessage="true" sqref="B18" type="list">
      <formula1>INDIRECT(AK1)</formula1>
      <formula2>0</formula2>
    </dataValidation>
    <dataValidation allowBlank="true" errorStyle="stop" operator="between" showDropDown="false" showErrorMessage="true" showInputMessage="true" sqref="B19" type="list">
      <formula1>INDIRECT(AK1)</formula1>
      <formula2>0</formula2>
    </dataValidation>
    <dataValidation allowBlank="true" errorStyle="stop" operator="between" showDropDown="false" showErrorMessage="true" showInputMessage="true" sqref="B20" type="list">
      <formula1>INDIRECT(AK1)</formula1>
      <formula2>0</formula2>
    </dataValidation>
    <dataValidation allowBlank="true" errorStyle="stop" operator="between" showDropDown="false" showErrorMessage="true" showInputMessage="true" sqref="B21" type="list">
      <formula1>INDIRECT(AK1)</formula1>
      <formula2>0</formula2>
    </dataValidation>
    <dataValidation allowBlank="true" errorStyle="stop" operator="between" showDropDown="false" showErrorMessage="true" showInputMessage="true" sqref="B22" type="list">
      <formula1>INDIRECT(AK1)</formula1>
      <formula2>0</formula2>
    </dataValidation>
    <dataValidation allowBlank="true" errorStyle="stop" operator="between" showDropDown="false" showErrorMessage="true" showInputMessage="true" sqref="B23" type="list">
      <formula1>INDIRECT(AK1)</formula1>
      <formula2>0</formula2>
    </dataValidation>
    <dataValidation allowBlank="true" errorStyle="stop" operator="between" showDropDown="false" showErrorMessage="true" showInputMessage="true" sqref="B24" type="list">
      <formula1>INDIRECT(AK1)</formula1>
      <formula2>0</formula2>
    </dataValidation>
    <dataValidation allowBlank="true" errorStyle="stop" operator="between" showDropDown="false" showErrorMessage="true" showInputMessage="true" sqref="B25" type="list">
      <formula1>INDIRECT(AK1)</formula1>
      <formula2>0</formula2>
    </dataValidation>
    <dataValidation allowBlank="true" errorStyle="stop" operator="between" showDropDown="false" showErrorMessage="true" showInputMessage="true" sqref="B26" type="list">
      <formula1>INDIRECT(AK1)</formula1>
      <formula2>0</formula2>
    </dataValidation>
    <dataValidation allowBlank="true" errorStyle="stop" operator="between" showDropDown="false" showErrorMessage="true" showInputMessage="true" sqref="B27" type="list">
      <formula1>INDIRECT(AK1)</formula1>
      <formula2>0</formula2>
    </dataValidation>
    <dataValidation allowBlank="true" errorStyle="stop" operator="between" showDropDown="false" showErrorMessage="true" showInputMessage="true" sqref="B28" type="list">
      <formula1>INDIRECT(AK1)</formula1>
      <formula2>0</formula2>
    </dataValidation>
    <dataValidation allowBlank="true" errorStyle="stop" operator="between" showDropDown="false" showErrorMessage="true" showInputMessage="true" sqref="B29" type="list">
      <formula1>INDIRECT(AK1)</formula1>
      <formula2>0</formula2>
    </dataValidation>
    <dataValidation allowBlank="true" errorStyle="stop" operator="between" showDropDown="false" showErrorMessage="true" showInputMessage="true" sqref="B30" type="list">
      <formula1>INDIRECT(AK1)</formula1>
      <formula2>0</formula2>
    </dataValidation>
  </dataValidations>
  <printOptions headings="false" gridLines="false" gridLinesSet="true" horizontalCentered="true" verticalCentered="true"/>
  <pageMargins left="0.196527777777778" right="0.196527777777778" top="0.393055555555556" bottom="0.196527777777778" header="0.196527777777778" footer="0.511811023622047"/>
  <pageSetup paperSize="9" scale="84" fitToWidth="1" fitToHeight="1" pageOrder="downThenOver" orientation="landscape" blackAndWhite="false" draft="false" cellComments="none" horizontalDpi="300" verticalDpi="300" copies="1"/>
  <headerFooter differentFirst="false" differentOddEven="false">
    <oddHeader>&amp;L&amp;"ＭＳ ゴシック,標準"&amp;10（参考様式）</oddHeader>
    <oddFooter/>
  </headerFooter>
  <rowBreaks count="2" manualBreakCount="2">
    <brk id="35" man="true" max="16383" min="0"/>
    <brk id="73" man="true" max="16383" min="0"/>
  </rowBreak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N79"/>
  <sheetViews>
    <sheetView showFormulas="false" showGridLines="false" showRowColHeaders="true" showZeros="true" rightToLeft="false" tabSelected="false" showOutlineSymbols="true" defaultGridColor="true" view="pageBreakPreview" topLeftCell="A1" colorId="64" zoomScale="100" zoomScaleNormal="100" zoomScalePageLayoutView="100" workbookViewId="0">
      <selection pane="topLeft" activeCell="A68" activeCellId="0" sqref="A68"/>
    </sheetView>
  </sheetViews>
  <sheetFormatPr defaultColWidth="8.2578125" defaultRowHeight="21" customHeight="true" zeroHeight="false" outlineLevelRow="0" outlineLevelCol="0"/>
  <cols>
    <col collapsed="false" customWidth="true" hidden="false" outlineLevel="0" max="1" min="1" style="105" width="2.62"/>
    <col collapsed="false" customWidth="true" hidden="false" outlineLevel="0" max="2" min="2" style="106" width="14.12"/>
    <col collapsed="false" customWidth="true" hidden="false" outlineLevel="0" max="3" min="3" style="105" width="6.62"/>
    <col collapsed="false" customWidth="true" hidden="false" outlineLevel="0" max="5" min="4" style="105" width="7.62"/>
    <col collapsed="false" customWidth="true" hidden="false" outlineLevel="0" max="36" min="6" style="105" width="2.62"/>
    <col collapsed="false" customWidth="true" hidden="false" outlineLevel="0" max="37" min="37" style="105" width="6.62"/>
    <col collapsed="false" customWidth="true" hidden="false" outlineLevel="0" max="39" min="38" style="105" width="7.62"/>
    <col collapsed="false" customWidth="true" hidden="false" outlineLevel="0" max="40" min="40" style="105" width="5.62"/>
    <col collapsed="false" customWidth="false" hidden="false" outlineLevel="0" max="16384" min="41" style="105" width="8.25"/>
  </cols>
  <sheetData>
    <row r="1" customFormat="false" ht="19.5" hidden="false" customHeight="true" outlineLevel="0" collapsed="false">
      <c r="A1" s="107" t="s">
        <v>90</v>
      </c>
      <c r="C1" s="108"/>
      <c r="D1" s="108"/>
      <c r="E1" s="108"/>
      <c r="F1" s="108"/>
      <c r="G1" s="108"/>
      <c r="H1" s="108"/>
      <c r="I1" s="108"/>
      <c r="J1" s="108"/>
      <c r="K1" s="108"/>
      <c r="L1" s="108"/>
      <c r="M1" s="108"/>
      <c r="N1" s="108"/>
      <c r="O1" s="108"/>
      <c r="P1" s="108"/>
      <c r="Q1" s="108"/>
      <c r="R1" s="108"/>
      <c r="S1" s="108"/>
      <c r="T1" s="108"/>
      <c r="U1" s="108"/>
      <c r="V1" s="108"/>
      <c r="W1" s="108"/>
      <c r="X1" s="109"/>
      <c r="Y1" s="109"/>
      <c r="Z1" s="110"/>
      <c r="AA1" s="110"/>
      <c r="AB1" s="110"/>
      <c r="AC1" s="110"/>
      <c r="AD1" s="111"/>
      <c r="AE1" s="111"/>
      <c r="AF1" s="111"/>
      <c r="AG1" s="111"/>
      <c r="AH1" s="111"/>
      <c r="AI1" s="112" t="s">
        <v>91</v>
      </c>
      <c r="AJ1" s="112"/>
      <c r="AK1" s="113" t="s">
        <v>213</v>
      </c>
      <c r="AL1" s="113"/>
      <c r="AM1" s="113"/>
      <c r="AN1" s="113"/>
    </row>
    <row r="2" customFormat="false" ht="18" hidden="false" customHeight="true" outlineLevel="0" collapsed="false">
      <c r="A2" s="110"/>
      <c r="B2" s="114"/>
      <c r="C2" s="114"/>
      <c r="D2" s="114"/>
      <c r="E2" s="114"/>
      <c r="F2" s="114"/>
      <c r="G2" s="114"/>
      <c r="H2" s="114"/>
      <c r="I2" s="114"/>
      <c r="J2" s="114"/>
      <c r="K2" s="115"/>
      <c r="L2" s="115"/>
      <c r="M2" s="116" t="n">
        <v>2024</v>
      </c>
      <c r="N2" s="116"/>
      <c r="O2" s="116"/>
      <c r="P2" s="116"/>
      <c r="Q2" s="117" t="s">
        <v>93</v>
      </c>
      <c r="R2" s="117"/>
      <c r="S2" s="116" t="n">
        <v>5</v>
      </c>
      <c r="T2" s="116"/>
      <c r="U2" s="117" t="s">
        <v>94</v>
      </c>
      <c r="V2" s="117"/>
      <c r="W2" s="114"/>
      <c r="X2" s="114"/>
      <c r="Y2" s="114"/>
      <c r="Z2" s="110"/>
      <c r="AA2" s="110"/>
      <c r="AC2" s="112"/>
      <c r="AD2" s="114"/>
      <c r="AE2" s="114"/>
      <c r="AF2" s="114"/>
      <c r="AG2" s="114"/>
      <c r="AH2" s="114"/>
      <c r="AI2" s="112" t="s">
        <v>95</v>
      </c>
      <c r="AJ2" s="112"/>
      <c r="AK2" s="118"/>
      <c r="AL2" s="118"/>
      <c r="AM2" s="118"/>
      <c r="AN2" s="118"/>
    </row>
    <row r="3" customFormat="false" ht="18" hidden="false" customHeight="true" outlineLevel="0" collapsed="false">
      <c r="A3" s="119"/>
      <c r="B3" s="119"/>
      <c r="C3" s="119"/>
      <c r="D3" s="119"/>
      <c r="E3" s="119"/>
      <c r="F3" s="119"/>
      <c r="G3" s="119"/>
      <c r="H3" s="119"/>
      <c r="I3" s="119"/>
      <c r="J3" s="119"/>
      <c r="K3" s="119"/>
      <c r="L3" s="119"/>
      <c r="M3" s="119"/>
      <c r="N3" s="119"/>
      <c r="O3" s="119"/>
      <c r="P3" s="119"/>
      <c r="Q3" s="119"/>
      <c r="R3" s="119"/>
      <c r="S3" s="119"/>
      <c r="T3" s="119"/>
      <c r="U3" s="119"/>
      <c r="V3" s="119"/>
      <c r="W3" s="119"/>
      <c r="Y3" s="120"/>
      <c r="Z3" s="120"/>
      <c r="AA3" s="120"/>
      <c r="AB3" s="110"/>
      <c r="AC3" s="120"/>
      <c r="AD3" s="120"/>
      <c r="AE3" s="120"/>
      <c r="AF3" s="120"/>
      <c r="AG3" s="120"/>
      <c r="AH3" s="120"/>
      <c r="AI3" s="121" t="s">
        <v>96</v>
      </c>
      <c r="AJ3" s="112"/>
      <c r="AK3" s="122" t="s">
        <v>151</v>
      </c>
      <c r="AL3" s="122"/>
      <c r="AM3" s="122"/>
      <c r="AN3" s="122"/>
    </row>
    <row r="4" customFormat="false" ht="18" hidden="false" customHeight="true" outlineLevel="0" collapsed="false">
      <c r="A4" s="119"/>
      <c r="B4" s="119"/>
      <c r="C4" s="119"/>
      <c r="D4" s="119"/>
      <c r="E4" s="119"/>
      <c r="F4" s="119"/>
      <c r="G4" s="119"/>
      <c r="H4" s="119"/>
      <c r="I4" s="119"/>
      <c r="J4" s="119"/>
      <c r="K4" s="119"/>
      <c r="L4" s="119"/>
      <c r="M4" s="119"/>
      <c r="N4" s="119"/>
      <c r="O4" s="119"/>
      <c r="P4" s="119"/>
      <c r="Q4" s="119"/>
      <c r="R4" s="119"/>
      <c r="S4" s="119"/>
      <c r="T4" s="119"/>
      <c r="U4" s="119"/>
      <c r="V4" s="119"/>
      <c r="W4" s="119"/>
      <c r="Y4" s="120"/>
      <c r="Z4" s="120"/>
      <c r="AA4" s="120"/>
      <c r="AB4" s="110"/>
      <c r="AC4" s="120"/>
      <c r="AD4" s="120"/>
      <c r="AE4" s="120"/>
      <c r="AF4" s="120"/>
      <c r="AG4" s="120"/>
      <c r="AH4" s="120"/>
      <c r="AI4" s="121" t="s">
        <v>97</v>
      </c>
      <c r="AJ4" s="112"/>
      <c r="AK4" s="122"/>
      <c r="AL4" s="122"/>
      <c r="AM4" s="122"/>
      <c r="AN4" s="122"/>
    </row>
    <row r="5" customFormat="false" ht="18" hidden="false" customHeight="true" outlineLevel="0" collapsed="false">
      <c r="A5" s="119"/>
      <c r="B5" s="119"/>
      <c r="C5" s="119"/>
      <c r="D5" s="119"/>
      <c r="E5" s="119"/>
      <c r="F5" s="119"/>
      <c r="G5" s="119"/>
      <c r="H5" s="119"/>
      <c r="I5" s="119"/>
      <c r="J5" s="119"/>
      <c r="K5" s="119"/>
      <c r="L5" s="119"/>
      <c r="M5" s="119"/>
      <c r="N5" s="119"/>
      <c r="O5" s="119"/>
      <c r="P5" s="119"/>
      <c r="Q5" s="119"/>
      <c r="R5" s="119"/>
      <c r="S5" s="119"/>
      <c r="U5" s="119"/>
      <c r="V5" s="119"/>
      <c r="W5" s="119"/>
      <c r="Y5" s="120"/>
      <c r="Z5" s="120"/>
      <c r="AA5" s="120"/>
      <c r="AB5" s="110"/>
      <c r="AC5" s="120"/>
      <c r="AD5" s="120"/>
      <c r="AE5" s="120"/>
      <c r="AF5" s="120"/>
      <c r="AG5" s="121" t="s">
        <v>98</v>
      </c>
      <c r="AH5" s="165" t="n">
        <v>40</v>
      </c>
      <c r="AI5" s="165"/>
      <c r="AJ5" s="165"/>
      <c r="AK5" s="120" t="s">
        <v>99</v>
      </c>
      <c r="AL5" s="165"/>
      <c r="AM5" s="120" t="s">
        <v>100</v>
      </c>
      <c r="AN5" s="110"/>
    </row>
    <row r="6" customFormat="false" ht="9.75" hidden="false" customHeight="true" outlineLevel="0" collapsed="false">
      <c r="A6" s="110"/>
      <c r="B6" s="125"/>
      <c r="C6" s="125"/>
      <c r="D6" s="125"/>
      <c r="E6" s="125"/>
      <c r="F6" s="125"/>
      <c r="G6" s="125"/>
      <c r="H6" s="125"/>
      <c r="I6" s="125"/>
      <c r="J6" s="125"/>
      <c r="K6" s="125"/>
      <c r="L6" s="125"/>
      <c r="M6" s="125"/>
      <c r="N6" s="125"/>
      <c r="O6" s="125"/>
      <c r="P6" s="125"/>
      <c r="Q6" s="125"/>
      <c r="R6" s="125"/>
      <c r="S6" s="125"/>
      <c r="T6" s="125"/>
      <c r="U6" s="125"/>
      <c r="V6" s="125"/>
      <c r="W6" s="125"/>
      <c r="X6" s="126"/>
      <c r="Y6" s="126"/>
      <c r="Z6" s="126"/>
      <c r="AA6" s="126"/>
      <c r="AB6" s="126"/>
      <c r="AC6" s="126"/>
      <c r="AD6" s="126"/>
      <c r="AE6" s="126"/>
      <c r="AF6" s="126"/>
      <c r="AG6" s="126"/>
      <c r="AH6" s="126"/>
      <c r="AI6" s="126"/>
      <c r="AJ6" s="126"/>
      <c r="AK6" s="126"/>
      <c r="AL6" s="126"/>
      <c r="AM6" s="110"/>
      <c r="AN6" s="110"/>
    </row>
    <row r="7" customFormat="false" ht="15" hidden="false" customHeight="true" outlineLevel="0" collapsed="false">
      <c r="A7" s="127" t="s">
        <v>101</v>
      </c>
      <c r="B7" s="128" t="s">
        <v>102</v>
      </c>
      <c r="C7" s="129" t="s">
        <v>103</v>
      </c>
      <c r="D7" s="128" t="s">
        <v>104</v>
      </c>
      <c r="E7" s="130" t="s">
        <v>105</v>
      </c>
      <c r="F7" s="131" t="s">
        <v>106</v>
      </c>
      <c r="G7" s="131"/>
      <c r="H7" s="131"/>
      <c r="I7" s="131"/>
      <c r="J7" s="131"/>
      <c r="K7" s="131"/>
      <c r="L7" s="131"/>
      <c r="M7" s="131"/>
      <c r="N7" s="131"/>
      <c r="O7" s="131"/>
      <c r="P7" s="131"/>
      <c r="Q7" s="131"/>
      <c r="R7" s="131"/>
      <c r="S7" s="131"/>
      <c r="T7" s="131"/>
      <c r="U7" s="131"/>
      <c r="V7" s="131"/>
      <c r="W7" s="131"/>
      <c r="X7" s="131"/>
      <c r="Y7" s="131"/>
      <c r="Z7" s="131"/>
      <c r="AA7" s="131"/>
      <c r="AB7" s="131"/>
      <c r="AC7" s="131"/>
      <c r="AD7" s="131"/>
      <c r="AE7" s="131"/>
      <c r="AF7" s="131"/>
      <c r="AG7" s="131"/>
      <c r="AH7" s="131"/>
      <c r="AI7" s="131"/>
      <c r="AJ7" s="131"/>
      <c r="AK7" s="132" t="s">
        <v>107</v>
      </c>
      <c r="AL7" s="133" t="s">
        <v>108</v>
      </c>
      <c r="AM7" s="134" t="s">
        <v>109</v>
      </c>
      <c r="AN7" s="134"/>
    </row>
    <row r="8" customFormat="false" ht="15" hidden="false" customHeight="true" outlineLevel="0" collapsed="false">
      <c r="A8" s="127"/>
      <c r="B8" s="128"/>
      <c r="C8" s="129"/>
      <c r="D8" s="128"/>
      <c r="E8" s="130"/>
      <c r="F8" s="128" t="s">
        <v>110</v>
      </c>
      <c r="G8" s="128"/>
      <c r="H8" s="128"/>
      <c r="I8" s="128"/>
      <c r="J8" s="128"/>
      <c r="K8" s="128"/>
      <c r="L8" s="128"/>
      <c r="M8" s="128" t="s">
        <v>111</v>
      </c>
      <c r="N8" s="128"/>
      <c r="O8" s="128"/>
      <c r="P8" s="128"/>
      <c r="Q8" s="128"/>
      <c r="R8" s="128"/>
      <c r="S8" s="128"/>
      <c r="T8" s="128" t="s">
        <v>112</v>
      </c>
      <c r="U8" s="128"/>
      <c r="V8" s="128"/>
      <c r="W8" s="128"/>
      <c r="X8" s="128"/>
      <c r="Y8" s="128"/>
      <c r="Z8" s="128"/>
      <c r="AA8" s="128" t="s">
        <v>113</v>
      </c>
      <c r="AB8" s="128"/>
      <c r="AC8" s="128"/>
      <c r="AD8" s="128"/>
      <c r="AE8" s="128"/>
      <c r="AF8" s="128"/>
      <c r="AG8" s="128"/>
      <c r="AH8" s="128" t="s">
        <v>114</v>
      </c>
      <c r="AI8" s="128"/>
      <c r="AJ8" s="128"/>
      <c r="AK8" s="132"/>
      <c r="AL8" s="133"/>
      <c r="AM8" s="134"/>
      <c r="AN8" s="134"/>
    </row>
    <row r="9" customFormat="false" ht="15" hidden="false" customHeight="true" outlineLevel="0" collapsed="false">
      <c r="A9" s="127"/>
      <c r="B9" s="128"/>
      <c r="C9" s="129"/>
      <c r="D9" s="128"/>
      <c r="E9" s="130"/>
      <c r="F9" s="135" t="n">
        <f aca="false">DATE($M$2,$S$2,1)</f>
        <v>45413</v>
      </c>
      <c r="G9" s="135" t="n">
        <f aca="false">DATE($M$2,$S$2,2)</f>
        <v>45414</v>
      </c>
      <c r="H9" s="135" t="n">
        <f aca="false">DATE($M$2,$S$2,3)</f>
        <v>45415</v>
      </c>
      <c r="I9" s="135" t="n">
        <f aca="false">DATE($M$2,$S$2,4)</f>
        <v>45416</v>
      </c>
      <c r="J9" s="135" t="n">
        <f aca="false">DATE($M$2,$S$2,5)</f>
        <v>45417</v>
      </c>
      <c r="K9" s="135" t="n">
        <f aca="false">DATE($M$2,$S$2,6)</f>
        <v>45418</v>
      </c>
      <c r="L9" s="135" t="n">
        <f aca="false">DATE($M$2,$S$2,7)</f>
        <v>45419</v>
      </c>
      <c r="M9" s="135" t="n">
        <f aca="false">DATE($M$2,$S$2,8)</f>
        <v>45420</v>
      </c>
      <c r="N9" s="135" t="n">
        <f aca="false">DATE($M$2,$S$2,9)</f>
        <v>45421</v>
      </c>
      <c r="O9" s="135" t="n">
        <f aca="false">DATE($M$2,$S$2,10)</f>
        <v>45422</v>
      </c>
      <c r="P9" s="135" t="n">
        <f aca="false">DATE($M$2,$S$2,11)</f>
        <v>45423</v>
      </c>
      <c r="Q9" s="135" t="n">
        <f aca="false">DATE($M$2,$S$2,12)</f>
        <v>45424</v>
      </c>
      <c r="R9" s="135" t="n">
        <f aca="false">DATE($M$2,$S$2,13)</f>
        <v>45425</v>
      </c>
      <c r="S9" s="135" t="n">
        <f aca="false">DATE($M$2,$S$2,14)</f>
        <v>45426</v>
      </c>
      <c r="T9" s="135" t="n">
        <f aca="false">DATE($M$2,$S$2,15)</f>
        <v>45427</v>
      </c>
      <c r="U9" s="135" t="n">
        <f aca="false">DATE($M$2,$S$2,16)</f>
        <v>45428</v>
      </c>
      <c r="V9" s="135" t="n">
        <f aca="false">DATE($M$2,$S$2,17)</f>
        <v>45429</v>
      </c>
      <c r="W9" s="135" t="n">
        <f aca="false">DATE($M$2,$S$2,18)</f>
        <v>45430</v>
      </c>
      <c r="X9" s="135" t="n">
        <f aca="false">DATE($M$2,$S$2,19)</f>
        <v>45431</v>
      </c>
      <c r="Y9" s="135" t="n">
        <f aca="false">DATE($M$2,$S$2,20)</f>
        <v>45432</v>
      </c>
      <c r="Z9" s="135" t="n">
        <f aca="false">DATE($M$2,$S$2,21)</f>
        <v>45433</v>
      </c>
      <c r="AA9" s="135" t="n">
        <f aca="false">DATE($M$2,$S$2,22)</f>
        <v>45434</v>
      </c>
      <c r="AB9" s="135" t="n">
        <f aca="false">DATE($M$2,$S$2,23)</f>
        <v>45435</v>
      </c>
      <c r="AC9" s="135" t="n">
        <f aca="false">DATE($M$2,$S$2,24)</f>
        <v>45436</v>
      </c>
      <c r="AD9" s="135" t="n">
        <f aca="false">DATE($M$2,$S$2,25)</f>
        <v>45437</v>
      </c>
      <c r="AE9" s="135" t="n">
        <f aca="false">DATE($M$2,$S$2,26)</f>
        <v>45438</v>
      </c>
      <c r="AF9" s="135" t="n">
        <f aca="false">DATE($M$2,$S$2,27)</f>
        <v>45439</v>
      </c>
      <c r="AG9" s="135" t="n">
        <f aca="false">DATE($M$2,$S$2,28)</f>
        <v>45440</v>
      </c>
      <c r="AH9" s="135" t="n">
        <f aca="false">IF(DAY(EOMONTH(F9,0))&lt;29,"",DATE($M$2,$S$2,29))</f>
        <v>45441</v>
      </c>
      <c r="AI9" s="135" t="n">
        <f aca="false">IF(DAY(EOMONTH(F9,0))&lt;30,"",DATE($M$2,$S$2,30))</f>
        <v>45442</v>
      </c>
      <c r="AJ9" s="135" t="n">
        <f aca="false">IF(DAY(EOMONTH(F9,0))&lt;31,"",DATE($M$2,$S$2,31))</f>
        <v>45443</v>
      </c>
      <c r="AK9" s="132"/>
      <c r="AL9" s="133"/>
      <c r="AM9" s="134"/>
      <c r="AN9" s="134"/>
    </row>
    <row r="10" customFormat="false" ht="15" hidden="false" customHeight="true" outlineLevel="0" collapsed="false">
      <c r="A10" s="127"/>
      <c r="B10" s="128"/>
      <c r="C10" s="129"/>
      <c r="D10" s="128"/>
      <c r="E10" s="130"/>
      <c r="F10" s="136" t="n">
        <f aca="false">DATE($M$2,$S$2,1)</f>
        <v>45413</v>
      </c>
      <c r="G10" s="136" t="n">
        <f aca="false">DATE($M$2,$S$2,2)</f>
        <v>45414</v>
      </c>
      <c r="H10" s="136" t="n">
        <f aca="false">DATE($M$2,$S$2,3)</f>
        <v>45415</v>
      </c>
      <c r="I10" s="136" t="n">
        <f aca="false">DATE($M$2,$S$2,4)</f>
        <v>45416</v>
      </c>
      <c r="J10" s="136" t="n">
        <f aca="false">DATE($M$2,$S$2,5)</f>
        <v>45417</v>
      </c>
      <c r="K10" s="136" t="n">
        <f aca="false">DATE($M$2,$S$2,6)</f>
        <v>45418</v>
      </c>
      <c r="L10" s="136" t="n">
        <f aca="false">DATE($M$2,$S$2,7)</f>
        <v>45419</v>
      </c>
      <c r="M10" s="136" t="n">
        <f aca="false">DATE($M$2,$S$2,8)</f>
        <v>45420</v>
      </c>
      <c r="N10" s="136" t="n">
        <f aca="false">DATE($M$2,$S$2,9)</f>
        <v>45421</v>
      </c>
      <c r="O10" s="136" t="n">
        <f aca="false">DATE($M$2,$S$2,10)</f>
        <v>45422</v>
      </c>
      <c r="P10" s="136" t="n">
        <f aca="false">DATE($M$2,$S$2,11)</f>
        <v>45423</v>
      </c>
      <c r="Q10" s="136" t="n">
        <f aca="false">DATE($M$2,$S$2,12)</f>
        <v>45424</v>
      </c>
      <c r="R10" s="136" t="n">
        <f aca="false">DATE($M$2,$S$2,13)</f>
        <v>45425</v>
      </c>
      <c r="S10" s="136" t="n">
        <f aca="false">DATE($M$2,$S$2,14)</f>
        <v>45426</v>
      </c>
      <c r="T10" s="136" t="n">
        <f aca="false">DATE($M$2,$S$2,15)</f>
        <v>45427</v>
      </c>
      <c r="U10" s="136" t="n">
        <f aca="false">DATE($M$2,$S$2,16)</f>
        <v>45428</v>
      </c>
      <c r="V10" s="136" t="n">
        <f aca="false">DATE($M$2,$S$2,17)</f>
        <v>45429</v>
      </c>
      <c r="W10" s="136" t="n">
        <f aca="false">DATE($M$2,$S$2,18)</f>
        <v>45430</v>
      </c>
      <c r="X10" s="136" t="n">
        <f aca="false">DATE($M$2,$S$2,19)</f>
        <v>45431</v>
      </c>
      <c r="Y10" s="136" t="n">
        <f aca="false">DATE($M$2,$S$2,20)</f>
        <v>45432</v>
      </c>
      <c r="Z10" s="136" t="n">
        <f aca="false">DATE($M$2,$S$2,21)</f>
        <v>45433</v>
      </c>
      <c r="AA10" s="136" t="n">
        <f aca="false">DATE($M$2,$S$2,22)</f>
        <v>45434</v>
      </c>
      <c r="AB10" s="136" t="n">
        <f aca="false">DATE($M$2,$S$2,23)</f>
        <v>45435</v>
      </c>
      <c r="AC10" s="136" t="n">
        <f aca="false">DATE($M$2,$S$2,24)</f>
        <v>45436</v>
      </c>
      <c r="AD10" s="136" t="n">
        <f aca="false">DATE($M$2,$S$2,25)</f>
        <v>45437</v>
      </c>
      <c r="AE10" s="136" t="n">
        <f aca="false">DATE($M$2,$S$2,26)</f>
        <v>45438</v>
      </c>
      <c r="AF10" s="136" t="n">
        <f aca="false">DATE($M$2,$S$2,27)</f>
        <v>45439</v>
      </c>
      <c r="AG10" s="136" t="n">
        <f aca="false">DATE($M$2,$S$2,28)</f>
        <v>45440</v>
      </c>
      <c r="AH10" s="136" t="n">
        <f aca="false">IF(DAY(EOMONTH(F10,0))&lt;29,"",DATE($M$2,$S$2,29))</f>
        <v>45441</v>
      </c>
      <c r="AI10" s="136" t="n">
        <f aca="false">IF(DAY(EOMONTH(F10,0))&lt;30,"",DATE($M$2,$S$2,30))</f>
        <v>45442</v>
      </c>
      <c r="AJ10" s="136" t="n">
        <f aca="false">IF(DAY(EOMONTH(F10,0))&lt;31,"",DATE($M$2,$S$2,31))</f>
        <v>45443</v>
      </c>
      <c r="AK10" s="132"/>
      <c r="AL10" s="133"/>
      <c r="AM10" s="134"/>
      <c r="AN10" s="134"/>
    </row>
    <row r="11" customFormat="false" ht="18" hidden="false" customHeight="true" outlineLevel="0" collapsed="false">
      <c r="A11" s="127" t="n">
        <v>1</v>
      </c>
      <c r="B11" s="170" t="s">
        <v>22</v>
      </c>
      <c r="C11" s="138" t="s">
        <v>126</v>
      </c>
      <c r="D11" s="167"/>
      <c r="E11" s="168" t="s">
        <v>126</v>
      </c>
      <c r="F11" s="141"/>
      <c r="G11" s="141"/>
      <c r="H11" s="141"/>
      <c r="I11" s="141"/>
      <c r="J11" s="141"/>
      <c r="K11" s="141"/>
      <c r="L11" s="141"/>
      <c r="M11" s="141"/>
      <c r="N11" s="141"/>
      <c r="O11" s="141"/>
      <c r="P11" s="141"/>
      <c r="Q11" s="141"/>
      <c r="R11" s="141"/>
      <c r="S11" s="141"/>
      <c r="T11" s="141"/>
      <c r="U11" s="141"/>
      <c r="V11" s="141"/>
      <c r="W11" s="141"/>
      <c r="X11" s="141"/>
      <c r="Y11" s="141"/>
      <c r="Z11" s="141"/>
      <c r="AA11" s="141"/>
      <c r="AB11" s="141"/>
      <c r="AC11" s="141"/>
      <c r="AD11" s="141"/>
      <c r="AE11" s="141"/>
      <c r="AF11" s="141"/>
      <c r="AG11" s="141"/>
      <c r="AH11" s="141"/>
      <c r="AI11" s="141"/>
      <c r="AJ11" s="141"/>
      <c r="AK11" s="142" t="n">
        <f aca="false">+SUM(F11:AJ11)</f>
        <v>0</v>
      </c>
      <c r="AL11" s="143" t="n">
        <f aca="false">IF($AK$3="４週",AK11/4,AK11/(DAY(EOMONTH($F$9,0))/7))</f>
        <v>0</v>
      </c>
      <c r="AM11" s="144"/>
      <c r="AN11" s="144"/>
    </row>
    <row r="12" customFormat="false" ht="18" hidden="false" customHeight="true" outlineLevel="0" collapsed="false">
      <c r="A12" s="127" t="n">
        <v>2</v>
      </c>
      <c r="B12" s="170" t="s">
        <v>22</v>
      </c>
      <c r="C12" s="138" t="s">
        <v>128</v>
      </c>
      <c r="D12" s="167"/>
      <c r="E12" s="168" t="s">
        <v>128</v>
      </c>
      <c r="F12" s="141"/>
      <c r="G12" s="141"/>
      <c r="H12" s="141"/>
      <c r="I12" s="141"/>
      <c r="J12" s="141"/>
      <c r="K12" s="141"/>
      <c r="L12" s="141"/>
      <c r="M12" s="141"/>
      <c r="N12" s="141"/>
      <c r="O12" s="141"/>
      <c r="P12" s="141"/>
      <c r="Q12" s="141"/>
      <c r="R12" s="141"/>
      <c r="S12" s="141"/>
      <c r="T12" s="141"/>
      <c r="U12" s="141"/>
      <c r="V12" s="141"/>
      <c r="W12" s="141"/>
      <c r="X12" s="141"/>
      <c r="Y12" s="141"/>
      <c r="Z12" s="141"/>
      <c r="AA12" s="141"/>
      <c r="AB12" s="141"/>
      <c r="AC12" s="141"/>
      <c r="AD12" s="141"/>
      <c r="AE12" s="141"/>
      <c r="AF12" s="141"/>
      <c r="AG12" s="141"/>
      <c r="AH12" s="141"/>
      <c r="AI12" s="141"/>
      <c r="AJ12" s="141"/>
      <c r="AK12" s="142" t="n">
        <f aca="false">+SUM(F12:AJ12)</f>
        <v>0</v>
      </c>
      <c r="AL12" s="143" t="n">
        <f aca="false">IF($AK$3="４週",AK12/4,AK12/(DAY(EOMONTH($F$9,0))/7))</f>
        <v>0</v>
      </c>
      <c r="AM12" s="144"/>
      <c r="AN12" s="144"/>
    </row>
    <row r="13" customFormat="false" ht="18" hidden="false" customHeight="true" outlineLevel="0" collapsed="false">
      <c r="A13" s="127" t="n">
        <v>3</v>
      </c>
      <c r="B13" s="170" t="s">
        <v>22</v>
      </c>
      <c r="C13" s="138" t="s">
        <v>130</v>
      </c>
      <c r="D13" s="167"/>
      <c r="E13" s="168" t="s">
        <v>130</v>
      </c>
      <c r="F13" s="141"/>
      <c r="G13" s="141"/>
      <c r="H13" s="141"/>
      <c r="I13" s="141"/>
      <c r="J13" s="141"/>
      <c r="K13" s="141"/>
      <c r="L13" s="141"/>
      <c r="M13" s="141"/>
      <c r="N13" s="141"/>
      <c r="O13" s="141"/>
      <c r="P13" s="141"/>
      <c r="Q13" s="141"/>
      <c r="R13" s="141"/>
      <c r="S13" s="141"/>
      <c r="T13" s="141"/>
      <c r="U13" s="141"/>
      <c r="V13" s="141"/>
      <c r="W13" s="141"/>
      <c r="X13" s="141"/>
      <c r="Y13" s="141"/>
      <c r="Z13" s="141"/>
      <c r="AA13" s="141"/>
      <c r="AB13" s="141"/>
      <c r="AC13" s="141"/>
      <c r="AD13" s="141"/>
      <c r="AE13" s="141"/>
      <c r="AF13" s="141"/>
      <c r="AG13" s="141"/>
      <c r="AH13" s="141"/>
      <c r="AI13" s="141"/>
      <c r="AJ13" s="141"/>
      <c r="AK13" s="142" t="n">
        <f aca="false">+SUM(F13:AJ13)</f>
        <v>0</v>
      </c>
      <c r="AL13" s="143" t="n">
        <f aca="false">IF($AK$3="４週",AK13/4,AK13/(DAY(EOMONTH($F$9,0))/7))</f>
        <v>0</v>
      </c>
      <c r="AM13" s="144"/>
      <c r="AN13" s="144"/>
    </row>
    <row r="14" customFormat="false" ht="18" hidden="false" customHeight="true" outlineLevel="0" collapsed="false">
      <c r="A14" s="127" t="n">
        <v>4</v>
      </c>
      <c r="B14" s="170" t="s">
        <v>22</v>
      </c>
      <c r="C14" s="138" t="s">
        <v>132</v>
      </c>
      <c r="D14" s="167"/>
      <c r="E14" s="168" t="s">
        <v>132</v>
      </c>
      <c r="F14" s="141"/>
      <c r="G14" s="141"/>
      <c r="H14" s="141"/>
      <c r="I14" s="141"/>
      <c r="J14" s="141"/>
      <c r="K14" s="141"/>
      <c r="L14" s="141"/>
      <c r="M14" s="141"/>
      <c r="N14" s="141"/>
      <c r="O14" s="141"/>
      <c r="P14" s="141"/>
      <c r="Q14" s="141"/>
      <c r="R14" s="141"/>
      <c r="S14" s="141"/>
      <c r="T14" s="141"/>
      <c r="U14" s="141"/>
      <c r="V14" s="141"/>
      <c r="W14" s="141"/>
      <c r="X14" s="141"/>
      <c r="Y14" s="141"/>
      <c r="Z14" s="141"/>
      <c r="AA14" s="141"/>
      <c r="AB14" s="141"/>
      <c r="AC14" s="141"/>
      <c r="AD14" s="141"/>
      <c r="AE14" s="141"/>
      <c r="AF14" s="141"/>
      <c r="AG14" s="141"/>
      <c r="AH14" s="141"/>
      <c r="AI14" s="141"/>
      <c r="AJ14" s="141"/>
      <c r="AK14" s="142" t="n">
        <f aca="false">+SUM(F14:AJ14)</f>
        <v>0</v>
      </c>
      <c r="AL14" s="143" t="n">
        <f aca="false">IF($AK$3="４週",AK14/4,AK14/(DAY(EOMONTH($F$9,0))/7))</f>
        <v>0</v>
      </c>
      <c r="AM14" s="144"/>
      <c r="AN14" s="144"/>
    </row>
    <row r="15" customFormat="false" ht="18" hidden="false" customHeight="true" outlineLevel="0" collapsed="false">
      <c r="A15" s="127" t="n">
        <v>5</v>
      </c>
      <c r="B15" s="170" t="s">
        <v>24</v>
      </c>
      <c r="C15" s="138" t="s">
        <v>128</v>
      </c>
      <c r="D15" s="167"/>
      <c r="E15" s="168"/>
      <c r="F15" s="141"/>
      <c r="G15" s="141"/>
      <c r="H15" s="141"/>
      <c r="I15" s="141"/>
      <c r="J15" s="141"/>
      <c r="K15" s="141"/>
      <c r="L15" s="141"/>
      <c r="M15" s="141"/>
      <c r="N15" s="141"/>
      <c r="O15" s="141"/>
      <c r="P15" s="141"/>
      <c r="Q15" s="141"/>
      <c r="R15" s="141"/>
      <c r="S15" s="141"/>
      <c r="T15" s="141"/>
      <c r="U15" s="141"/>
      <c r="V15" s="141"/>
      <c r="W15" s="141"/>
      <c r="X15" s="141"/>
      <c r="Y15" s="141"/>
      <c r="Z15" s="141"/>
      <c r="AA15" s="141"/>
      <c r="AB15" s="141"/>
      <c r="AC15" s="141"/>
      <c r="AD15" s="141"/>
      <c r="AE15" s="141"/>
      <c r="AF15" s="141"/>
      <c r="AG15" s="141"/>
      <c r="AH15" s="141"/>
      <c r="AI15" s="141"/>
      <c r="AJ15" s="141"/>
      <c r="AK15" s="142" t="n">
        <f aca="false">+SUM(F15:AJ15)</f>
        <v>0</v>
      </c>
      <c r="AL15" s="143" t="n">
        <f aca="false">IF($AK$3="４週",AK15/4,AK15/(DAY(EOMONTH($F$9,0))/7))</f>
        <v>0</v>
      </c>
      <c r="AM15" s="144"/>
      <c r="AN15" s="144"/>
    </row>
    <row r="16" customFormat="false" ht="18" hidden="false" customHeight="true" outlineLevel="0" collapsed="false">
      <c r="A16" s="127" t="n">
        <v>6</v>
      </c>
      <c r="B16" s="170"/>
      <c r="C16" s="138"/>
      <c r="D16" s="167"/>
      <c r="E16" s="168"/>
      <c r="F16" s="141"/>
      <c r="G16" s="141"/>
      <c r="H16" s="141"/>
      <c r="I16" s="141"/>
      <c r="J16" s="141"/>
      <c r="K16" s="141"/>
      <c r="L16" s="141"/>
      <c r="M16" s="141"/>
      <c r="N16" s="141"/>
      <c r="O16" s="141"/>
      <c r="P16" s="141"/>
      <c r="Q16" s="141"/>
      <c r="R16" s="141"/>
      <c r="S16" s="141"/>
      <c r="T16" s="141"/>
      <c r="U16" s="141"/>
      <c r="V16" s="141"/>
      <c r="W16" s="141"/>
      <c r="X16" s="141"/>
      <c r="Y16" s="141"/>
      <c r="Z16" s="141"/>
      <c r="AA16" s="141"/>
      <c r="AB16" s="141"/>
      <c r="AC16" s="141"/>
      <c r="AD16" s="141"/>
      <c r="AE16" s="141"/>
      <c r="AF16" s="141"/>
      <c r="AG16" s="141"/>
      <c r="AH16" s="141"/>
      <c r="AI16" s="141"/>
      <c r="AJ16" s="141"/>
      <c r="AK16" s="142" t="n">
        <f aca="false">+SUM(F16:AJ16)</f>
        <v>0</v>
      </c>
      <c r="AL16" s="143" t="n">
        <f aca="false">IF($AK$3="４週",AK16/4,AK16/(DAY(EOMONTH($F$9,0))/7))</f>
        <v>0</v>
      </c>
      <c r="AM16" s="144"/>
      <c r="AN16" s="144"/>
    </row>
    <row r="17" customFormat="false" ht="18" hidden="false" customHeight="true" outlineLevel="0" collapsed="false">
      <c r="A17" s="127" t="n">
        <v>7</v>
      </c>
      <c r="B17" s="170"/>
      <c r="C17" s="138"/>
      <c r="D17" s="167"/>
      <c r="E17" s="168"/>
      <c r="F17" s="141"/>
      <c r="G17" s="141"/>
      <c r="H17" s="141"/>
      <c r="I17" s="141"/>
      <c r="J17" s="141"/>
      <c r="K17" s="141"/>
      <c r="L17" s="141"/>
      <c r="M17" s="141"/>
      <c r="N17" s="141"/>
      <c r="O17" s="141"/>
      <c r="P17" s="141"/>
      <c r="Q17" s="141"/>
      <c r="R17" s="141"/>
      <c r="S17" s="141"/>
      <c r="T17" s="141"/>
      <c r="U17" s="141"/>
      <c r="V17" s="141"/>
      <c r="W17" s="141"/>
      <c r="X17" s="141"/>
      <c r="Y17" s="141"/>
      <c r="Z17" s="141"/>
      <c r="AA17" s="141"/>
      <c r="AB17" s="141"/>
      <c r="AC17" s="141"/>
      <c r="AD17" s="141"/>
      <c r="AE17" s="141"/>
      <c r="AF17" s="141"/>
      <c r="AG17" s="141"/>
      <c r="AH17" s="141"/>
      <c r="AI17" s="141"/>
      <c r="AJ17" s="141"/>
      <c r="AK17" s="142" t="n">
        <f aca="false">+SUM(F17:AJ17)</f>
        <v>0</v>
      </c>
      <c r="AL17" s="143" t="n">
        <f aca="false">IF($AK$3="４週",AK17/4,AK17/(DAY(EOMONTH($F$9,0))/7))</f>
        <v>0</v>
      </c>
      <c r="AM17" s="144"/>
      <c r="AN17" s="144"/>
    </row>
    <row r="18" customFormat="false" ht="18" hidden="false" customHeight="true" outlineLevel="0" collapsed="false">
      <c r="A18" s="127" t="n">
        <v>8</v>
      </c>
      <c r="B18" s="170"/>
      <c r="C18" s="138"/>
      <c r="D18" s="167"/>
      <c r="E18" s="168"/>
      <c r="F18" s="141"/>
      <c r="G18" s="141"/>
      <c r="H18" s="141"/>
      <c r="I18" s="141"/>
      <c r="J18" s="141"/>
      <c r="K18" s="141"/>
      <c r="L18" s="141"/>
      <c r="M18" s="141"/>
      <c r="N18" s="141"/>
      <c r="O18" s="141"/>
      <c r="P18" s="141"/>
      <c r="Q18" s="141"/>
      <c r="R18" s="141"/>
      <c r="S18" s="141"/>
      <c r="T18" s="141"/>
      <c r="U18" s="141"/>
      <c r="V18" s="141"/>
      <c r="W18" s="141"/>
      <c r="X18" s="141"/>
      <c r="Y18" s="141"/>
      <c r="Z18" s="141"/>
      <c r="AA18" s="141"/>
      <c r="AB18" s="141"/>
      <c r="AC18" s="141"/>
      <c r="AD18" s="141"/>
      <c r="AE18" s="141"/>
      <c r="AF18" s="141"/>
      <c r="AG18" s="141"/>
      <c r="AH18" s="141"/>
      <c r="AI18" s="141"/>
      <c r="AJ18" s="141"/>
      <c r="AK18" s="142" t="n">
        <f aca="false">+SUM(F18:AJ18)</f>
        <v>0</v>
      </c>
      <c r="AL18" s="143" t="n">
        <f aca="false">IF($AK$3="４週",AK18/4,AK18/(DAY(EOMONTH($F$9,0))/7))</f>
        <v>0</v>
      </c>
      <c r="AM18" s="144"/>
      <c r="AN18" s="144"/>
    </row>
    <row r="19" customFormat="false" ht="18" hidden="false" customHeight="true" outlineLevel="0" collapsed="false">
      <c r="A19" s="127" t="n">
        <v>9</v>
      </c>
      <c r="B19" s="170"/>
      <c r="C19" s="138"/>
      <c r="D19" s="167"/>
      <c r="E19" s="168"/>
      <c r="F19" s="141"/>
      <c r="G19" s="141"/>
      <c r="H19" s="141"/>
      <c r="I19" s="141"/>
      <c r="J19" s="141"/>
      <c r="K19" s="141"/>
      <c r="L19" s="141"/>
      <c r="M19" s="141"/>
      <c r="N19" s="141"/>
      <c r="O19" s="141"/>
      <c r="P19" s="141"/>
      <c r="Q19" s="141"/>
      <c r="R19" s="141"/>
      <c r="S19" s="141"/>
      <c r="T19" s="141"/>
      <c r="U19" s="141"/>
      <c r="V19" s="141"/>
      <c r="W19" s="141"/>
      <c r="X19" s="141"/>
      <c r="Y19" s="141"/>
      <c r="Z19" s="141"/>
      <c r="AA19" s="141"/>
      <c r="AB19" s="141"/>
      <c r="AC19" s="141"/>
      <c r="AD19" s="141"/>
      <c r="AE19" s="141"/>
      <c r="AF19" s="141"/>
      <c r="AG19" s="141"/>
      <c r="AH19" s="141"/>
      <c r="AI19" s="141"/>
      <c r="AJ19" s="141"/>
      <c r="AK19" s="142" t="n">
        <f aca="false">+SUM(F19:AJ19)</f>
        <v>0</v>
      </c>
      <c r="AL19" s="143" t="n">
        <f aca="false">IF($AK$3="４週",AK19/4,AK19/(DAY(EOMONTH($F$9,0))/7))</f>
        <v>0</v>
      </c>
      <c r="AM19" s="144"/>
      <c r="AN19" s="144"/>
    </row>
    <row r="20" customFormat="false" ht="18" hidden="false" customHeight="true" outlineLevel="0" collapsed="false">
      <c r="A20" s="127" t="n">
        <v>10</v>
      </c>
      <c r="B20" s="170"/>
      <c r="C20" s="138"/>
      <c r="D20" s="167"/>
      <c r="E20" s="168"/>
      <c r="F20" s="141"/>
      <c r="G20" s="141"/>
      <c r="H20" s="141"/>
      <c r="I20" s="141"/>
      <c r="J20" s="141"/>
      <c r="K20" s="141"/>
      <c r="L20" s="141"/>
      <c r="M20" s="141"/>
      <c r="N20" s="141"/>
      <c r="O20" s="141"/>
      <c r="P20" s="141"/>
      <c r="Q20" s="141"/>
      <c r="R20" s="141"/>
      <c r="S20" s="141"/>
      <c r="T20" s="141"/>
      <c r="U20" s="141"/>
      <c r="V20" s="141"/>
      <c r="W20" s="141"/>
      <c r="X20" s="141"/>
      <c r="Y20" s="141"/>
      <c r="Z20" s="141"/>
      <c r="AA20" s="141"/>
      <c r="AB20" s="141"/>
      <c r="AC20" s="141"/>
      <c r="AD20" s="141"/>
      <c r="AE20" s="141"/>
      <c r="AF20" s="141"/>
      <c r="AG20" s="141"/>
      <c r="AH20" s="141"/>
      <c r="AI20" s="141"/>
      <c r="AJ20" s="141"/>
      <c r="AK20" s="142" t="n">
        <f aca="false">+SUM(F20:AJ20)</f>
        <v>0</v>
      </c>
      <c r="AL20" s="143" t="n">
        <f aca="false">IF($AK$3="４週",AK20/4,AK20/(DAY(EOMONTH($F$9,0))/7))</f>
        <v>0</v>
      </c>
      <c r="AM20" s="144"/>
      <c r="AN20" s="144"/>
    </row>
    <row r="21" customFormat="false" ht="18" hidden="false" customHeight="true" outlineLevel="0" collapsed="false">
      <c r="A21" s="127" t="n">
        <v>11</v>
      </c>
      <c r="B21" s="170"/>
      <c r="C21" s="138"/>
      <c r="D21" s="167"/>
      <c r="E21" s="168"/>
      <c r="F21" s="141"/>
      <c r="G21" s="141"/>
      <c r="H21" s="141"/>
      <c r="I21" s="141"/>
      <c r="J21" s="141"/>
      <c r="K21" s="141"/>
      <c r="L21" s="141"/>
      <c r="M21" s="141"/>
      <c r="N21" s="141"/>
      <c r="O21" s="141"/>
      <c r="P21" s="141"/>
      <c r="Q21" s="141"/>
      <c r="R21" s="141"/>
      <c r="S21" s="141"/>
      <c r="T21" s="141"/>
      <c r="U21" s="141"/>
      <c r="V21" s="141"/>
      <c r="W21" s="141"/>
      <c r="X21" s="141"/>
      <c r="Y21" s="141"/>
      <c r="Z21" s="141"/>
      <c r="AA21" s="141"/>
      <c r="AB21" s="141"/>
      <c r="AC21" s="141"/>
      <c r="AD21" s="141"/>
      <c r="AE21" s="141"/>
      <c r="AF21" s="141"/>
      <c r="AG21" s="141"/>
      <c r="AH21" s="141"/>
      <c r="AI21" s="141"/>
      <c r="AJ21" s="141"/>
      <c r="AK21" s="142" t="n">
        <f aca="false">+SUM(F21:AJ21)</f>
        <v>0</v>
      </c>
      <c r="AL21" s="143" t="n">
        <f aca="false">IF($AK$3="４週",AK21/4,AK21/(DAY(EOMONTH($F$9,0))/7))</f>
        <v>0</v>
      </c>
      <c r="AM21" s="144"/>
      <c r="AN21" s="144"/>
    </row>
    <row r="22" customFormat="false" ht="18" hidden="false" customHeight="true" outlineLevel="0" collapsed="false">
      <c r="A22" s="127" t="n">
        <v>12</v>
      </c>
      <c r="B22" s="170"/>
      <c r="C22" s="138"/>
      <c r="D22" s="167"/>
      <c r="E22" s="168"/>
      <c r="F22" s="141"/>
      <c r="G22" s="141"/>
      <c r="H22" s="141"/>
      <c r="I22" s="141"/>
      <c r="J22" s="141"/>
      <c r="K22" s="141"/>
      <c r="L22" s="141"/>
      <c r="M22" s="141"/>
      <c r="N22" s="141"/>
      <c r="O22" s="141"/>
      <c r="P22" s="141"/>
      <c r="Q22" s="141"/>
      <c r="R22" s="141"/>
      <c r="S22" s="141"/>
      <c r="T22" s="141"/>
      <c r="U22" s="141"/>
      <c r="V22" s="141"/>
      <c r="W22" s="141"/>
      <c r="X22" s="141"/>
      <c r="Y22" s="141"/>
      <c r="Z22" s="141"/>
      <c r="AA22" s="141"/>
      <c r="AB22" s="141"/>
      <c r="AC22" s="141"/>
      <c r="AD22" s="141"/>
      <c r="AE22" s="141"/>
      <c r="AF22" s="141"/>
      <c r="AG22" s="141"/>
      <c r="AH22" s="141"/>
      <c r="AI22" s="141"/>
      <c r="AJ22" s="141"/>
      <c r="AK22" s="142" t="n">
        <f aca="false">+SUM(F22:AJ22)</f>
        <v>0</v>
      </c>
      <c r="AL22" s="143" t="n">
        <f aca="false">IF($AK$3="４週",AK22/4,AK22/(DAY(EOMONTH($F$9,0))/7))</f>
        <v>0</v>
      </c>
      <c r="AM22" s="144"/>
      <c r="AN22" s="144"/>
    </row>
    <row r="23" customFormat="false" ht="18" hidden="false" customHeight="true" outlineLevel="0" collapsed="false">
      <c r="A23" s="127" t="n">
        <v>13</v>
      </c>
      <c r="B23" s="170"/>
      <c r="C23" s="138"/>
      <c r="D23" s="167"/>
      <c r="E23" s="168"/>
      <c r="F23" s="141"/>
      <c r="G23" s="141"/>
      <c r="H23" s="141"/>
      <c r="I23" s="141"/>
      <c r="J23" s="141"/>
      <c r="K23" s="141"/>
      <c r="L23" s="141"/>
      <c r="M23" s="141"/>
      <c r="N23" s="141"/>
      <c r="O23" s="141"/>
      <c r="P23" s="141"/>
      <c r="Q23" s="141"/>
      <c r="R23" s="141"/>
      <c r="S23" s="141"/>
      <c r="T23" s="141"/>
      <c r="U23" s="141"/>
      <c r="V23" s="141"/>
      <c r="W23" s="141"/>
      <c r="X23" s="141"/>
      <c r="Y23" s="141"/>
      <c r="Z23" s="141"/>
      <c r="AA23" s="141"/>
      <c r="AB23" s="141"/>
      <c r="AC23" s="141"/>
      <c r="AD23" s="141"/>
      <c r="AE23" s="141"/>
      <c r="AF23" s="141"/>
      <c r="AG23" s="141"/>
      <c r="AH23" s="141"/>
      <c r="AI23" s="141"/>
      <c r="AJ23" s="141"/>
      <c r="AK23" s="142" t="n">
        <f aca="false">+SUM(F23:AJ23)</f>
        <v>0</v>
      </c>
      <c r="AL23" s="143" t="n">
        <f aca="false">IF($AK$3="４週",AK23/4,AK23/(DAY(EOMONTH($F$9,0))/7))</f>
        <v>0</v>
      </c>
      <c r="AM23" s="144"/>
      <c r="AN23" s="144"/>
    </row>
    <row r="24" customFormat="false" ht="18" hidden="false" customHeight="true" outlineLevel="0" collapsed="false">
      <c r="A24" s="127" t="n">
        <v>14</v>
      </c>
      <c r="B24" s="170"/>
      <c r="C24" s="138"/>
      <c r="D24" s="167"/>
      <c r="E24" s="168"/>
      <c r="F24" s="141"/>
      <c r="G24" s="141"/>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2" t="n">
        <f aca="false">+SUM(F24:AJ24)</f>
        <v>0</v>
      </c>
      <c r="AL24" s="143" t="n">
        <f aca="false">IF($AK$3="４週",AK24/4,AK24/(DAY(EOMONTH($F$9,0))/7))</f>
        <v>0</v>
      </c>
      <c r="AM24" s="144"/>
      <c r="AN24" s="144"/>
    </row>
    <row r="25" customFormat="false" ht="18" hidden="false" customHeight="true" outlineLevel="0" collapsed="false">
      <c r="A25" s="127" t="n">
        <v>15</v>
      </c>
      <c r="B25" s="170"/>
      <c r="C25" s="138"/>
      <c r="D25" s="167"/>
      <c r="E25" s="168"/>
      <c r="F25" s="141"/>
      <c r="G25" s="141"/>
      <c r="H25" s="141"/>
      <c r="I25" s="141"/>
      <c r="J25" s="141"/>
      <c r="K25" s="141"/>
      <c r="L25" s="141"/>
      <c r="M25" s="141"/>
      <c r="N25" s="141"/>
      <c r="O25" s="141"/>
      <c r="P25" s="141"/>
      <c r="Q25" s="141"/>
      <c r="R25" s="141"/>
      <c r="S25" s="141"/>
      <c r="T25" s="141"/>
      <c r="U25" s="141"/>
      <c r="V25" s="141"/>
      <c r="W25" s="141"/>
      <c r="X25" s="141"/>
      <c r="Y25" s="141"/>
      <c r="Z25" s="141"/>
      <c r="AA25" s="141"/>
      <c r="AB25" s="141"/>
      <c r="AC25" s="141"/>
      <c r="AD25" s="141"/>
      <c r="AE25" s="141"/>
      <c r="AF25" s="141"/>
      <c r="AG25" s="141"/>
      <c r="AH25" s="141"/>
      <c r="AI25" s="141"/>
      <c r="AJ25" s="141"/>
      <c r="AK25" s="142" t="n">
        <f aca="false">+SUM(F25:AJ25)</f>
        <v>0</v>
      </c>
      <c r="AL25" s="143" t="n">
        <f aca="false">IF($AK$3="４週",AK25/4,AK25/(DAY(EOMONTH($F$9,0))/7))</f>
        <v>0</v>
      </c>
      <c r="AM25" s="144"/>
      <c r="AN25" s="144"/>
    </row>
    <row r="26" customFormat="false" ht="18" hidden="false" customHeight="true" outlineLevel="0" collapsed="false">
      <c r="A26" s="127" t="n">
        <v>16</v>
      </c>
      <c r="B26" s="170"/>
      <c r="C26" s="138"/>
      <c r="D26" s="167"/>
      <c r="E26" s="168"/>
      <c r="F26" s="141"/>
      <c r="G26" s="141"/>
      <c r="H26" s="141"/>
      <c r="I26" s="141"/>
      <c r="J26" s="141"/>
      <c r="K26" s="141"/>
      <c r="L26" s="141"/>
      <c r="M26" s="141"/>
      <c r="N26" s="141"/>
      <c r="O26" s="141"/>
      <c r="P26" s="141"/>
      <c r="Q26" s="141"/>
      <c r="R26" s="141"/>
      <c r="S26" s="141"/>
      <c r="T26" s="141"/>
      <c r="U26" s="141"/>
      <c r="V26" s="141"/>
      <c r="W26" s="141"/>
      <c r="X26" s="141"/>
      <c r="Y26" s="141"/>
      <c r="Z26" s="141"/>
      <c r="AA26" s="141"/>
      <c r="AB26" s="141"/>
      <c r="AC26" s="141"/>
      <c r="AD26" s="141"/>
      <c r="AE26" s="141"/>
      <c r="AF26" s="141"/>
      <c r="AG26" s="141"/>
      <c r="AH26" s="141"/>
      <c r="AI26" s="141"/>
      <c r="AJ26" s="141"/>
      <c r="AK26" s="142" t="n">
        <f aca="false">+SUM(F26:AJ26)</f>
        <v>0</v>
      </c>
      <c r="AL26" s="143" t="n">
        <f aca="false">IF($AK$3="４週",AK26/4,AK26/(DAY(EOMONTH($F$9,0))/7))</f>
        <v>0</v>
      </c>
      <c r="AM26" s="144"/>
      <c r="AN26" s="144"/>
    </row>
    <row r="27" customFormat="false" ht="18" hidden="false" customHeight="true" outlineLevel="0" collapsed="false">
      <c r="A27" s="127" t="n">
        <v>17</v>
      </c>
      <c r="B27" s="170"/>
      <c r="C27" s="138"/>
      <c r="D27" s="167"/>
      <c r="E27" s="168"/>
      <c r="F27" s="141"/>
      <c r="G27" s="141"/>
      <c r="H27" s="141"/>
      <c r="I27" s="141"/>
      <c r="J27" s="141"/>
      <c r="K27" s="141"/>
      <c r="L27" s="141"/>
      <c r="M27" s="141"/>
      <c r="N27" s="141"/>
      <c r="O27" s="141"/>
      <c r="P27" s="141"/>
      <c r="Q27" s="141"/>
      <c r="R27" s="141"/>
      <c r="S27" s="141"/>
      <c r="T27" s="141"/>
      <c r="U27" s="141"/>
      <c r="V27" s="141"/>
      <c r="W27" s="141"/>
      <c r="X27" s="141"/>
      <c r="Y27" s="141"/>
      <c r="Z27" s="141"/>
      <c r="AA27" s="141"/>
      <c r="AB27" s="141"/>
      <c r="AC27" s="141"/>
      <c r="AD27" s="141"/>
      <c r="AE27" s="141"/>
      <c r="AF27" s="141"/>
      <c r="AG27" s="141"/>
      <c r="AH27" s="141"/>
      <c r="AI27" s="141"/>
      <c r="AJ27" s="141"/>
      <c r="AK27" s="142" t="n">
        <f aca="false">+SUM(F27:AJ27)</f>
        <v>0</v>
      </c>
      <c r="AL27" s="143" t="n">
        <f aca="false">IF($AK$3="４週",AK27/4,AK27/(DAY(EOMONTH($F$9,0))/7))</f>
        <v>0</v>
      </c>
      <c r="AM27" s="144"/>
      <c r="AN27" s="144"/>
    </row>
    <row r="28" customFormat="false" ht="18" hidden="false" customHeight="true" outlineLevel="0" collapsed="false">
      <c r="A28" s="127" t="n">
        <v>18</v>
      </c>
      <c r="B28" s="170"/>
      <c r="C28" s="138"/>
      <c r="D28" s="167"/>
      <c r="E28" s="168"/>
      <c r="F28" s="141"/>
      <c r="G28" s="141"/>
      <c r="H28" s="141"/>
      <c r="I28" s="141"/>
      <c r="J28" s="141"/>
      <c r="K28" s="141"/>
      <c r="L28" s="141"/>
      <c r="M28" s="141"/>
      <c r="N28" s="141"/>
      <c r="O28" s="141"/>
      <c r="P28" s="141"/>
      <c r="Q28" s="141"/>
      <c r="R28" s="141"/>
      <c r="S28" s="141"/>
      <c r="T28" s="141"/>
      <c r="U28" s="141"/>
      <c r="V28" s="141"/>
      <c r="W28" s="141"/>
      <c r="X28" s="141"/>
      <c r="Y28" s="141"/>
      <c r="Z28" s="141"/>
      <c r="AA28" s="141"/>
      <c r="AB28" s="141"/>
      <c r="AC28" s="141"/>
      <c r="AD28" s="141"/>
      <c r="AE28" s="141"/>
      <c r="AF28" s="141"/>
      <c r="AG28" s="141"/>
      <c r="AH28" s="141"/>
      <c r="AI28" s="141"/>
      <c r="AJ28" s="141"/>
      <c r="AK28" s="142" t="n">
        <f aca="false">+SUM(F28:AJ28)</f>
        <v>0</v>
      </c>
      <c r="AL28" s="143" t="n">
        <f aca="false">IF($AK$3="４週",AK28/4,AK28/(DAY(EOMONTH($F$9,0))/7))</f>
        <v>0</v>
      </c>
      <c r="AM28" s="144"/>
      <c r="AN28" s="144"/>
    </row>
    <row r="29" customFormat="false" ht="18" hidden="false" customHeight="true" outlineLevel="0" collapsed="false">
      <c r="A29" s="127" t="n">
        <v>19</v>
      </c>
      <c r="B29" s="170"/>
      <c r="C29" s="138"/>
      <c r="D29" s="167"/>
      <c r="E29" s="168"/>
      <c r="F29" s="141"/>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41"/>
      <c r="AG29" s="141"/>
      <c r="AH29" s="141"/>
      <c r="AI29" s="141"/>
      <c r="AJ29" s="141"/>
      <c r="AK29" s="142" t="n">
        <f aca="false">+SUM(F29:AJ29)</f>
        <v>0</v>
      </c>
      <c r="AL29" s="143" t="n">
        <f aca="false">IF($AK$3="４週",AK29/4,AK29/(DAY(EOMONTH($F$9,0))/7))</f>
        <v>0</v>
      </c>
      <c r="AM29" s="144"/>
      <c r="AN29" s="144"/>
    </row>
    <row r="30" customFormat="false" ht="18" hidden="false" customHeight="true" outlineLevel="0" collapsed="false">
      <c r="A30" s="127" t="n">
        <v>20</v>
      </c>
      <c r="B30" s="170"/>
      <c r="C30" s="138"/>
      <c r="D30" s="167"/>
      <c r="E30" s="168"/>
      <c r="F30" s="141"/>
      <c r="G30" s="141"/>
      <c r="H30" s="141"/>
      <c r="I30" s="141"/>
      <c r="J30" s="141"/>
      <c r="K30" s="141"/>
      <c r="L30" s="141"/>
      <c r="M30" s="141"/>
      <c r="N30" s="141"/>
      <c r="O30" s="141"/>
      <c r="P30" s="141"/>
      <c r="Q30" s="141"/>
      <c r="R30" s="141"/>
      <c r="S30" s="141"/>
      <c r="T30" s="141"/>
      <c r="U30" s="141"/>
      <c r="V30" s="141"/>
      <c r="W30" s="141"/>
      <c r="X30" s="141"/>
      <c r="Y30" s="141"/>
      <c r="Z30" s="141"/>
      <c r="AA30" s="141"/>
      <c r="AB30" s="141"/>
      <c r="AC30" s="141"/>
      <c r="AD30" s="141"/>
      <c r="AE30" s="141"/>
      <c r="AF30" s="141"/>
      <c r="AG30" s="141"/>
      <c r="AH30" s="141"/>
      <c r="AI30" s="141"/>
      <c r="AJ30" s="141"/>
      <c r="AK30" s="142" t="n">
        <f aca="false">+SUM(F30:AJ30)</f>
        <v>0</v>
      </c>
      <c r="AL30" s="143" t="n">
        <f aca="false">IF($AK$3="４週",AK30/4,AK30/(DAY(EOMONTH($F$9,0))/7))</f>
        <v>0</v>
      </c>
      <c r="AM30" s="144"/>
      <c r="AN30" s="144"/>
    </row>
    <row r="31" customFormat="false" ht="18" hidden="false" customHeight="true" outlineLevel="0" collapsed="false">
      <c r="A31" s="130" t="s">
        <v>115</v>
      </c>
      <c r="B31" s="130"/>
      <c r="C31" s="130"/>
      <c r="D31" s="130"/>
      <c r="E31" s="130"/>
      <c r="F31" s="145" t="n">
        <f aca="false">+SUM(F11:F30)</f>
        <v>0</v>
      </c>
      <c r="G31" s="145" t="n">
        <f aca="false">+SUM(G11:G30)</f>
        <v>0</v>
      </c>
      <c r="H31" s="145" t="n">
        <f aca="false">+SUM(H11:H30)</f>
        <v>0</v>
      </c>
      <c r="I31" s="145" t="n">
        <f aca="false">+SUM(I11:I30)</f>
        <v>0</v>
      </c>
      <c r="J31" s="145" t="n">
        <f aca="false">+SUM(J11:J30)</f>
        <v>0</v>
      </c>
      <c r="K31" s="145" t="n">
        <f aca="false">+SUM(K11:K30)</f>
        <v>0</v>
      </c>
      <c r="L31" s="145" t="n">
        <f aca="false">+SUM(L11:L30)</f>
        <v>0</v>
      </c>
      <c r="M31" s="145" t="n">
        <f aca="false">+SUM(M11:M30)</f>
        <v>0</v>
      </c>
      <c r="N31" s="145" t="n">
        <f aca="false">+SUM(N11:N30)</f>
        <v>0</v>
      </c>
      <c r="O31" s="145" t="n">
        <f aca="false">+SUM(O11:O30)</f>
        <v>0</v>
      </c>
      <c r="P31" s="145" t="n">
        <f aca="false">+SUM(P11:P30)</f>
        <v>0</v>
      </c>
      <c r="Q31" s="145" t="n">
        <f aca="false">+SUM(Q11:Q30)</f>
        <v>0</v>
      </c>
      <c r="R31" s="145" t="n">
        <f aca="false">+SUM(R11:R30)</f>
        <v>0</v>
      </c>
      <c r="S31" s="145" t="n">
        <f aca="false">+SUM(S11:S30)</f>
        <v>0</v>
      </c>
      <c r="T31" s="145" t="n">
        <f aca="false">+SUM(T11:T30)</f>
        <v>0</v>
      </c>
      <c r="U31" s="145" t="n">
        <f aca="false">+SUM(U11:U30)</f>
        <v>0</v>
      </c>
      <c r="V31" s="145" t="n">
        <f aca="false">+SUM(V11:V30)</f>
        <v>0</v>
      </c>
      <c r="W31" s="145" t="n">
        <f aca="false">+SUM(W11:W30)</f>
        <v>0</v>
      </c>
      <c r="X31" s="145" t="n">
        <f aca="false">+SUM(X11:X30)</f>
        <v>0</v>
      </c>
      <c r="Y31" s="145" t="n">
        <f aca="false">+SUM(Y11:Y30)</f>
        <v>0</v>
      </c>
      <c r="Z31" s="145" t="n">
        <f aca="false">+SUM(Z11:Z30)</f>
        <v>0</v>
      </c>
      <c r="AA31" s="145" t="n">
        <f aca="false">+SUM(AA11:AA30)</f>
        <v>0</v>
      </c>
      <c r="AB31" s="145" t="n">
        <f aca="false">+SUM(AB11:AB30)</f>
        <v>0</v>
      </c>
      <c r="AC31" s="145" t="n">
        <f aca="false">+SUM(AC11:AC30)</f>
        <v>0</v>
      </c>
      <c r="AD31" s="145" t="n">
        <f aca="false">+SUM(AD11:AD30)</f>
        <v>0</v>
      </c>
      <c r="AE31" s="145" t="n">
        <f aca="false">+SUM(AE11:AE30)</f>
        <v>0</v>
      </c>
      <c r="AF31" s="145" t="n">
        <f aca="false">+SUM(AF11:AF30)</f>
        <v>0</v>
      </c>
      <c r="AG31" s="145" t="n">
        <f aca="false">+SUM(AG11:AG30)</f>
        <v>0</v>
      </c>
      <c r="AH31" s="145" t="n">
        <f aca="false">+SUM(AH11:AH30)</f>
        <v>0</v>
      </c>
      <c r="AI31" s="145" t="n">
        <f aca="false">+SUM(AI11:AI30)</f>
        <v>0</v>
      </c>
      <c r="AJ31" s="145" t="n">
        <f aca="false">+SUM(AJ11:AJ30)</f>
        <v>0</v>
      </c>
      <c r="AK31" s="142" t="n">
        <f aca="false">+SUM(F31:AJ31)</f>
        <v>0</v>
      </c>
      <c r="AL31" s="143" t="n">
        <f aca="false">IF($AK$3="４週",AK31/4,AK31/(DAY(EOMONTH($F$9,0))/7))</f>
        <v>0</v>
      </c>
      <c r="AM31" s="146"/>
      <c r="AN31" s="146"/>
    </row>
    <row r="32" customFormat="false" ht="18" hidden="false" customHeight="true" outlineLevel="0" collapsed="false">
      <c r="A32" s="147" t="s">
        <v>116</v>
      </c>
      <c r="B32" s="147"/>
      <c r="C32" s="147"/>
      <c r="D32" s="147"/>
      <c r="E32" s="147"/>
      <c r="F32" s="148"/>
      <c r="G32" s="148"/>
      <c r="H32" s="148"/>
      <c r="I32" s="148"/>
      <c r="J32" s="148"/>
      <c r="K32" s="148"/>
      <c r="L32" s="148"/>
      <c r="M32" s="148"/>
      <c r="N32" s="148"/>
      <c r="O32" s="148"/>
      <c r="P32" s="148"/>
      <c r="Q32" s="148"/>
      <c r="R32" s="148"/>
      <c r="S32" s="148"/>
      <c r="T32" s="148"/>
      <c r="U32" s="148"/>
      <c r="V32" s="148"/>
      <c r="W32" s="148"/>
      <c r="X32" s="148"/>
      <c r="Y32" s="148"/>
      <c r="Z32" s="148"/>
      <c r="AA32" s="148"/>
      <c r="AB32" s="148"/>
      <c r="AC32" s="148"/>
      <c r="AD32" s="148"/>
      <c r="AE32" s="148"/>
      <c r="AF32" s="148"/>
      <c r="AG32" s="148"/>
      <c r="AH32" s="148"/>
      <c r="AI32" s="148"/>
      <c r="AJ32" s="148"/>
      <c r="AK32" s="145"/>
      <c r="AL32" s="149"/>
      <c r="AM32" s="146"/>
      <c r="AN32" s="146"/>
    </row>
    <row r="33" s="153" customFormat="true" ht="15" hidden="false" customHeight="true" outlineLevel="0" collapsed="false">
      <c r="A33" s="150"/>
      <c r="B33" s="150"/>
      <c r="C33" s="150"/>
      <c r="D33" s="150"/>
      <c r="E33" s="150"/>
      <c r="F33" s="151"/>
      <c r="G33" s="151"/>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0"/>
      <c r="AL33" s="150"/>
      <c r="AM33" s="152"/>
    </row>
    <row r="34" s="153" customFormat="true" ht="15" hidden="false" customHeight="true" outlineLevel="0" collapsed="false">
      <c r="A34" s="150"/>
      <c r="B34" s="150"/>
      <c r="C34" s="150"/>
      <c r="D34" s="150"/>
      <c r="E34" s="150"/>
      <c r="F34" s="151"/>
      <c r="G34" s="151"/>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0"/>
      <c r="AL34" s="150"/>
      <c r="AM34" s="152"/>
    </row>
    <row r="35" s="153" customFormat="true" ht="15" hidden="false" customHeight="true" outlineLevel="0" collapsed="false">
      <c r="A35" s="150"/>
      <c r="B35" s="150"/>
      <c r="C35" s="150"/>
      <c r="D35" s="150"/>
      <c r="E35" s="150"/>
      <c r="F35" s="151"/>
      <c r="G35" s="151"/>
      <c r="H35" s="151"/>
      <c r="I35" s="151"/>
      <c r="J35" s="151"/>
      <c r="K35" s="151"/>
      <c r="L35" s="151"/>
      <c r="M35" s="151"/>
      <c r="N35" s="151"/>
      <c r="O35" s="151"/>
      <c r="P35" s="151"/>
      <c r="Q35" s="151"/>
      <c r="R35" s="151"/>
      <c r="S35" s="151"/>
      <c r="T35" s="151"/>
      <c r="U35" s="151"/>
      <c r="V35" s="151"/>
      <c r="W35" s="151"/>
      <c r="X35" s="151"/>
      <c r="Y35" s="151"/>
      <c r="Z35" s="151"/>
      <c r="AA35" s="151"/>
      <c r="AB35" s="151"/>
      <c r="AC35" s="151"/>
      <c r="AD35" s="151"/>
      <c r="AE35" s="151"/>
      <c r="AF35" s="151"/>
      <c r="AG35" s="151"/>
      <c r="AH35" s="151"/>
      <c r="AI35" s="151"/>
      <c r="AJ35" s="151"/>
      <c r="AK35" s="150"/>
      <c r="AL35" s="150"/>
      <c r="AM35" s="152"/>
    </row>
    <row r="36" s="153" customFormat="true" ht="21" hidden="false" customHeight="true" outlineLevel="0" collapsed="false">
      <c r="A36" s="173" t="s">
        <v>196</v>
      </c>
      <c r="B36" s="150"/>
      <c r="C36" s="150"/>
      <c r="D36" s="150"/>
      <c r="E36" s="150"/>
      <c r="F36" s="150"/>
      <c r="G36" s="151"/>
      <c r="H36" s="151"/>
      <c r="I36" s="151"/>
      <c r="J36" s="151"/>
      <c r="K36" s="151"/>
      <c r="L36" s="151"/>
      <c r="M36" s="151"/>
      <c r="N36" s="151"/>
      <c r="O36" s="151"/>
      <c r="AM36" s="150"/>
      <c r="AN36" s="152"/>
    </row>
    <row r="37" s="153" customFormat="true" ht="24.75" hidden="false" customHeight="true" outlineLevel="0" collapsed="false">
      <c r="A37" s="178"/>
      <c r="B37" s="178"/>
      <c r="C37" s="178"/>
      <c r="D37" s="210" t="n">
        <v>4</v>
      </c>
      <c r="E37" s="210" t="n">
        <v>5</v>
      </c>
      <c r="F37" s="210" t="n">
        <v>6</v>
      </c>
      <c r="G37" s="210"/>
      <c r="H37" s="210"/>
      <c r="I37" s="210" t="n">
        <v>7</v>
      </c>
      <c r="J37" s="210"/>
      <c r="K37" s="210"/>
      <c r="L37" s="210" t="n">
        <v>8</v>
      </c>
      <c r="M37" s="210"/>
      <c r="N37" s="210"/>
      <c r="O37" s="210" t="n">
        <v>9</v>
      </c>
      <c r="P37" s="210"/>
      <c r="Q37" s="210"/>
      <c r="R37" s="210" t="n">
        <v>10</v>
      </c>
      <c r="S37" s="210"/>
      <c r="T37" s="210"/>
      <c r="U37" s="210" t="n">
        <v>11</v>
      </c>
      <c r="V37" s="210"/>
      <c r="W37" s="210"/>
      <c r="X37" s="210" t="n">
        <v>12</v>
      </c>
      <c r="Y37" s="210"/>
      <c r="Z37" s="210"/>
      <c r="AA37" s="210" t="n">
        <v>1</v>
      </c>
      <c r="AB37" s="210"/>
      <c r="AC37" s="210"/>
      <c r="AD37" s="210" t="n">
        <v>2</v>
      </c>
      <c r="AE37" s="210"/>
      <c r="AF37" s="210"/>
      <c r="AG37" s="210" t="n">
        <v>3</v>
      </c>
      <c r="AH37" s="210"/>
      <c r="AI37" s="210"/>
      <c r="AJ37" s="178" t="s">
        <v>197</v>
      </c>
      <c r="AK37" s="178"/>
      <c r="AL37" s="181" t="s">
        <v>198</v>
      </c>
    </row>
    <row r="38" s="153" customFormat="true" ht="18" hidden="false" customHeight="true" outlineLevel="0" collapsed="false">
      <c r="A38" s="186" t="s">
        <v>199</v>
      </c>
      <c r="B38" s="186"/>
      <c r="C38" s="186"/>
      <c r="D38" s="141" t="n">
        <v>1400</v>
      </c>
      <c r="E38" s="141" t="n">
        <v>1310</v>
      </c>
      <c r="F38" s="141" t="n">
        <v>1400</v>
      </c>
      <c r="G38" s="141"/>
      <c r="H38" s="141"/>
      <c r="I38" s="141" t="n">
        <v>1470</v>
      </c>
      <c r="J38" s="141"/>
      <c r="K38" s="141"/>
      <c r="L38" s="141" t="n">
        <v>1470</v>
      </c>
      <c r="M38" s="141"/>
      <c r="N38" s="141"/>
      <c r="O38" s="141" t="n">
        <v>1330</v>
      </c>
      <c r="P38" s="141"/>
      <c r="Q38" s="141"/>
      <c r="R38" s="141" t="n">
        <v>1400</v>
      </c>
      <c r="S38" s="141"/>
      <c r="T38" s="141"/>
      <c r="U38" s="141" t="n">
        <v>1400</v>
      </c>
      <c r="V38" s="141"/>
      <c r="W38" s="141"/>
      <c r="X38" s="141" t="n">
        <v>1330</v>
      </c>
      <c r="Y38" s="141"/>
      <c r="Z38" s="141"/>
      <c r="AA38" s="141" t="n">
        <v>1330</v>
      </c>
      <c r="AB38" s="141"/>
      <c r="AC38" s="141"/>
      <c r="AD38" s="141" t="n">
        <v>1330</v>
      </c>
      <c r="AE38" s="141"/>
      <c r="AF38" s="141"/>
      <c r="AG38" s="141" t="n">
        <v>1400</v>
      </c>
      <c r="AH38" s="141"/>
      <c r="AI38" s="141"/>
      <c r="AJ38" s="211" t="n">
        <f aca="false">SUM(D38:AI38)</f>
        <v>16570</v>
      </c>
      <c r="AK38" s="211"/>
      <c r="AL38" s="212" t="n">
        <f aca="false">ROUNDUP(AJ38/AJ39,1)</f>
        <v>70</v>
      </c>
    </row>
    <row r="39" s="153" customFormat="true" ht="18" hidden="false" customHeight="true" outlineLevel="0" collapsed="false">
      <c r="A39" s="186" t="s">
        <v>200</v>
      </c>
      <c r="B39" s="186"/>
      <c r="C39" s="186"/>
      <c r="D39" s="141" t="n">
        <v>20</v>
      </c>
      <c r="E39" s="141" t="n">
        <v>19</v>
      </c>
      <c r="F39" s="141" t="n">
        <v>20</v>
      </c>
      <c r="G39" s="141"/>
      <c r="H39" s="141"/>
      <c r="I39" s="141" t="n">
        <v>21</v>
      </c>
      <c r="J39" s="141"/>
      <c r="K39" s="141"/>
      <c r="L39" s="141" t="n">
        <v>21</v>
      </c>
      <c r="M39" s="141"/>
      <c r="N39" s="141"/>
      <c r="O39" s="141" t="n">
        <v>19</v>
      </c>
      <c r="P39" s="141"/>
      <c r="Q39" s="141"/>
      <c r="R39" s="141" t="n">
        <v>20</v>
      </c>
      <c r="S39" s="141"/>
      <c r="T39" s="141"/>
      <c r="U39" s="141" t="n">
        <v>20</v>
      </c>
      <c r="V39" s="141"/>
      <c r="W39" s="141"/>
      <c r="X39" s="141" t="n">
        <v>19</v>
      </c>
      <c r="Y39" s="141"/>
      <c r="Z39" s="141"/>
      <c r="AA39" s="141" t="n">
        <v>19</v>
      </c>
      <c r="AB39" s="141"/>
      <c r="AC39" s="141"/>
      <c r="AD39" s="141" t="n">
        <v>19</v>
      </c>
      <c r="AE39" s="141"/>
      <c r="AF39" s="141"/>
      <c r="AG39" s="141" t="n">
        <v>20</v>
      </c>
      <c r="AH39" s="141"/>
      <c r="AI39" s="141"/>
      <c r="AJ39" s="211" t="n">
        <f aca="false">+SUM(D39:AI39)</f>
        <v>237</v>
      </c>
      <c r="AK39" s="211"/>
      <c r="AL39" s="212"/>
    </row>
    <row r="40" s="153" customFormat="true" ht="4.5" hidden="false" customHeight="true" outlineLevel="0" collapsed="false">
      <c r="A40" s="171"/>
      <c r="B40" s="171"/>
      <c r="C40" s="171"/>
      <c r="I40" s="151"/>
      <c r="J40" s="151"/>
      <c r="K40" s="151"/>
      <c r="L40" s="151"/>
      <c r="M40" s="151"/>
      <c r="N40" s="151"/>
      <c r="O40" s="151"/>
      <c r="P40" s="151"/>
      <c r="Q40" s="151"/>
      <c r="R40" s="151"/>
      <c r="S40" s="151"/>
      <c r="T40" s="151"/>
      <c r="U40" s="151"/>
      <c r="V40" s="151"/>
      <c r="W40" s="151"/>
      <c r="X40" s="151"/>
      <c r="Y40" s="151"/>
      <c r="Z40" s="151"/>
      <c r="AA40" s="151"/>
      <c r="AB40" s="151"/>
      <c r="AC40" s="151"/>
      <c r="AD40" s="151"/>
      <c r="AE40" s="151"/>
      <c r="AF40" s="151"/>
      <c r="AG40" s="151"/>
      <c r="AH40" s="151"/>
      <c r="AI40" s="151"/>
      <c r="AJ40" s="172"/>
      <c r="AK40" s="151"/>
      <c r="AL40" s="150"/>
      <c r="AM40" s="150"/>
      <c r="AN40" s="152"/>
    </row>
    <row r="41" s="153" customFormat="true" ht="18" hidden="false" customHeight="true" outlineLevel="0" collapsed="false">
      <c r="A41" s="173" t="s">
        <v>161</v>
      </c>
      <c r="B41" s="151"/>
      <c r="D41" s="151"/>
      <c r="E41" s="151"/>
      <c r="F41" s="151"/>
      <c r="G41" s="151"/>
      <c r="H41" s="151"/>
      <c r="O41" s="151"/>
      <c r="P41" s="151"/>
      <c r="Q41" s="151"/>
      <c r="R41" s="151"/>
      <c r="S41" s="151"/>
      <c r="T41" s="151"/>
      <c r="U41" s="151"/>
      <c r="V41" s="151"/>
      <c r="W41" s="150"/>
      <c r="X41" s="151"/>
      <c r="Y41" s="151"/>
      <c r="Z41" s="151"/>
      <c r="AA41" s="151"/>
      <c r="AB41" s="151"/>
      <c r="AC41" s="151"/>
      <c r="AD41" s="151"/>
      <c r="AE41" s="151"/>
      <c r="AF41" s="151"/>
      <c r="AG41" s="151"/>
      <c r="AH41" s="151"/>
      <c r="AI41" s="151"/>
      <c r="AJ41" s="172"/>
      <c r="AK41" s="151"/>
      <c r="AL41" s="150"/>
      <c r="AM41" s="150"/>
      <c r="AN41" s="152"/>
    </row>
    <row r="42" s="153" customFormat="true" ht="45" hidden="false" customHeight="true" outlineLevel="0" collapsed="false">
      <c r="A42" s="178" t="s">
        <v>125</v>
      </c>
      <c r="B42" s="178"/>
      <c r="C42" s="178" t="s">
        <v>22</v>
      </c>
      <c r="D42" s="178"/>
      <c r="E42" s="181" t="s">
        <v>212</v>
      </c>
      <c r="F42" s="181"/>
      <c r="G42" s="181"/>
      <c r="H42" s="181"/>
      <c r="W42" s="150"/>
      <c r="X42" s="151"/>
      <c r="Y42" s="151"/>
      <c r="Z42" s="151"/>
      <c r="AA42" s="151"/>
      <c r="AB42" s="151"/>
      <c r="AC42" s="151"/>
      <c r="AD42" s="151"/>
      <c r="AE42" s="151"/>
      <c r="AF42" s="151"/>
      <c r="AG42" s="151"/>
      <c r="AH42" s="151"/>
      <c r="AI42" s="151"/>
      <c r="AJ42" s="172"/>
      <c r="AK42" s="151"/>
      <c r="AL42" s="150"/>
      <c r="AM42" s="150"/>
      <c r="AN42" s="152"/>
    </row>
    <row r="43" s="153" customFormat="true" ht="18" hidden="false" customHeight="true" outlineLevel="0" collapsed="false">
      <c r="A43" s="181" t="s">
        <v>165</v>
      </c>
      <c r="B43" s="181"/>
      <c r="C43" s="213" t="n">
        <f aca="false">ROUNDDOWN(IF(AL38&lt;=60,1,1+ROUNDUP((AL38-60)/40,0)),1)</f>
        <v>2</v>
      </c>
      <c r="D43" s="213"/>
      <c r="E43" s="213" t="n">
        <f aca="false">ROUNDDOWN(AL38/6,1)</f>
        <v>11.6</v>
      </c>
      <c r="F43" s="213"/>
      <c r="G43" s="213"/>
      <c r="H43" s="213"/>
      <c r="W43" s="150"/>
      <c r="X43" s="151"/>
      <c r="Y43" s="151"/>
      <c r="Z43" s="151"/>
      <c r="AA43" s="151"/>
      <c r="AB43" s="151"/>
      <c r="AC43" s="151"/>
      <c r="AD43" s="151"/>
      <c r="AE43" s="151"/>
      <c r="AF43" s="151"/>
      <c r="AG43" s="151"/>
      <c r="AH43" s="151"/>
      <c r="AI43" s="151"/>
      <c r="AJ43" s="172"/>
      <c r="AK43" s="151"/>
      <c r="AL43" s="150"/>
      <c r="AM43" s="150"/>
      <c r="AN43" s="152"/>
    </row>
    <row r="44" s="153" customFormat="true" ht="4.5" hidden="false" customHeight="true" outlineLevel="0" collapsed="false">
      <c r="A44" s="171"/>
      <c r="B44" s="171"/>
      <c r="C44" s="171"/>
      <c r="D44" s="171"/>
      <c r="E44" s="171"/>
      <c r="F44" s="171"/>
      <c r="G44" s="171"/>
      <c r="H44" s="171"/>
      <c r="I44" s="171"/>
      <c r="J44" s="151"/>
      <c r="K44" s="151"/>
      <c r="L44" s="151"/>
      <c r="M44" s="172"/>
      <c r="N44" s="151"/>
      <c r="O44" s="151"/>
      <c r="P44" s="151"/>
      <c r="W44" s="150"/>
      <c r="X44" s="151"/>
      <c r="Y44" s="151"/>
      <c r="Z44" s="151"/>
      <c r="AA44" s="151"/>
      <c r="AB44" s="151"/>
      <c r="AC44" s="151"/>
      <c r="AD44" s="151"/>
      <c r="AE44" s="151"/>
      <c r="AF44" s="151"/>
      <c r="AG44" s="151"/>
      <c r="AH44" s="151"/>
      <c r="AI44" s="151"/>
      <c r="AJ44" s="172"/>
      <c r="AK44" s="151"/>
      <c r="AL44" s="150"/>
      <c r="AM44" s="150"/>
      <c r="AN44" s="152"/>
    </row>
    <row r="45" s="105" customFormat="true" ht="21" hidden="false" customHeight="true" outlineLevel="0" collapsed="false">
      <c r="A45" s="197" t="s">
        <v>182</v>
      </c>
      <c r="C45" s="126"/>
      <c r="D45" s="126"/>
      <c r="E45" s="126"/>
      <c r="F45" s="126"/>
      <c r="G45" s="198"/>
      <c r="H45" s="198"/>
      <c r="I45" s="198"/>
      <c r="J45" s="198"/>
      <c r="K45" s="198"/>
      <c r="L45" s="198"/>
      <c r="M45" s="198"/>
      <c r="N45" s="198"/>
      <c r="O45" s="198"/>
      <c r="P45" s="198"/>
      <c r="Q45" s="198"/>
      <c r="R45" s="198"/>
      <c r="S45" s="198"/>
      <c r="T45" s="198"/>
      <c r="U45" s="198"/>
      <c r="V45" s="198"/>
      <c r="W45" s="198"/>
      <c r="X45" s="198"/>
      <c r="Y45" s="198"/>
      <c r="Z45" s="198"/>
      <c r="AA45" s="198"/>
      <c r="AB45" s="198"/>
      <c r="AC45" s="198"/>
      <c r="AD45" s="198"/>
      <c r="AE45" s="198"/>
      <c r="AF45" s="198"/>
      <c r="AG45" s="198"/>
      <c r="AH45" s="198"/>
      <c r="AI45" s="198"/>
      <c r="AJ45" s="198"/>
      <c r="AK45" s="198"/>
      <c r="AL45" s="126"/>
      <c r="AM45" s="126"/>
      <c r="AN45" s="110"/>
    </row>
    <row r="46" customFormat="false" ht="24.75" hidden="false" customHeight="true" outlineLevel="0" collapsed="false">
      <c r="A46" s="110"/>
      <c r="B46" s="125"/>
      <c r="C46" s="199" t="str">
        <f aca="false">IF(VLOOKUP($AK$1,選択肢!$A$1:$J$31,C51,FALSE())=0,"-",VLOOKUP($AK$1,選択肢!$A$1:$J$31,C51,FALSE()))</f>
        <v>管理者</v>
      </c>
      <c r="D46" s="199"/>
      <c r="E46" s="200" t="str">
        <f aca="false">IF(VLOOKUP($AK$1,選択肢!$A$1:$J$31,E51,FALSE())=0,"-",VLOOKUP($AK$1,選択肢!$A$1:$J$31,E51,FALSE()))</f>
        <v>サービス管理責任者</v>
      </c>
      <c r="F46" s="200"/>
      <c r="G46" s="200"/>
      <c r="H46" s="200"/>
      <c r="I46" s="200" t="str">
        <f aca="false">IF(VLOOKUP($AK$1,選択肢!$A$1:$J$31,I51,FALSE())=0,"-",VLOOKUP($AK$1,選択肢!$A$1:$J$31,I51,FALSE()))</f>
        <v>看護職員</v>
      </c>
      <c r="J46" s="200"/>
      <c r="K46" s="200"/>
      <c r="L46" s="200"/>
      <c r="M46" s="200"/>
      <c r="N46" s="200"/>
      <c r="O46" s="200" t="str">
        <f aca="false">IF(VLOOKUP($AK$1,選択肢!$A$1:$J$31,O51,FALSE())=0,"-",VLOOKUP($AK$1,選択肢!$A$1:$J$31,O51,FALSE()))</f>
        <v>理学療法士</v>
      </c>
      <c r="P46" s="200"/>
      <c r="Q46" s="200"/>
      <c r="R46" s="200"/>
      <c r="S46" s="200"/>
      <c r="T46" s="200"/>
      <c r="U46" s="200" t="str">
        <f aca="false">IF(VLOOKUP($AK$1,選択肢!$A$1:$J$31,U51,FALSE())=0,"-",VLOOKUP($AK$1,選択肢!$A$1:$J$31,U51,FALSE()))</f>
        <v>作業療法士</v>
      </c>
      <c r="V46" s="200"/>
      <c r="W46" s="200"/>
      <c r="X46" s="200"/>
      <c r="Y46" s="200"/>
      <c r="Z46" s="200"/>
      <c r="AA46" s="200" t="str">
        <f aca="false">IF(VLOOKUP($AK$1,選択肢!$A$1:$J$31,AA51,FALSE())=0,"-",VLOOKUP($AK$1,選択肢!$A$1:$J$31,AA51,FALSE()))</f>
        <v>言語聴覚士</v>
      </c>
      <c r="AB46" s="200"/>
      <c r="AC46" s="200"/>
      <c r="AD46" s="200"/>
      <c r="AE46" s="200"/>
      <c r="AF46" s="200"/>
      <c r="AG46" s="200" t="str">
        <f aca="false">IF(VLOOKUP($AK$1,選択肢!$A$1:$J$31,AG51,FALSE())=0,"-",VLOOKUP($AK$1,選択肢!$A$1:$J$31,AG51,FALSE()))</f>
        <v>生活支援員</v>
      </c>
      <c r="AH46" s="200"/>
      <c r="AI46" s="200"/>
      <c r="AJ46" s="200"/>
      <c r="AK46" s="200"/>
      <c r="AL46" s="200" t="str">
        <f aca="false">IF(VLOOKUP($AK$1,選択肢!$A$1:$J$31,AL51,FALSE())=0,"-",VLOOKUP($AK$1,選択肢!$A$1:$J$31,AL51,FALSE()))</f>
        <v>-</v>
      </c>
      <c r="AM46" s="200"/>
      <c r="AN46" s="110"/>
    </row>
    <row r="47" customFormat="false" ht="18" hidden="false" customHeight="true" outlineLevel="0" collapsed="false">
      <c r="A47" s="110"/>
      <c r="B47" s="125"/>
      <c r="C47" s="202" t="s">
        <v>26</v>
      </c>
      <c r="D47" s="202" t="s">
        <v>183</v>
      </c>
      <c r="E47" s="203" t="s">
        <v>26</v>
      </c>
      <c r="F47" s="203" t="s">
        <v>183</v>
      </c>
      <c r="G47" s="203"/>
      <c r="H47" s="203"/>
      <c r="I47" s="203" t="s">
        <v>26</v>
      </c>
      <c r="J47" s="203"/>
      <c r="K47" s="203"/>
      <c r="L47" s="203" t="s">
        <v>183</v>
      </c>
      <c r="M47" s="203"/>
      <c r="N47" s="203"/>
      <c r="O47" s="203" t="s">
        <v>26</v>
      </c>
      <c r="P47" s="203"/>
      <c r="Q47" s="203"/>
      <c r="R47" s="203" t="s">
        <v>183</v>
      </c>
      <c r="S47" s="203"/>
      <c r="T47" s="203"/>
      <c r="U47" s="203" t="s">
        <v>26</v>
      </c>
      <c r="V47" s="203"/>
      <c r="W47" s="203"/>
      <c r="X47" s="203" t="s">
        <v>183</v>
      </c>
      <c r="Y47" s="203"/>
      <c r="Z47" s="203"/>
      <c r="AA47" s="203" t="s">
        <v>26</v>
      </c>
      <c r="AB47" s="203"/>
      <c r="AC47" s="203"/>
      <c r="AD47" s="203" t="s">
        <v>183</v>
      </c>
      <c r="AE47" s="203"/>
      <c r="AF47" s="203"/>
      <c r="AG47" s="203" t="s">
        <v>26</v>
      </c>
      <c r="AH47" s="203"/>
      <c r="AI47" s="203"/>
      <c r="AJ47" s="203" t="s">
        <v>183</v>
      </c>
      <c r="AK47" s="203"/>
      <c r="AL47" s="203" t="s">
        <v>26</v>
      </c>
      <c r="AM47" s="203" t="s">
        <v>183</v>
      </c>
      <c r="AN47" s="110"/>
    </row>
    <row r="48" customFormat="false" ht="18" hidden="false" customHeight="true" outlineLevel="0" collapsed="false">
      <c r="A48" s="110"/>
      <c r="B48" s="128" t="s">
        <v>184</v>
      </c>
      <c r="C48" s="203" t="n">
        <f aca="false">COUNTIFS($B$11:$B$30,C$46,$C$11:$C$30,"A",$E$11:$E$30,"*")</f>
        <v>0</v>
      </c>
      <c r="D48" s="203" t="n">
        <f aca="false">COUNTIFS($B$11:$B$30,C$46,$C$11:$C$30,"B",$E$11:$E$30,"*")</f>
        <v>0</v>
      </c>
      <c r="E48" s="203" t="n">
        <f aca="false">COUNTIFS($B$11:$B$30,E$46,$C$11:$C$30,"A",$E$11:$E$30,"*")</f>
        <v>1</v>
      </c>
      <c r="F48" s="203" t="n">
        <f aca="false">COUNTIFS($B$11:$B$30,E$46,$C$11:$C$30,"B",$E$11:$E$30,"*")</f>
        <v>1</v>
      </c>
      <c r="G48" s="203"/>
      <c r="H48" s="203"/>
      <c r="I48" s="203" t="n">
        <f aca="false">COUNTIFS($B$11:$B$30,I$46,$C$11:$C$30,"A",$E$11:$E$30,"*")</f>
        <v>0</v>
      </c>
      <c r="J48" s="203"/>
      <c r="K48" s="203"/>
      <c r="L48" s="203" t="n">
        <f aca="false">COUNTIFS($B$11:$B$30,I$46,$C$11:$C$30,"B",$E$11:$E$30,"*")</f>
        <v>0</v>
      </c>
      <c r="M48" s="203"/>
      <c r="N48" s="203"/>
      <c r="O48" s="203" t="n">
        <f aca="false">COUNTIFS($B$11:$B$30,O$46,$C$11:$C$30,"A",$E$11:$E$30,"*")</f>
        <v>0</v>
      </c>
      <c r="P48" s="203"/>
      <c r="Q48" s="203"/>
      <c r="R48" s="203" t="n">
        <f aca="false">COUNTIFS($B$11:$B$30,O$46,$C$11:$C$30,"B",$E$11:$E$30,"*")</f>
        <v>0</v>
      </c>
      <c r="S48" s="203"/>
      <c r="T48" s="203"/>
      <c r="U48" s="203" t="n">
        <f aca="false">COUNTIFS($B$11:$B$30,U$46,$C$11:$C$30,"A",$E$11:$E$30,"*")</f>
        <v>0</v>
      </c>
      <c r="V48" s="203"/>
      <c r="W48" s="203"/>
      <c r="X48" s="203" t="n">
        <f aca="false">COUNTIFS($B$11:$B$30,U$46,$C$11:$C$30,"B",$E$11:$E$30,"*")</f>
        <v>0</v>
      </c>
      <c r="Y48" s="203"/>
      <c r="Z48" s="203"/>
      <c r="AA48" s="203" t="n">
        <f aca="false">COUNTIFS($B$11:$B$30,AA$46,$C$11:$C$30,"A",$E$11:$E$30,"*")</f>
        <v>0</v>
      </c>
      <c r="AB48" s="203"/>
      <c r="AC48" s="203"/>
      <c r="AD48" s="203" t="n">
        <f aca="false">COUNTIFS($B$11:$B$30,AA$46,$C$11:$C$30,"B",$E$11:$E$30,"*")</f>
        <v>0</v>
      </c>
      <c r="AE48" s="203"/>
      <c r="AF48" s="203"/>
      <c r="AG48" s="203" t="n">
        <f aca="false">COUNTIFS($B$11:$B$30,AG$46,$C$11:$C$30,"A",$E$11:$E$30,"*")</f>
        <v>0</v>
      </c>
      <c r="AH48" s="203"/>
      <c r="AI48" s="203"/>
      <c r="AJ48" s="203" t="n">
        <f aca="false">COUNTIFS($B$11:$B$30,AG$46,$C$11:$C$30,"B",$E$11:$E$30,"*")</f>
        <v>0</v>
      </c>
      <c r="AK48" s="203"/>
      <c r="AL48" s="203" t="n">
        <f aca="false">COUNTIFS($B$11:$B$30,AL$46,$C$11:$C$30,"A",$E$11:$E$30,"*")</f>
        <v>0</v>
      </c>
      <c r="AM48" s="203" t="n">
        <f aca="false">COUNTIFS($B$11:$B$30,AL$46,$C$11:$C$30,"B",$E$11:$E$30,"*")</f>
        <v>0</v>
      </c>
      <c r="AN48" s="110"/>
    </row>
    <row r="49" customFormat="false" ht="18" hidden="false" customHeight="true" outlineLevel="0" collapsed="false">
      <c r="A49" s="110"/>
      <c r="B49" s="133" t="s">
        <v>185</v>
      </c>
      <c r="C49" s="203" t="n">
        <f aca="false">COUNTIFS($B$11:$B$30,C$46,$C$11:$C$30,"C",$E$11:$E$30,"*")</f>
        <v>0</v>
      </c>
      <c r="D49" s="203" t="n">
        <f aca="false">COUNTIFS($B$11:$B$30,C$46,$C$11:$C$30,"D",$E$11:$E$30,"*")</f>
        <v>0</v>
      </c>
      <c r="E49" s="203" t="n">
        <f aca="false">COUNTIFS($B$11:$B$30,E$46,$C$11:$C$30,"C",$E$11:$E$30,"*")</f>
        <v>1</v>
      </c>
      <c r="F49" s="203" t="n">
        <f aca="false">COUNTIFS($B$11:$B$30,E$46,$C$11:$C$30,"D",$E$11:$E$30,"*")</f>
        <v>1</v>
      </c>
      <c r="G49" s="203"/>
      <c r="H49" s="203"/>
      <c r="I49" s="203" t="n">
        <f aca="false">COUNTIFS($B$11:$B$30,I$46,$C$11:$C$30,"C",$E$11:$E$30,"*")</f>
        <v>0</v>
      </c>
      <c r="J49" s="203"/>
      <c r="K49" s="203"/>
      <c r="L49" s="203" t="n">
        <f aca="false">COUNTIFS($B$11:$B$30,I$46,$C$11:$C$30,"D",$E$11:$E$30,"*")</f>
        <v>0</v>
      </c>
      <c r="M49" s="203"/>
      <c r="N49" s="203"/>
      <c r="O49" s="203" t="n">
        <f aca="false">COUNTIFS($B$11:$B$30,O$46,$C$11:$C$30,"C",$E$11:$E$30,"*")</f>
        <v>0</v>
      </c>
      <c r="P49" s="203"/>
      <c r="Q49" s="203"/>
      <c r="R49" s="203" t="n">
        <f aca="false">COUNTIFS($B$11:$B$30,O$46,$C$11:$C$30,"D",$E$11:$E$30,"*")</f>
        <v>0</v>
      </c>
      <c r="S49" s="203"/>
      <c r="T49" s="203"/>
      <c r="U49" s="203" t="n">
        <f aca="false">COUNTIFS($B$11:$B$30,U$46,$C$11:$C$30,"C",$E$11:$E$30,"*")</f>
        <v>0</v>
      </c>
      <c r="V49" s="203"/>
      <c r="W49" s="203"/>
      <c r="X49" s="203" t="n">
        <f aca="false">COUNTIFS($B$11:$B$30,U$46,$C$11:$C$30,"D",$E$11:$E$30,"*")</f>
        <v>0</v>
      </c>
      <c r="Y49" s="203"/>
      <c r="Z49" s="203"/>
      <c r="AA49" s="203" t="n">
        <f aca="false">COUNTIFS($B$11:$B$30,AA$46,$C$11:$C$30,"C",$E$11:$E$30,"*")</f>
        <v>0</v>
      </c>
      <c r="AB49" s="203"/>
      <c r="AC49" s="203"/>
      <c r="AD49" s="203" t="n">
        <f aca="false">COUNTIFS($B$11:$B$30,AA$46,$C$11:$C$30,"D",$E$11:$E$30,"*")</f>
        <v>0</v>
      </c>
      <c r="AE49" s="203"/>
      <c r="AF49" s="203"/>
      <c r="AG49" s="203" t="n">
        <f aca="false">COUNTIFS($B$11:$B$30,AG$46,$C$11:$C$30,"C",$E$11:$E$30,"*")</f>
        <v>0</v>
      </c>
      <c r="AH49" s="203"/>
      <c r="AI49" s="203"/>
      <c r="AJ49" s="203" t="n">
        <f aca="false">COUNTIFS($B$11:$B$30,AG$46,$C$11:$C$30,"D",$E$11:$E$30,"*")</f>
        <v>0</v>
      </c>
      <c r="AK49" s="203"/>
      <c r="AL49" s="203" t="n">
        <f aca="false">COUNTIFS($B$11:$B$30,AL$46,$C$11:$C$30,"C",$E$11:$E$30,"*")</f>
        <v>0</v>
      </c>
      <c r="AM49" s="203" t="n">
        <f aca="false">COUNTIFS($B$11:$B$30,AL$46,$C$11:$C$30,"D",$E$11:$E$30,"*")</f>
        <v>0</v>
      </c>
      <c r="AN49" s="110"/>
    </row>
    <row r="50" customFormat="false" ht="24.75" hidden="false" customHeight="true" outlineLevel="0" collapsed="false">
      <c r="A50" s="110"/>
      <c r="B50" s="133" t="s">
        <v>186</v>
      </c>
      <c r="C50" s="200" t="n">
        <f aca="false">IF($AK$3="４週",SUMIFS($AK$11:$AK$30,$B$11:$B$30,C46)/4/$AH$5,IF($AK$3="歴月",SUMIFS($AK$11:$AK$30,$B$11:$B$30,C46)/$AL$5,"記載する期間を選択してください"))</f>
        <v>0</v>
      </c>
      <c r="D50" s="200"/>
      <c r="E50" s="200" t="n">
        <f aca="false">IF($AK$3="４週",SUMIFS($AK$11:$AK$30,$B$11:$B$30,E46)/4/$AH$5,IF($AK$3="歴月",SUMIFS($AK$11:$AK$30,$B$11:$B$30,E46)/$AL$5,"記載する期間を選択してください"))</f>
        <v>0</v>
      </c>
      <c r="F50" s="200"/>
      <c r="G50" s="200"/>
      <c r="H50" s="200"/>
      <c r="I50" s="200" t="n">
        <f aca="false">IF($AK$3="４週",SUMIFS($AK$11:$AK$30,$B$11:$B$30,I46)/4/$AH$5,IF($AK$3="歴月",SUMIFS($AK$11:$AK$30,$B$11:$B$30,I46)/$AL$5,"記載する期間を選択してください"))</f>
        <v>0</v>
      </c>
      <c r="J50" s="200"/>
      <c r="K50" s="200"/>
      <c r="L50" s="200"/>
      <c r="M50" s="200"/>
      <c r="N50" s="200"/>
      <c r="O50" s="200" t="n">
        <f aca="false">IF($AK$3="４週",SUMIFS($AK$11:$AK$30,$B$11:$B$30,O46)/4/$AH$5,IF($AK$3="歴月",SUMIFS($AK$11:$AK$30,$B$11:$B$30,O46)/$AL$5,"記載する期間を選択してください"))</f>
        <v>0</v>
      </c>
      <c r="P50" s="200"/>
      <c r="Q50" s="200"/>
      <c r="R50" s="200"/>
      <c r="S50" s="200"/>
      <c r="T50" s="200"/>
      <c r="U50" s="200" t="n">
        <f aca="false">IF($AK$3="４週",SUMIFS($AK$11:$AK$30,$B$11:$B$30,U46)/4/$AH$5,IF($AK$3="歴月",SUMIFS($AK$11:$AK$30,$B$11:$B$30,U46)/$AL$5,"記載する期間を選択してください"))</f>
        <v>0</v>
      </c>
      <c r="V50" s="200"/>
      <c r="W50" s="200"/>
      <c r="X50" s="200"/>
      <c r="Y50" s="200"/>
      <c r="Z50" s="200"/>
      <c r="AA50" s="200" t="n">
        <f aca="false">IF($AK$3="４週",SUMIFS($AK$11:$AK$30,$B$11:$B$30,AA46)/4/$AH$5,IF($AK$3="歴月",SUMIFS($AK$11:$AK$30,$B$11:$B$30,AA46)/$AL$5,"記載する期間を選択してください"))</f>
        <v>0</v>
      </c>
      <c r="AB50" s="200"/>
      <c r="AC50" s="200"/>
      <c r="AD50" s="200"/>
      <c r="AE50" s="200"/>
      <c r="AF50" s="200"/>
      <c r="AG50" s="200" t="n">
        <f aca="false">IF($AK$3="４週",SUMIFS($AK$11:$AK$30,$B$11:$B$30,AG46)/4/$AH$5,IF($AK$3="歴月",SUMIFS($AK$11:$AK$30,$B$11:$B$30,AG46)/$AL$5,"記載する期間を選択してください"))</f>
        <v>0</v>
      </c>
      <c r="AH50" s="200"/>
      <c r="AI50" s="200"/>
      <c r="AJ50" s="200"/>
      <c r="AK50" s="200"/>
      <c r="AL50" s="200" t="n">
        <f aca="false">IF($AK$3="４週",SUMIFS($AK$11:$AK$30,$B$11:$B$30,AL46)/4/$AH$5,IF($AK$3="歴月",SUMIFS($AK$11:$AK$30,$B$11:$B$30,AL46)/$AL$5,"記載する期間を選択してください"))</f>
        <v>0</v>
      </c>
      <c r="AM50" s="200"/>
      <c r="AN50" s="110"/>
    </row>
    <row r="51" s="105" customFormat="true" ht="4.5" hidden="false" customHeight="true" outlineLevel="0" collapsed="false">
      <c r="A51" s="110"/>
      <c r="C51" s="158" t="n">
        <v>2</v>
      </c>
      <c r="D51" s="158"/>
      <c r="E51" s="158" t="n">
        <v>3</v>
      </c>
      <c r="F51" s="158"/>
      <c r="G51" s="158"/>
      <c r="H51" s="158"/>
      <c r="I51" s="158" t="n">
        <v>4</v>
      </c>
      <c r="J51" s="158"/>
      <c r="K51" s="158"/>
      <c r="L51" s="158"/>
      <c r="M51" s="158"/>
      <c r="N51" s="158"/>
      <c r="O51" s="158" t="n">
        <v>5</v>
      </c>
      <c r="P51" s="158"/>
      <c r="Q51" s="158"/>
      <c r="R51" s="158"/>
      <c r="S51" s="158"/>
      <c r="T51" s="158"/>
      <c r="U51" s="158" t="n">
        <v>6</v>
      </c>
      <c r="V51" s="158"/>
      <c r="W51" s="158"/>
      <c r="X51" s="158"/>
      <c r="Y51" s="158"/>
      <c r="Z51" s="158"/>
      <c r="AA51" s="158" t="n">
        <v>7</v>
      </c>
      <c r="AB51" s="158"/>
      <c r="AC51" s="158"/>
      <c r="AD51" s="158"/>
      <c r="AE51" s="158"/>
      <c r="AF51" s="158"/>
      <c r="AG51" s="158" t="n">
        <v>8</v>
      </c>
      <c r="AH51" s="158"/>
      <c r="AI51" s="158"/>
      <c r="AJ51" s="158"/>
      <c r="AK51" s="158"/>
      <c r="AL51" s="158" t="n">
        <v>9</v>
      </c>
      <c r="AM51" s="206"/>
      <c r="AN51" s="110"/>
    </row>
    <row r="52" customFormat="false" ht="15" hidden="false" customHeight="true" outlineLevel="0" collapsed="false">
      <c r="A52" s="154" t="s">
        <v>117</v>
      </c>
      <c r="B52" s="155"/>
      <c r="C52" s="156"/>
      <c r="D52" s="156"/>
      <c r="E52" s="156"/>
      <c r="F52" s="157"/>
      <c r="G52" s="156"/>
      <c r="H52" s="158"/>
      <c r="I52" s="158"/>
      <c r="J52" s="158"/>
      <c r="K52" s="158"/>
      <c r="L52" s="158"/>
      <c r="M52" s="158"/>
      <c r="N52" s="158"/>
      <c r="O52" s="158"/>
      <c r="P52" s="158"/>
      <c r="Q52" s="158"/>
      <c r="R52" s="158" t="n">
        <v>6</v>
      </c>
      <c r="S52" s="158"/>
      <c r="T52" s="158"/>
      <c r="U52" s="158"/>
      <c r="V52" s="158"/>
      <c r="W52" s="158"/>
      <c r="X52" s="158" t="n">
        <v>7</v>
      </c>
      <c r="Y52" s="158"/>
      <c r="Z52" s="158"/>
      <c r="AA52" s="158"/>
      <c r="AB52" s="158"/>
      <c r="AC52" s="158"/>
      <c r="AD52" s="158" t="n">
        <v>8</v>
      </c>
      <c r="AE52" s="158"/>
      <c r="AF52" s="158"/>
      <c r="AG52" s="159"/>
      <c r="AH52" s="159"/>
      <c r="AI52" s="159"/>
      <c r="AJ52" s="159" t="n">
        <v>9</v>
      </c>
      <c r="AK52" s="160"/>
      <c r="AL52" s="160"/>
      <c r="AM52" s="110"/>
    </row>
    <row r="53" s="154" customFormat="true" ht="15" hidden="false" customHeight="true" outlineLevel="0" collapsed="false">
      <c r="A53" s="154" t="s">
        <v>118</v>
      </c>
      <c r="B53" s="161"/>
      <c r="C53" s="161"/>
      <c r="D53" s="161"/>
      <c r="E53" s="161"/>
      <c r="F53" s="161"/>
      <c r="G53" s="161"/>
      <c r="H53" s="109"/>
      <c r="I53" s="109"/>
      <c r="J53" s="109"/>
      <c r="K53" s="109"/>
      <c r="L53" s="109"/>
      <c r="M53" s="109"/>
      <c r="N53" s="109"/>
      <c r="O53" s="109"/>
      <c r="P53" s="109"/>
      <c r="Q53" s="109"/>
      <c r="R53" s="109"/>
      <c r="S53" s="109"/>
      <c r="T53" s="109"/>
      <c r="U53" s="109"/>
      <c r="V53" s="109"/>
      <c r="W53" s="109"/>
      <c r="X53" s="109"/>
      <c r="Y53" s="109"/>
      <c r="Z53" s="109"/>
      <c r="AA53" s="109"/>
      <c r="AB53" s="109"/>
      <c r="AC53" s="109"/>
      <c r="AD53" s="109"/>
      <c r="AE53" s="109"/>
      <c r="AF53" s="109"/>
      <c r="AG53" s="109"/>
      <c r="AH53" s="109"/>
      <c r="AI53" s="109"/>
      <c r="AJ53" s="109"/>
      <c r="AK53" s="109"/>
      <c r="AL53" s="109"/>
      <c r="AM53" s="109"/>
    </row>
    <row r="54" s="154" customFormat="true" ht="15" hidden="false" customHeight="true" outlineLevel="0" collapsed="false">
      <c r="A54" s="154" t="s">
        <v>119</v>
      </c>
      <c r="B54" s="161"/>
      <c r="C54" s="161"/>
      <c r="D54" s="161"/>
      <c r="E54" s="161"/>
      <c r="F54" s="161"/>
      <c r="G54" s="161"/>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09"/>
      <c r="AL54" s="109"/>
      <c r="AM54" s="109"/>
    </row>
    <row r="55" s="154" customFormat="true" ht="15" hidden="false" customHeight="true" outlineLevel="0" collapsed="false">
      <c r="A55" s="154" t="s">
        <v>120</v>
      </c>
      <c r="B55" s="161"/>
      <c r="C55" s="161"/>
      <c r="D55" s="161"/>
      <c r="E55" s="161"/>
      <c r="F55" s="161"/>
      <c r="G55" s="161"/>
      <c r="H55" s="109"/>
      <c r="I55" s="109"/>
      <c r="J55" s="109"/>
      <c r="K55" s="109"/>
      <c r="L55" s="109"/>
      <c r="M55" s="109"/>
      <c r="N55" s="109"/>
      <c r="O55" s="109"/>
      <c r="P55" s="109"/>
      <c r="Q55" s="109"/>
      <c r="R55" s="109"/>
      <c r="S55" s="109"/>
      <c r="T55" s="109"/>
      <c r="U55" s="109"/>
      <c r="V55" s="109"/>
      <c r="W55" s="109"/>
      <c r="X55" s="109"/>
      <c r="Y55" s="109"/>
      <c r="Z55" s="109"/>
      <c r="AA55" s="109"/>
      <c r="AB55" s="109"/>
      <c r="AC55" s="109"/>
      <c r="AD55" s="109"/>
      <c r="AE55" s="109"/>
      <c r="AF55" s="109"/>
      <c r="AG55" s="109"/>
      <c r="AH55" s="109"/>
      <c r="AI55" s="109"/>
      <c r="AJ55" s="109"/>
      <c r="AK55" s="109"/>
      <c r="AL55" s="109"/>
      <c r="AM55" s="109"/>
    </row>
    <row r="56" s="154" customFormat="true" ht="15" hidden="false" customHeight="true" outlineLevel="0" collapsed="false">
      <c r="A56" s="154" t="s">
        <v>121</v>
      </c>
      <c r="B56" s="161"/>
      <c r="C56" s="161"/>
      <c r="D56" s="161"/>
      <c r="E56" s="161"/>
      <c r="F56" s="161"/>
      <c r="G56" s="161"/>
      <c r="H56" s="109"/>
      <c r="I56" s="109"/>
      <c r="J56" s="109"/>
      <c r="K56" s="109"/>
      <c r="L56" s="109"/>
      <c r="M56" s="109"/>
      <c r="N56" s="109"/>
      <c r="O56" s="109"/>
      <c r="P56" s="109"/>
      <c r="Q56" s="109"/>
      <c r="R56" s="109"/>
      <c r="S56" s="109"/>
      <c r="T56" s="109"/>
      <c r="U56" s="109"/>
      <c r="V56" s="109"/>
      <c r="W56" s="109"/>
      <c r="X56" s="109"/>
      <c r="Y56" s="109"/>
      <c r="Z56" s="109"/>
      <c r="AA56" s="109"/>
      <c r="AB56" s="109"/>
      <c r="AC56" s="109"/>
      <c r="AD56" s="109"/>
      <c r="AE56" s="109"/>
      <c r="AF56" s="109"/>
      <c r="AG56" s="109"/>
      <c r="AH56" s="109"/>
      <c r="AI56" s="109"/>
      <c r="AJ56" s="109"/>
      <c r="AK56" s="109"/>
      <c r="AL56" s="109"/>
      <c r="AM56" s="109"/>
    </row>
    <row r="57" customFormat="false" ht="15" hidden="false" customHeight="true" outlineLevel="0" collapsed="false">
      <c r="A57" s="154" t="s">
        <v>122</v>
      </c>
      <c r="B57" s="162"/>
      <c r="C57" s="154"/>
      <c r="D57" s="154"/>
      <c r="E57" s="154"/>
      <c r="F57" s="154"/>
      <c r="G57" s="154"/>
    </row>
    <row r="58" customFormat="false" ht="15" hidden="false" customHeight="true" outlineLevel="0" collapsed="false">
      <c r="A58" s="154" t="s">
        <v>123</v>
      </c>
      <c r="B58" s="162"/>
      <c r="C58" s="154"/>
      <c r="D58" s="154"/>
      <c r="E58" s="154"/>
      <c r="F58" s="154"/>
      <c r="G58" s="154"/>
    </row>
    <row r="59" customFormat="false" ht="15" hidden="false" customHeight="true" outlineLevel="0" collapsed="false">
      <c r="A59" s="154"/>
      <c r="B59" s="128" t="s">
        <v>124</v>
      </c>
      <c r="C59" s="128" t="s">
        <v>125</v>
      </c>
      <c r="D59" s="128"/>
      <c r="E59" s="128"/>
      <c r="F59" s="154"/>
      <c r="G59" s="154"/>
    </row>
    <row r="60" customFormat="false" ht="15" hidden="false" customHeight="true" outlineLevel="0" collapsed="false">
      <c r="A60" s="154"/>
      <c r="B60" s="163" t="s">
        <v>126</v>
      </c>
      <c r="C60" s="164" t="s">
        <v>127</v>
      </c>
      <c r="D60" s="164"/>
      <c r="E60" s="164"/>
      <c r="F60" s="154"/>
      <c r="G60" s="154"/>
    </row>
    <row r="61" customFormat="false" ht="15" hidden="false" customHeight="true" outlineLevel="0" collapsed="false">
      <c r="A61" s="154"/>
      <c r="B61" s="163" t="s">
        <v>128</v>
      </c>
      <c r="C61" s="164" t="s">
        <v>129</v>
      </c>
      <c r="D61" s="164"/>
      <c r="E61" s="164"/>
      <c r="F61" s="154"/>
      <c r="G61" s="154"/>
    </row>
    <row r="62" customFormat="false" ht="15" hidden="false" customHeight="true" outlineLevel="0" collapsed="false">
      <c r="A62" s="154"/>
      <c r="B62" s="163" t="s">
        <v>130</v>
      </c>
      <c r="C62" s="164" t="s">
        <v>131</v>
      </c>
      <c r="D62" s="164"/>
      <c r="E62" s="164"/>
      <c r="F62" s="154"/>
      <c r="G62" s="154"/>
    </row>
    <row r="63" customFormat="false" ht="15" hidden="false" customHeight="true" outlineLevel="0" collapsed="false">
      <c r="A63" s="154"/>
      <c r="B63" s="163" t="s">
        <v>132</v>
      </c>
      <c r="C63" s="164" t="s">
        <v>133</v>
      </c>
      <c r="D63" s="164"/>
      <c r="E63" s="164"/>
      <c r="F63" s="154"/>
      <c r="G63" s="154"/>
    </row>
    <row r="64" customFormat="false" ht="15" hidden="false" customHeight="true" outlineLevel="0" collapsed="false">
      <c r="A64" s="154"/>
      <c r="B64" s="154" t="s">
        <v>134</v>
      </c>
      <c r="C64" s="154"/>
      <c r="D64" s="154"/>
      <c r="E64" s="154"/>
      <c r="F64" s="154"/>
      <c r="G64" s="154"/>
    </row>
    <row r="65" customFormat="false" ht="15" hidden="false" customHeight="true" outlineLevel="0" collapsed="false">
      <c r="A65" s="154"/>
      <c r="B65" s="154" t="s">
        <v>135</v>
      </c>
      <c r="C65" s="154"/>
      <c r="D65" s="154"/>
      <c r="E65" s="154"/>
      <c r="F65" s="154"/>
      <c r="G65" s="154"/>
    </row>
    <row r="66" customFormat="false" ht="15" hidden="false" customHeight="true" outlineLevel="0" collapsed="false">
      <c r="A66" s="154"/>
      <c r="B66" s="154" t="s">
        <v>136</v>
      </c>
      <c r="C66" s="154"/>
      <c r="D66" s="154"/>
      <c r="E66" s="154"/>
      <c r="F66" s="154"/>
      <c r="G66" s="154"/>
    </row>
    <row r="67" customFormat="false" ht="15" hidden="false" customHeight="true" outlineLevel="0" collapsed="false">
      <c r="A67" s="154" t="s">
        <v>137</v>
      </c>
      <c r="B67" s="162"/>
      <c r="C67" s="154"/>
      <c r="D67" s="154"/>
      <c r="E67" s="154"/>
      <c r="F67" s="154"/>
      <c r="G67" s="154"/>
    </row>
    <row r="68" customFormat="false" ht="15" hidden="false" customHeight="true" outlineLevel="0" collapsed="false">
      <c r="A68" s="154" t="s">
        <v>138</v>
      </c>
      <c r="B68" s="162"/>
      <c r="C68" s="154"/>
      <c r="D68" s="154"/>
      <c r="E68" s="154"/>
      <c r="F68" s="154"/>
      <c r="G68" s="154"/>
    </row>
    <row r="69" customFormat="false" ht="15" hidden="false" customHeight="true" outlineLevel="0" collapsed="false">
      <c r="A69" s="154" t="s">
        <v>139</v>
      </c>
      <c r="B69" s="162"/>
      <c r="C69" s="154"/>
      <c r="D69" s="154"/>
      <c r="E69" s="154"/>
      <c r="F69" s="154"/>
      <c r="G69" s="154"/>
    </row>
    <row r="70" customFormat="false" ht="15" hidden="false" customHeight="true" outlineLevel="0" collapsed="false">
      <c r="A70" s="154" t="s">
        <v>140</v>
      </c>
      <c r="B70" s="162"/>
      <c r="C70" s="154"/>
      <c r="D70" s="154"/>
      <c r="E70" s="154"/>
      <c r="F70" s="154"/>
      <c r="G70" s="154"/>
    </row>
    <row r="71" customFormat="false" ht="15" hidden="false" customHeight="true" outlineLevel="0" collapsed="false">
      <c r="A71" s="154" t="s">
        <v>141</v>
      </c>
      <c r="B71" s="162"/>
      <c r="C71" s="154"/>
      <c r="D71" s="154"/>
      <c r="E71" s="154"/>
      <c r="F71" s="154"/>
      <c r="G71" s="154"/>
    </row>
    <row r="72" customFormat="false" ht="15" hidden="false" customHeight="true" outlineLevel="0" collapsed="false">
      <c r="A72" s="154" t="s">
        <v>142</v>
      </c>
      <c r="B72" s="162"/>
      <c r="C72" s="154"/>
      <c r="D72" s="154"/>
      <c r="E72" s="154"/>
      <c r="F72" s="154"/>
      <c r="G72" s="154"/>
    </row>
    <row r="73" customFormat="false" ht="15" hidden="false" customHeight="true" outlineLevel="0" collapsed="false">
      <c r="A73" s="154" t="s">
        <v>143</v>
      </c>
      <c r="B73" s="162"/>
      <c r="C73" s="154"/>
      <c r="D73" s="154"/>
      <c r="E73" s="154"/>
      <c r="F73" s="154"/>
      <c r="G73" s="154"/>
    </row>
    <row r="74" customFormat="false" ht="15" hidden="false" customHeight="true" outlineLevel="0" collapsed="false">
      <c r="A74" s="154" t="s">
        <v>144</v>
      </c>
      <c r="B74" s="162"/>
      <c r="C74" s="154"/>
      <c r="D74" s="154"/>
      <c r="E74" s="154"/>
      <c r="F74" s="154"/>
      <c r="G74" s="154"/>
    </row>
    <row r="75" customFormat="false" ht="15" hidden="false" customHeight="true" outlineLevel="0" collapsed="false">
      <c r="A75" s="154" t="s">
        <v>145</v>
      </c>
      <c r="B75" s="162"/>
      <c r="C75" s="154"/>
      <c r="D75" s="154"/>
      <c r="E75" s="154"/>
      <c r="F75" s="154"/>
      <c r="G75" s="154"/>
    </row>
    <row r="76" customFormat="false" ht="15" hidden="false" customHeight="true" outlineLevel="0" collapsed="false">
      <c r="A76" s="154" t="s">
        <v>146</v>
      </c>
      <c r="B76" s="162"/>
      <c r="C76" s="154"/>
      <c r="D76" s="154"/>
      <c r="E76" s="154"/>
      <c r="F76" s="154"/>
      <c r="G76" s="154"/>
    </row>
    <row r="77" customFormat="false" ht="15" hidden="false" customHeight="true" outlineLevel="0" collapsed="false">
      <c r="A77" s="154" t="s">
        <v>147</v>
      </c>
      <c r="B77" s="162"/>
      <c r="C77" s="154"/>
      <c r="D77" s="154"/>
      <c r="E77" s="154"/>
      <c r="F77" s="154"/>
      <c r="G77" s="154"/>
    </row>
    <row r="78" customFormat="false" ht="15" hidden="false" customHeight="true" outlineLevel="0" collapsed="false">
      <c r="A78" s="154" t="s">
        <v>148</v>
      </c>
      <c r="B78" s="162"/>
      <c r="C78" s="154"/>
      <c r="D78" s="154"/>
      <c r="E78" s="154"/>
      <c r="F78" s="154"/>
      <c r="G78" s="154"/>
    </row>
    <row r="79" customFormat="false" ht="15" hidden="false" customHeight="true" outlineLevel="0" collapsed="false">
      <c r="A79" s="154" t="s">
        <v>149</v>
      </c>
      <c r="B79" s="162"/>
      <c r="C79" s="154"/>
      <c r="D79" s="154"/>
      <c r="E79" s="154"/>
      <c r="F79" s="154"/>
      <c r="G79" s="154"/>
    </row>
  </sheetData>
  <mergeCells count="143">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L38:AL39"/>
    <mergeCell ref="A39:C39"/>
    <mergeCell ref="F39:H39"/>
    <mergeCell ref="I39:K39"/>
    <mergeCell ref="L39:N39"/>
    <mergeCell ref="O39:Q39"/>
    <mergeCell ref="R39:T39"/>
    <mergeCell ref="U39:W39"/>
    <mergeCell ref="X39:Z39"/>
    <mergeCell ref="AA39:AC39"/>
    <mergeCell ref="AD39:AF39"/>
    <mergeCell ref="AG39:AI39"/>
    <mergeCell ref="AJ39:AK39"/>
    <mergeCell ref="A42:B42"/>
    <mergeCell ref="C42:D42"/>
    <mergeCell ref="E42:H42"/>
    <mergeCell ref="A43:B43"/>
    <mergeCell ref="C43:D43"/>
    <mergeCell ref="E43:H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s>
  <dataValidations count="6">
    <dataValidation allowBlank="true" errorStyle="stop" operator="greaterThanOrEqual" showDropDown="false" showErrorMessage="true" showInputMessage="true" sqref="AJ38:AJ39 AL38 I40 L40 I44 L44" type="none">
      <formula1>0</formula1>
      <formula2>0</formula2>
    </dataValidation>
    <dataValidation allowBlank="true" errorStyle="stop" operator="greaterThanOrEqual" showDropDown="false" showErrorMessage="true" showInputMessage="true" sqref="D38:F39 I38:I39 L38:L39 O38:O39 R38:R39 U38:U39 X38:X39 AA38:AA39 AD38:AD39 AG38:AG39" type="whole">
      <formula1>0</formula1>
      <formula2>0</formula2>
    </dataValidation>
    <dataValidation allowBlank="true" errorStyle="stop" operator="between" showDropDown="false" showErrorMessage="true" showInputMessage="true" sqref="C11:C30" type="list">
      <formula1>"A,B,C,D"</formula1>
      <formula2>0</formula2>
    </dataValidation>
    <dataValidation allowBlank="true" errorStyle="stop" operator="between" showDropDown="false" showErrorMessage="true" showInputMessage="true" sqref="AK4:AN4" type="list">
      <formula1>"予定,実績"</formula1>
      <formula2>0</formula2>
    </dataValidation>
    <dataValidation allowBlank="true" errorStyle="stop" operator="between" showDropDown="false" showErrorMessage="true" showInputMessage="true" sqref="AK3:AN3" type="list">
      <formula1>"４週,歴月"</formula1>
      <formula2>0</formula2>
    </dataValidation>
    <dataValidation allowBlank="true" errorStyle="stop" operator="between" showDropDown="false" showErrorMessage="true" showInputMessage="true" sqref="B11:B30" type="list">
      <formula1>INDIRECT($AK$1)</formula1>
      <formula2>0</formula2>
    </dataValidation>
  </dataValidations>
  <printOptions headings="false" gridLines="false" gridLinesSet="true" horizontalCentered="true" verticalCentered="true"/>
  <pageMargins left="0.196527777777778" right="0.196527777777778" top="0.393055555555556" bottom="0.196527777777778" header="0.196527777777778" footer="0.511811023622047"/>
  <pageSetup paperSize="9" scale="77" fitToWidth="1" fitToHeight="1" pageOrder="downThenOver" orientation="landscape" blackAndWhite="false" draft="false" cellComments="none" horizontalDpi="300" verticalDpi="300" copies="1"/>
  <headerFooter differentFirst="false" differentOddEven="false">
    <oddHeader>&amp;L&amp;"ＭＳ ゴシック,標準"&amp;10（参考様式）</oddHeader>
    <oddFooter/>
  </headerFooter>
  <rowBreaks count="1" manualBreakCount="1">
    <brk id="35" man="true" max="16383" min="0"/>
  </rowBreaks>
</worksheet>
</file>

<file path=customXml/_rels/item1.xml.rels><?xml version="1.0" encoding="UTF-8"?>
<Relationships xmlns="http://schemas.openxmlformats.org/package/2006/relationships"><Relationship Id="rId1" Type="http://schemas.openxmlformats.org/officeDocument/2006/relationships/customXmlProps" Target="itemProps1.xml"/>
</Relationships>
</file>

<file path=customXml/_rels/item2.xml.rels><?xml version="1.0" encoding="UTF-8"?>
<Relationships xmlns="http://schemas.openxmlformats.org/package/2006/relationships"><Relationship Id="rId1" Type="http://schemas.openxmlformats.org/officeDocument/2006/relationships/customXmlProps" Target="itemProps2.xml"/>
</Relationships>
</file>

<file path=customXml/_rels/item3.xml.rels><?xml version="1.0" encoding="UTF-8"?>
<Relationships xmlns="http://schemas.openxmlformats.org/package/2006/relationships"><Relationship Id="rId1" Type="http://schemas.openxmlformats.org/officeDocument/2006/relationships/customXmlProps" Target="itemProps3.xml"/>
</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d6dcacc7-e460-4c7a-a2ed-e890e37b378d">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4D4D2985358D454F91CDFA96398E7DAC" ma:contentTypeVersion="14" ma:contentTypeDescription="新しいドキュメントを作成します。" ma:contentTypeScope="" ma:versionID="71eb6addb018fd950b687f1cd066f3b3">
  <xsd:schema xmlns:xsd="http://www.w3.org/2001/XMLSchema" xmlns:xs="http://www.w3.org/2001/XMLSchema" xmlns:p="http://schemas.microsoft.com/office/2006/metadata/properties" xmlns:ns2="d6dcacc7-e460-4c7a-a2ed-e890e37b378d" xmlns:ns3="7f1e29f5-1aa2-4ed7-a4c5-0f459278da93" targetNamespace="http://schemas.microsoft.com/office/2006/metadata/properties" ma:root="true" ma:fieldsID="2aff8d9f6c550a0b35c83d5403a45cac" ns2:_="" ns3:_="">
    <xsd:import namespace="d6dcacc7-e460-4c7a-a2ed-e890e37b378d"/>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dcacc7-e460-4c7a-a2ed-e890e37b37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A34DF84-BC9F-479D-BF67-3697D0FBC612}">
  <ds:schemaRefs>
    <ds:schemaRef ds:uri="http://schemas.microsoft.com/office/2006/metadata/properties"/>
    <ds:schemaRef ds:uri="http://schemas.microsoft.com/office/infopath/2007/PartnerControls"/>
    <ds:schemaRef ds:uri="7f1e29f5-1aa2-4ed7-a4c5-0f459278da93"/>
    <ds:schemaRef ds:uri="d6dcacc7-e460-4c7a-a2ed-e890e37b378d"/>
  </ds:schemaRefs>
</ds:datastoreItem>
</file>

<file path=customXml/itemProps2.xml><?xml version="1.0" encoding="utf-8"?>
<ds:datastoreItem xmlns:ds="http://schemas.openxmlformats.org/officeDocument/2006/customXml" ds:itemID="{3B092F6D-A213-4140-9345-E45F17986020}">
  <ds:schemaRefs>
    <ds:schemaRef ds:uri="http://schemas.microsoft.com/sharepoint/v3/contenttype/forms"/>
  </ds:schemaRefs>
</ds:datastoreItem>
</file>

<file path=customXml/itemProps3.xml><?xml version="1.0" encoding="utf-8"?>
<ds:datastoreItem xmlns:ds="http://schemas.openxmlformats.org/officeDocument/2006/customXml" ds:itemID="{35FB06FC-71AE-41B6-945C-C0B3B99AC3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dcacc7-e460-4c7a-a2ed-e890e37b378d"/>
    <ds:schemaRef ds:uri="7f1e29f5-1aa2-4ed7-a4c5-0f459278da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TotalTime>0</TotalTime>
  <Application>LibreOffice/25.2.5.2$Windows_X86_64 LibreOffice_project/03d19516eb2e1dd5d4ccd751a0d6f35f35e08022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2023-12-20T14:26:55Z</dcterms:created>
  <dc:creator>Takafumi Kuriki (JP)</dc:creator>
  <dc:description/>
  <dc:language>ja-JP</dc:language>
  <cp:lastModifiedBy>岡本 晋(okamoto-shin.i23)</cp:lastModifiedBy>
  <cp:lastPrinted>2024-02-28T17:27:15Z</cp:lastPrinted>
  <dcterms:modified xsi:type="dcterms:W3CDTF">2024-06-28T09:38:21Z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0x0101004D4D2985358D454F91CDFA96398E7DAC</vt:lpwstr>
  </property>
</Properties>
</file>