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保）障がい福祉課\07運営指導\308_障害者総合支援事業費補助金\02_ロボット_ICT（者）\2026\03_追加協議分の交付申請\"/>
    </mc:Choice>
  </mc:AlternateContent>
  <xr:revisionPtr revIDLastSave="0" documentId="13_ncr:1_{56126E91-DE46-4E55-BA75-1BD729CF0A25}" xr6:coauthVersionLast="47" xr6:coauthVersionMax="47" xr10:uidLastSave="{00000000-0000-0000-0000-000000000000}"/>
  <bookViews>
    <workbookView xWindow="-120" yWindow="-120" windowWidth="29040" windowHeight="15720" tabRatio="895" activeTab="1" xr2:uid="{00000000-000D-0000-FFFF-FFFF00000000}"/>
  </bookViews>
  <sheets>
    <sheet name="別紙３（４）－２　パッケージ型導入支援　総表（間接補助）" sheetId="45" r:id="rId1"/>
    <sheet name="別紙３（４）－３　パッケージ型導入支援 事業計画 " sheetId="46" r:id="rId2"/>
    <sheet name="別紙３（４）－４　パッケージ型導入支援 積算内訳" sheetId="47" r:id="rId3"/>
  </sheets>
  <externalReferences>
    <externalReference r:id="rId4"/>
    <externalReference r:id="rId5"/>
  </externalReferences>
  <definedNames>
    <definedName name="_01_北海道">OFFSET(#REF!,0,0,COUNTA(#REF!)-1,1)</definedName>
    <definedName name="_02_青森県">#REF!</definedName>
    <definedName name="_03_岩手県">#REF!</definedName>
    <definedName name="_04_宮城県">#REF!</definedName>
    <definedName name="_05_秋田県">#REF!</definedName>
    <definedName name="_06_山形県">#REF!</definedName>
    <definedName name="_07_福島県">#REF!</definedName>
    <definedName name="_08_茨城県">#REF!</definedName>
    <definedName name="_09_栃木県">#REF!</definedName>
    <definedName name="_10_群馬県">#REF!</definedName>
    <definedName name="_11_埼玉県">#REF!</definedName>
    <definedName name="_12_千葉県">#REF!</definedName>
    <definedName name="_13_東京都">#REF!</definedName>
    <definedName name="_14_神奈川県">#REF!</definedName>
    <definedName name="_15_新潟県">#REF!</definedName>
    <definedName name="_16_富山県">#REF!</definedName>
    <definedName name="_17_石川県">#REF!</definedName>
    <definedName name="_18_福井県">#REF!</definedName>
    <definedName name="_19_山梨県">#REF!</definedName>
    <definedName name="_20_長野県">#REF!</definedName>
    <definedName name="_21_岐阜県">#REF!</definedName>
    <definedName name="_22_静岡県">#REF!</definedName>
    <definedName name="_23_愛知県">#REF!</definedName>
    <definedName name="_24_三重県">#REF!</definedName>
    <definedName name="_25_滋賀県">#REF!</definedName>
    <definedName name="_26_京都府">#REF!</definedName>
    <definedName name="_27_大阪府">#REF!</definedName>
    <definedName name="_28_兵庫県">#REF!</definedName>
    <definedName name="_29_奈良県">#REF!</definedName>
    <definedName name="_30_和歌山県">#REF!</definedName>
    <definedName name="_31_鳥取県">#REF!</definedName>
    <definedName name="_32_島根県">#REF!</definedName>
    <definedName name="_33_岡山県">#REF!</definedName>
    <definedName name="_34_広島県">#REF!</definedName>
    <definedName name="_35_山口県">#REF!</definedName>
    <definedName name="_36_徳島県">#REF!</definedName>
    <definedName name="_37_香川県">#REF!</definedName>
    <definedName name="_38_愛媛県">#REF!</definedName>
    <definedName name="_39_高知県">#REF!</definedName>
    <definedName name="_40_福岡県">#REF!</definedName>
    <definedName name="_41_佐賀県">#REF!</definedName>
    <definedName name="_42_長崎県">#REF!</definedName>
    <definedName name="_43_熊本県">#REF!</definedName>
    <definedName name="_44_大分県">#REF!</definedName>
    <definedName name="_45_宮崎県">#REF!</definedName>
    <definedName name="_46_鹿児島県">#REF!</definedName>
    <definedName name="_47_沖縄県">#REF!</definedName>
    <definedName name="_Order1" hidden="1">255</definedName>
    <definedName name="_Order2" hidden="1">255</definedName>
    <definedName name="Autoshape1">#REF!</definedName>
    <definedName name="_xlnm.Print_Area" localSheetId="0">'別紙３（４）－２　パッケージ型導入支援　総表（間接補助）'!$A$1:$S$47</definedName>
    <definedName name="_xlnm.Print_Area" localSheetId="1">'別紙３（４）－３　パッケージ型導入支援 事業計画 '!$A$1:$N$108</definedName>
    <definedName name="_xlnm.Print_Area" localSheetId="2">'別紙３（４）－４　パッケージ型導入支援 積算内訳'!$A$1:$W$60</definedName>
    <definedName name="_xlnm.Print_Area">#REF!</definedName>
    <definedName name="syuukeihyou11">[1]集計表２!$A$3:$AD$109</definedName>
    <definedName name="グループホーム">'[2]別紙2-１-2(1) 介護ロボット等導入支援　総表（直接補助）'!$E$52:$E$58</definedName>
    <definedName name="居宅介護">'[2]別紙2-１-2(1) 介護ロボット等導入支援　総表（直接補助）'!$P$52:$P$57</definedName>
    <definedName name="居宅訪問型児童発達支援">'[2]別紙2-１-2(1) 介護ロボット等導入支援　総表（直接補助）'!$Z$52:$Z$57</definedName>
    <definedName name="計画相談支援">'[2]別紙2-１-2(1) 介護ロボット等導入支援　総表（直接補助）'!$T$52:$T$57</definedName>
    <definedName name="行動援護">'[2]別紙2-１-2(1) 介護ロボット等導入支援　総表（直接補助）'!$S$52:$S$57</definedName>
    <definedName name="児童発達支援">'[2]別紙2-１-2(1) 介護ロボット等導入支援　総表（直接補助）'!$X$52:$X$57</definedName>
    <definedName name="自立訓練">'[2]別紙2-１-2(1) 介護ロボット等導入支援　総表（直接補助）'!$H$52:$H$57</definedName>
    <definedName name="自立生活援助">'[2]別紙2-１-2(1) 介護ロボット等導入支援　総表（直接補助）'!$N$52:$N$57</definedName>
    <definedName name="就労移行支援">'[2]別紙2-１-2(1) 介護ロボット等導入支援　総表（直接補助）'!$I$52:$I$57</definedName>
    <definedName name="就労継続支援A型">'[2]別紙2-１-2(1) 介護ロボット等導入支援　総表（直接補助）'!$J$52:$J$57</definedName>
    <definedName name="就労継続支援B型">'[2]別紙2-１-2(1) 介護ロボット等導入支援　総表（直接補助）'!$K$52:$K$57</definedName>
    <definedName name="就労選択支援">'[2]別紙2-１-2(1) 介護ロボット等導入支援　総表（直接補助）'!$M$52:$M$57</definedName>
    <definedName name="就労定着支援">'[2]別紙2-１-2(1) 介護ロボット等導入支援　総表（直接補助）'!$L$52:$L$57</definedName>
    <definedName name="重度訪問介護">'[2]別紙2-１-2(1) 介護ロボット等導入支援　総表（直接補助）'!$Q$52:$Q$57</definedName>
    <definedName name="障害児入所施設">'[2]別紙2-１-2(1) 介護ロボット等導入支援　総表（直接補助）'!$W$52:$W$57</definedName>
    <definedName name="障害者支援施設">'[2]別紙2-１-2(1) 介護ロボット等導入支援　総表（直接補助）'!$D$52:$D$58</definedName>
    <definedName name="生活介護">'[2]別紙2-１-2(1) 介護ロボット等導入支援　総表（直接補助）'!$G$52:$G$57</definedName>
    <definedName name="短期入所">'[2]別紙2-１-2(1) 介護ロボット等導入支援　総表（直接補助）'!$O$52:$O$57</definedName>
    <definedName name="地域移行支援">'[2]別紙2-１-2(1) 介護ロボット等導入支援　総表（直接補助）'!$U$52:$U$57</definedName>
    <definedName name="地域定着支援">'[2]別紙2-１-2(1) 介護ロボット等導入支援　総表（直接補助）'!$V$52:$V$57</definedName>
    <definedName name="同行援護">'[2]別紙2-１-2(1) 介護ロボット等導入支援　総表（直接補助）'!$R$52:$R$57</definedName>
    <definedName name="保育所等訪問支援">'[2]別紙2-１-2(1) 介護ロボット等導入支援　総表（直接補助）'!$AA$52:$AA$57</definedName>
    <definedName name="放課後等デイサービス">'[2]別紙2-１-2(1) 介護ロボット等導入支援　総表（直接補助）'!$Y$52:$Y$57</definedName>
    <definedName name="療養介護">'[2]別紙2-１-2(1) 介護ロボット等導入支援　総表（直接補助）'!$F$52:$F$57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31" i="45" l="1"/>
  <c r="B43" i="47" l="1"/>
  <c r="S39" i="47"/>
  <c r="P38" i="47"/>
  <c r="P37" i="47"/>
  <c r="P36" i="47"/>
  <c r="P35" i="47"/>
  <c r="P34" i="47"/>
  <c r="P33" i="47"/>
  <c r="P32" i="47"/>
  <c r="P31" i="47"/>
  <c r="P30" i="47"/>
  <c r="P39" i="47" s="1"/>
  <c r="P29" i="47"/>
  <c r="S26" i="47"/>
  <c r="P25" i="47"/>
  <c r="P24" i="47"/>
  <c r="P23" i="47"/>
  <c r="P22" i="47"/>
  <c r="P21" i="47"/>
  <c r="P26" i="47" s="1"/>
  <c r="E17" i="47"/>
  <c r="J96" i="46"/>
  <c r="E96" i="46"/>
  <c r="F95" i="46"/>
  <c r="K95" i="46" s="1"/>
  <c r="F94" i="46"/>
  <c r="L94" i="46" s="1"/>
  <c r="L93" i="46"/>
  <c r="K93" i="46"/>
  <c r="F93" i="46"/>
  <c r="L92" i="46"/>
  <c r="K92" i="46"/>
  <c r="F92" i="46"/>
  <c r="F91" i="46"/>
  <c r="K91" i="46" s="1"/>
  <c r="F90" i="46"/>
  <c r="K90" i="46" s="1"/>
  <c r="L89" i="46"/>
  <c r="K89" i="46"/>
  <c r="F89" i="46"/>
  <c r="L88" i="46"/>
  <c r="K88" i="46"/>
  <c r="F88" i="46"/>
  <c r="F87" i="46"/>
  <c r="L87" i="46" s="1"/>
  <c r="F86" i="46"/>
  <c r="K86" i="46" s="1"/>
  <c r="L85" i="46"/>
  <c r="L96" i="46" s="1"/>
  <c r="K85" i="46"/>
  <c r="F85" i="46"/>
  <c r="J80" i="46"/>
  <c r="E80" i="46"/>
  <c r="F79" i="46"/>
  <c r="L79" i="46" s="1"/>
  <c r="F78" i="46"/>
  <c r="K78" i="46" s="1"/>
  <c r="F77" i="46"/>
  <c r="L77" i="46" s="1"/>
  <c r="F76" i="46"/>
  <c r="L76" i="46" s="1"/>
  <c r="F75" i="46"/>
  <c r="K75" i="46" s="1"/>
  <c r="F74" i="46"/>
  <c r="L74" i="46" s="1"/>
  <c r="F73" i="46"/>
  <c r="L73" i="46" s="1"/>
  <c r="F72" i="46"/>
  <c r="L72" i="46" s="1"/>
  <c r="F71" i="46"/>
  <c r="L71" i="46" s="1"/>
  <c r="F70" i="46"/>
  <c r="F80" i="46" s="1"/>
  <c r="F69" i="46"/>
  <c r="L69" i="46" s="1"/>
  <c r="L80" i="46" s="1"/>
  <c r="V30" i="45"/>
  <c r="U30" i="45"/>
  <c r="W30" i="45" s="1"/>
  <c r="M30" i="45"/>
  <c r="N30" i="45" s="1"/>
  <c r="F30" i="45"/>
  <c r="V29" i="45"/>
  <c r="U29" i="45"/>
  <c r="W29" i="45" s="1"/>
  <c r="N29" i="45"/>
  <c r="M29" i="45"/>
  <c r="F29" i="45"/>
  <c r="V28" i="45"/>
  <c r="U28" i="45"/>
  <c r="W28" i="45" s="1"/>
  <c r="M28" i="45"/>
  <c r="N28" i="45" s="1"/>
  <c r="F28" i="45"/>
  <c r="V27" i="45"/>
  <c r="U27" i="45"/>
  <c r="W27" i="45" s="1"/>
  <c r="M27" i="45"/>
  <c r="N27" i="45" s="1"/>
  <c r="F27" i="45"/>
  <c r="V26" i="45"/>
  <c r="U26" i="45"/>
  <c r="W26" i="45" s="1"/>
  <c r="M26" i="45"/>
  <c r="N26" i="45" s="1"/>
  <c r="F26" i="45"/>
  <c r="V25" i="45"/>
  <c r="U25" i="45"/>
  <c r="W25" i="45" s="1"/>
  <c r="M25" i="45"/>
  <c r="N25" i="45" s="1"/>
  <c r="F25" i="45"/>
  <c r="V24" i="45"/>
  <c r="U24" i="45"/>
  <c r="W24" i="45" s="1"/>
  <c r="M24" i="45"/>
  <c r="N24" i="45" s="1"/>
  <c r="F24" i="45"/>
  <c r="V23" i="45"/>
  <c r="U23" i="45"/>
  <c r="M23" i="45"/>
  <c r="N23" i="45" s="1"/>
  <c r="F23" i="45"/>
  <c r="V22" i="45"/>
  <c r="U22" i="45"/>
  <c r="W22" i="45" s="1"/>
  <c r="M22" i="45"/>
  <c r="N22" i="45" s="1"/>
  <c r="F22" i="45"/>
  <c r="V21" i="45"/>
  <c r="U21" i="45"/>
  <c r="W21" i="45" s="1"/>
  <c r="N21" i="45"/>
  <c r="M21" i="45"/>
  <c r="F21" i="45"/>
  <c r="V20" i="45"/>
  <c r="U20" i="45"/>
  <c r="W20" i="45" s="1"/>
  <c r="M20" i="45"/>
  <c r="N20" i="45" s="1"/>
  <c r="F20" i="45"/>
  <c r="V19" i="45"/>
  <c r="U19" i="45"/>
  <c r="W19" i="45" s="1"/>
  <c r="M19" i="45"/>
  <c r="N19" i="45" s="1"/>
  <c r="F19" i="45"/>
  <c r="V18" i="45"/>
  <c r="U18" i="45"/>
  <c r="M18" i="45"/>
  <c r="N18" i="45" s="1"/>
  <c r="F18" i="45"/>
  <c r="V17" i="45"/>
  <c r="U17" i="45"/>
  <c r="W17" i="45" s="1"/>
  <c r="M17" i="45"/>
  <c r="N17" i="45" s="1"/>
  <c r="F17" i="45"/>
  <c r="V16" i="45"/>
  <c r="U16" i="45"/>
  <c r="W16" i="45" s="1"/>
  <c r="M16" i="45"/>
  <c r="N16" i="45" s="1"/>
  <c r="F16" i="45"/>
  <c r="V15" i="45"/>
  <c r="U15" i="45"/>
  <c r="W15" i="45" s="1"/>
  <c r="M15" i="45"/>
  <c r="N15" i="45" s="1"/>
  <c r="F15" i="45"/>
  <c r="V14" i="45"/>
  <c r="U14" i="45"/>
  <c r="W14" i="45" s="1"/>
  <c r="M14" i="45"/>
  <c r="N14" i="45" s="1"/>
  <c r="F14" i="45"/>
  <c r="V13" i="45"/>
  <c r="U13" i="45"/>
  <c r="W13" i="45" s="1"/>
  <c r="M13" i="45"/>
  <c r="N13" i="45" s="1"/>
  <c r="F13" i="45"/>
  <c r="V12" i="45"/>
  <c r="U12" i="45"/>
  <c r="W12" i="45" s="1"/>
  <c r="M12" i="45"/>
  <c r="N12" i="45" s="1"/>
  <c r="F12" i="45"/>
  <c r="V11" i="45"/>
  <c r="U11" i="45"/>
  <c r="W11" i="45" s="1"/>
  <c r="M11" i="45"/>
  <c r="N11" i="45" s="1"/>
  <c r="F11" i="45"/>
  <c r="O11" i="45" s="1"/>
  <c r="Q11" i="45" s="1"/>
  <c r="R11" i="45" s="1"/>
  <c r="V10" i="45"/>
  <c r="U10" i="45"/>
  <c r="W10" i="45" s="1"/>
  <c r="O10" i="45"/>
  <c r="Q10" i="45" s="1"/>
  <c r="R10" i="45" s="1"/>
  <c r="M10" i="45"/>
  <c r="N10" i="45" s="1"/>
  <c r="F10" i="45"/>
  <c r="V9" i="45"/>
  <c r="U9" i="45"/>
  <c r="W9" i="45" s="1"/>
  <c r="N9" i="45"/>
  <c r="M9" i="45"/>
  <c r="F9" i="45"/>
  <c r="O9" i="45" s="1"/>
  <c r="Q9" i="45" s="1"/>
  <c r="R9" i="45" s="1"/>
  <c r="V8" i="45"/>
  <c r="U8" i="45"/>
  <c r="W8" i="45" s="1"/>
  <c r="M8" i="45"/>
  <c r="N8" i="45" s="1"/>
  <c r="F8" i="45"/>
  <c r="O8" i="45" s="1"/>
  <c r="Q8" i="45" s="1"/>
  <c r="R8" i="45" s="1"/>
  <c r="V7" i="45"/>
  <c r="U7" i="45"/>
  <c r="W7" i="45" s="1"/>
  <c r="M7" i="45"/>
  <c r="N7" i="45" s="1"/>
  <c r="F7" i="45"/>
  <c r="O7" i="45" s="1"/>
  <c r="Q7" i="45" s="1"/>
  <c r="R7" i="45" s="1"/>
  <c r="V6" i="45"/>
  <c r="U6" i="45"/>
  <c r="W6" i="45" s="1"/>
  <c r="M6" i="45"/>
  <c r="N6" i="45" s="1"/>
  <c r="F6" i="45"/>
  <c r="W23" i="45" l="1"/>
  <c r="O13" i="45"/>
  <c r="Q13" i="45" s="1"/>
  <c r="R13" i="45" s="1"/>
  <c r="W18" i="45"/>
  <c r="C17" i="47"/>
  <c r="E13" i="47" s="1"/>
  <c r="K74" i="46"/>
  <c r="L86" i="46"/>
  <c r="K87" i="46"/>
  <c r="K96" i="46" s="1"/>
  <c r="K72" i="46"/>
  <c r="K76" i="46"/>
  <c r="L95" i="46"/>
  <c r="F96" i="46"/>
  <c r="K70" i="46"/>
  <c r="L70" i="46"/>
  <c r="L78" i="46"/>
  <c r="K94" i="46"/>
  <c r="K71" i="46"/>
  <c r="L90" i="46"/>
  <c r="L75" i="46"/>
  <c r="L91" i="46"/>
  <c r="K69" i="46"/>
  <c r="K73" i="46"/>
  <c r="K77" i="46"/>
  <c r="K79" i="46"/>
  <c r="O18" i="45"/>
  <c r="Q18" i="45" s="1"/>
  <c r="R18" i="45" s="1"/>
  <c r="O26" i="45"/>
  <c r="Q26" i="45" s="1"/>
  <c r="R26" i="45" s="1"/>
  <c r="O16" i="45"/>
  <c r="Q16" i="45" s="1"/>
  <c r="R16" i="45" s="1"/>
  <c r="O19" i="45"/>
  <c r="Q19" i="45" s="1"/>
  <c r="R19" i="45" s="1"/>
  <c r="O27" i="45"/>
  <c r="Q27" i="45" s="1"/>
  <c r="R27" i="45" s="1"/>
  <c r="N31" i="45"/>
  <c r="O17" i="45"/>
  <c r="Q17" i="45" s="1"/>
  <c r="R17" i="45" s="1"/>
  <c r="O25" i="45"/>
  <c r="Q25" i="45" s="1"/>
  <c r="R25" i="45" s="1"/>
  <c r="O6" i="45"/>
  <c r="O14" i="45"/>
  <c r="Q14" i="45" s="1"/>
  <c r="R14" i="45" s="1"/>
  <c r="O22" i="45"/>
  <c r="Q22" i="45" s="1"/>
  <c r="R22" i="45" s="1"/>
  <c r="O30" i="45"/>
  <c r="Q30" i="45" s="1"/>
  <c r="R30" i="45" s="1"/>
  <c r="O28" i="45"/>
  <c r="Q28" i="45" s="1"/>
  <c r="R28" i="45" s="1"/>
  <c r="O21" i="45"/>
  <c r="Q21" i="45" s="1"/>
  <c r="R21" i="45" s="1"/>
  <c r="O29" i="45"/>
  <c r="Q29" i="45" s="1"/>
  <c r="R29" i="45" s="1"/>
  <c r="O24" i="45"/>
  <c r="Q24" i="45" s="1"/>
  <c r="R24" i="45" s="1"/>
  <c r="B3" i="45"/>
  <c r="O12" i="45"/>
  <c r="Q12" i="45" s="1"/>
  <c r="R12" i="45" s="1"/>
  <c r="O20" i="45"/>
  <c r="Q20" i="45" s="1"/>
  <c r="R20" i="45" s="1"/>
  <c r="O15" i="45"/>
  <c r="Q15" i="45" s="1"/>
  <c r="R15" i="45" s="1"/>
  <c r="O23" i="45"/>
  <c r="Q23" i="45" s="1"/>
  <c r="R23" i="45" s="1"/>
  <c r="K80" i="46" l="1"/>
  <c r="L99" i="46" s="1"/>
  <c r="Q6" i="45"/>
  <c r="O31" i="45"/>
  <c r="R6" i="45" l="1"/>
  <c r="R31" i="45" s="1"/>
  <c r="R33" i="45" s="1"/>
  <c r="Q31" i="45"/>
  <c r="R35" i="45" l="1"/>
  <c r="R36" i="45" l="1"/>
</calcChain>
</file>

<file path=xl/sharedStrings.xml><?xml version="1.0" encoding="utf-8"?>
<sst xmlns="http://schemas.openxmlformats.org/spreadsheetml/2006/main" count="324" uniqueCount="175">
  <si>
    <t>（単位：円）</t>
    <rPh sb="1" eb="3">
      <t>タンイ</t>
    </rPh>
    <rPh sb="4" eb="5">
      <t>エン</t>
    </rPh>
    <phoneticPr fontId="6"/>
  </si>
  <si>
    <t>合計</t>
    <rPh sb="0" eb="2">
      <t>ゴウケイ</t>
    </rPh>
    <phoneticPr fontId="6"/>
  </si>
  <si>
    <t>（注１）</t>
    <rPh sb="1" eb="2">
      <t>チュウ</t>
    </rPh>
    <phoneticPr fontId="6"/>
  </si>
  <si>
    <t>（注２）</t>
    <rPh sb="1" eb="2">
      <t>チュウ</t>
    </rPh>
    <phoneticPr fontId="6"/>
  </si>
  <si>
    <t>（注３）</t>
    <rPh sb="1" eb="2">
      <t>チュウ</t>
    </rPh>
    <phoneticPr fontId="6"/>
  </si>
  <si>
    <t>（注４）</t>
    <rPh sb="1" eb="2">
      <t>チュウ</t>
    </rPh>
    <phoneticPr fontId="6"/>
  </si>
  <si>
    <t>（注５）</t>
    <rPh sb="1" eb="2">
      <t>チュウ</t>
    </rPh>
    <phoneticPr fontId="6"/>
  </si>
  <si>
    <t>（注７）</t>
    <rPh sb="1" eb="2">
      <t>チュウ</t>
    </rPh>
    <phoneticPr fontId="6"/>
  </si>
  <si>
    <t>（注８）</t>
    <rPh sb="1" eb="2">
      <t>チュウ</t>
    </rPh>
    <phoneticPr fontId="6"/>
  </si>
  <si>
    <t>円</t>
    <rPh sb="0" eb="1">
      <t>エン</t>
    </rPh>
    <phoneticPr fontId="6"/>
  </si>
  <si>
    <t>合計</t>
    <phoneticPr fontId="6"/>
  </si>
  <si>
    <t>自治体名</t>
    <rPh sb="0" eb="3">
      <t>ジチタイ</t>
    </rPh>
    <rPh sb="3" eb="4">
      <t>メイ</t>
    </rPh>
    <phoneticPr fontId="6"/>
  </si>
  <si>
    <t>優先順位</t>
    <rPh sb="0" eb="2">
      <t>ユウセン</t>
    </rPh>
    <rPh sb="2" eb="4">
      <t>ジュンイ</t>
    </rPh>
    <phoneticPr fontId="6"/>
  </si>
  <si>
    <t>施設・事業所種別</t>
    <rPh sb="0" eb="2">
      <t>シセツ</t>
    </rPh>
    <rPh sb="3" eb="6">
      <t>ジギョウショ</t>
    </rPh>
    <rPh sb="6" eb="8">
      <t>シュベツ</t>
    </rPh>
    <phoneticPr fontId="6"/>
  </si>
  <si>
    <t>法人名</t>
    <rPh sb="0" eb="2">
      <t>ホウジン</t>
    </rPh>
    <rPh sb="2" eb="3">
      <t>メイ</t>
    </rPh>
    <phoneticPr fontId="6"/>
  </si>
  <si>
    <t>施設・事業所名</t>
    <rPh sb="0" eb="2">
      <t>シセツ</t>
    </rPh>
    <rPh sb="3" eb="6">
      <t>ジギョウショ</t>
    </rPh>
    <rPh sb="6" eb="7">
      <t>メイ</t>
    </rPh>
    <phoneticPr fontId="6"/>
  </si>
  <si>
    <t>法人名＋施設・事業所名</t>
    <rPh sb="0" eb="2">
      <t>ホウジン</t>
    </rPh>
    <rPh sb="2" eb="3">
      <t>メイ</t>
    </rPh>
    <rPh sb="4" eb="6">
      <t>シセツ</t>
    </rPh>
    <rPh sb="7" eb="10">
      <t>ジギョウショ</t>
    </rPh>
    <rPh sb="10" eb="11">
      <t>メイ</t>
    </rPh>
    <phoneticPr fontId="6"/>
  </si>
  <si>
    <t>介護ロボット等の種別
（Ａ）</t>
    <rPh sb="0" eb="2">
      <t>カイゴ</t>
    </rPh>
    <rPh sb="6" eb="7">
      <t>トウ</t>
    </rPh>
    <rPh sb="8" eb="10">
      <t>シュベツ</t>
    </rPh>
    <phoneticPr fontId="6"/>
  </si>
  <si>
    <t>１台当たりの
機器購入価格
（Ｂ）</t>
    <rPh sb="1" eb="2">
      <t>ダイ</t>
    </rPh>
    <rPh sb="2" eb="3">
      <t>ア</t>
    </rPh>
    <rPh sb="7" eb="9">
      <t>キキ</t>
    </rPh>
    <rPh sb="9" eb="11">
      <t>コウニュウ</t>
    </rPh>
    <rPh sb="11" eb="13">
      <t>カカク</t>
    </rPh>
    <phoneticPr fontId="6"/>
  </si>
  <si>
    <t>導入台数
（Ｃ）</t>
    <rPh sb="0" eb="2">
      <t>ドウニュウ</t>
    </rPh>
    <rPh sb="2" eb="4">
      <t>ダイスウ</t>
    </rPh>
    <phoneticPr fontId="6"/>
  </si>
  <si>
    <t>初期設定に要する費用
（Ｄ）</t>
    <rPh sb="0" eb="2">
      <t>ショキ</t>
    </rPh>
    <rPh sb="2" eb="4">
      <t>セッテイ</t>
    </rPh>
    <rPh sb="5" eb="6">
      <t>ヨウ</t>
    </rPh>
    <rPh sb="8" eb="10">
      <t>ヒヨウ</t>
    </rPh>
    <phoneticPr fontId="6"/>
  </si>
  <si>
    <t>グループホーム</t>
    <phoneticPr fontId="6"/>
  </si>
  <si>
    <t>療養介護</t>
  </si>
  <si>
    <t>生活介護</t>
  </si>
  <si>
    <t>自立訓練</t>
    <phoneticPr fontId="6"/>
  </si>
  <si>
    <t>就労移行支援</t>
    <phoneticPr fontId="6"/>
  </si>
  <si>
    <t>就労継続支援A型</t>
  </si>
  <si>
    <t>就労継続支援B型</t>
  </si>
  <si>
    <t>就労定着支援</t>
    <phoneticPr fontId="6"/>
  </si>
  <si>
    <t>就労選択支援</t>
    <rPh sb="2" eb="4">
      <t>センタク</t>
    </rPh>
    <phoneticPr fontId="6"/>
  </si>
  <si>
    <t>自立生活援助</t>
    <phoneticPr fontId="6"/>
  </si>
  <si>
    <t>短期入所</t>
    <phoneticPr fontId="6"/>
  </si>
  <si>
    <t>居宅介護</t>
    <phoneticPr fontId="6"/>
  </si>
  <si>
    <t>重度訪問介護</t>
    <phoneticPr fontId="6"/>
  </si>
  <si>
    <t>同行援護</t>
  </si>
  <si>
    <t>行動援護</t>
  </si>
  <si>
    <t>計画相談支援</t>
  </si>
  <si>
    <t>地域移行支援</t>
  </si>
  <si>
    <t>地域定着支援</t>
  </si>
  <si>
    <t>「導入機器名」には、補助対象となるロボット機器を記載。それ以外の付属品等は本体機器に含めて記載すること。</t>
    <phoneticPr fontId="6"/>
  </si>
  <si>
    <t>機器をリース等により導入する場合、年度末までのリース等に要する料金を「Ｂ」欄に記載すること。</t>
    <rPh sb="0" eb="2">
      <t>キキ</t>
    </rPh>
    <rPh sb="6" eb="7">
      <t>トウ</t>
    </rPh>
    <rPh sb="10" eb="12">
      <t>ドウニュウ</t>
    </rPh>
    <rPh sb="14" eb="16">
      <t>バアイ</t>
    </rPh>
    <rPh sb="17" eb="19">
      <t>ネンド</t>
    </rPh>
    <rPh sb="19" eb="20">
      <t>マツ</t>
    </rPh>
    <rPh sb="26" eb="27">
      <t>トウ</t>
    </rPh>
    <rPh sb="28" eb="29">
      <t>ヨウ</t>
    </rPh>
    <rPh sb="31" eb="33">
      <t>リョウキン</t>
    </rPh>
    <rPh sb="37" eb="38">
      <t>ラン</t>
    </rPh>
    <rPh sb="39" eb="41">
      <t>キサイ</t>
    </rPh>
    <phoneticPr fontId="6"/>
  </si>
  <si>
    <t>行や列の結合や、自動計算の関数の変更等は行わないこと。</t>
    <rPh sb="2" eb="4">
      <t>ジドウ</t>
    </rPh>
    <rPh sb="4" eb="6">
      <t>ケイサン</t>
    </rPh>
    <rPh sb="7" eb="9">
      <t>カンスウ</t>
    </rPh>
    <rPh sb="10" eb="12">
      <t>ヘンコウ</t>
    </rPh>
    <rPh sb="12" eb="13">
      <t>トウ</t>
    </rPh>
    <rPh sb="14" eb="15">
      <t>オコナ</t>
    </rPh>
    <phoneticPr fontId="6"/>
  </si>
  <si>
    <t>障害者支援施設</t>
    <phoneticPr fontId="6"/>
  </si>
  <si>
    <t>移乗介護</t>
    <phoneticPr fontId="6"/>
  </si>
  <si>
    <t>移動支援</t>
    <phoneticPr fontId="6"/>
  </si>
  <si>
    <t>排泄支援</t>
    <phoneticPr fontId="6"/>
  </si>
  <si>
    <t>見守り・コミュニケーション</t>
    <phoneticPr fontId="6"/>
  </si>
  <si>
    <t>入浴支援</t>
    <phoneticPr fontId="6"/>
  </si>
  <si>
    <t>機能訓練支援</t>
    <rPh sb="0" eb="2">
      <t>キノウ</t>
    </rPh>
    <rPh sb="2" eb="4">
      <t>クンレン</t>
    </rPh>
    <rPh sb="4" eb="6">
      <t>シエン</t>
    </rPh>
    <phoneticPr fontId="6"/>
  </si>
  <si>
    <t>栄養管理支援</t>
    <rPh sb="0" eb="2">
      <t>エイヨウ</t>
    </rPh>
    <rPh sb="2" eb="4">
      <t>カンリ</t>
    </rPh>
    <rPh sb="4" eb="6">
      <t>シエン</t>
    </rPh>
    <phoneticPr fontId="6"/>
  </si>
  <si>
    <t>【基本情報】</t>
    <rPh sb="1" eb="3">
      <t>キホン</t>
    </rPh>
    <rPh sb="3" eb="5">
      <t>ジョウホウ</t>
    </rPh>
    <phoneticPr fontId="6"/>
  </si>
  <si>
    <t>フリガナ</t>
    <phoneticPr fontId="6"/>
  </si>
  <si>
    <t>事業所名</t>
    <rPh sb="0" eb="3">
      <t>ジギョウショ</t>
    </rPh>
    <rPh sb="3" eb="4">
      <t>メイ</t>
    </rPh>
    <phoneticPr fontId="6"/>
  </si>
  <si>
    <t>施設・事業所種別（指定を複数受けている場合は、補助上限額を適用する施設・事業所を選択）</t>
    <rPh sb="9" eb="11">
      <t>シテイ</t>
    </rPh>
    <rPh sb="12" eb="14">
      <t>フクスウ</t>
    </rPh>
    <rPh sb="14" eb="15">
      <t>ウ</t>
    </rPh>
    <rPh sb="19" eb="21">
      <t>バアイ</t>
    </rPh>
    <rPh sb="23" eb="25">
      <t>ホジョ</t>
    </rPh>
    <rPh sb="25" eb="28">
      <t>ジョウゲンガク</t>
    </rPh>
    <rPh sb="29" eb="31">
      <t>テキヨウ</t>
    </rPh>
    <rPh sb="33" eb="35">
      <t>シセツ</t>
    </rPh>
    <rPh sb="36" eb="39">
      <t>ジギョウショ</t>
    </rPh>
    <rPh sb="40" eb="42">
      <t>センタク</t>
    </rPh>
    <phoneticPr fontId="6"/>
  </si>
  <si>
    <t>（補助実績）</t>
    <rPh sb="1" eb="3">
      <t>ホジョ</t>
    </rPh>
    <rPh sb="3" eb="5">
      <t>ジッセキ</t>
    </rPh>
    <phoneticPr fontId="6"/>
  </si>
  <si>
    <t>（補助年度）</t>
    <rPh sb="1" eb="3">
      <t>ホジョ</t>
    </rPh>
    <rPh sb="3" eb="5">
      <t>ネンド</t>
    </rPh>
    <phoneticPr fontId="6"/>
  </si>
  <si>
    <t>【申請に当たっての確認事項】　※４つの事項について記載内容を確認し、チェックすること。</t>
    <rPh sb="1" eb="3">
      <t>シンセイ</t>
    </rPh>
    <rPh sb="4" eb="5">
      <t>ア</t>
    </rPh>
    <rPh sb="9" eb="11">
      <t>カクニン</t>
    </rPh>
    <rPh sb="11" eb="13">
      <t>ジコウ</t>
    </rPh>
    <rPh sb="19" eb="21">
      <t>ジコウ</t>
    </rPh>
    <rPh sb="25" eb="27">
      <t>キサイ</t>
    </rPh>
    <rPh sb="27" eb="29">
      <t>ナイヨウ</t>
    </rPh>
    <rPh sb="30" eb="32">
      <t>カクニン</t>
    </rPh>
    <phoneticPr fontId="21"/>
  </si>
  <si>
    <t>　導入経費の算定に当たっては、複数の業者から見積書を徴している。</t>
    <rPh sb="1" eb="3">
      <t>ドウニュウ</t>
    </rPh>
    <rPh sb="15" eb="17">
      <t>フクスウ</t>
    </rPh>
    <rPh sb="18" eb="20">
      <t>ギョウシャ</t>
    </rPh>
    <rPh sb="22" eb="25">
      <t>ミツモリショ</t>
    </rPh>
    <rPh sb="26" eb="27">
      <t>チョウ</t>
    </rPh>
    <phoneticPr fontId="21"/>
  </si>
  <si>
    <t>　「福祉・介護職員等処遇改善加算」を算定しているか、あるいは交付申請後おおむね３ヶ月以内に取得見込みである。</t>
    <rPh sb="2" eb="4">
      <t>フクシ</t>
    </rPh>
    <rPh sb="5" eb="7">
      <t>カイゴ</t>
    </rPh>
    <rPh sb="7" eb="9">
      <t>ショクイン</t>
    </rPh>
    <rPh sb="9" eb="10">
      <t>トウ</t>
    </rPh>
    <rPh sb="10" eb="12">
      <t>ショグウ</t>
    </rPh>
    <rPh sb="12" eb="14">
      <t>カイゼン</t>
    </rPh>
    <rPh sb="14" eb="16">
      <t>カサン</t>
    </rPh>
    <rPh sb="18" eb="20">
      <t>サンテイ</t>
    </rPh>
    <rPh sb="30" eb="32">
      <t>コウフ</t>
    </rPh>
    <rPh sb="32" eb="35">
      <t>シンセイゴ</t>
    </rPh>
    <rPh sb="41" eb="42">
      <t>ゲツ</t>
    </rPh>
    <rPh sb="42" eb="44">
      <t>イナイ</t>
    </rPh>
    <rPh sb="45" eb="47">
      <t>シュトク</t>
    </rPh>
    <rPh sb="47" eb="49">
      <t>ミコ</t>
    </rPh>
    <phoneticPr fontId="6"/>
  </si>
  <si>
    <t>事業計画</t>
    <rPh sb="0" eb="2">
      <t>ジギョウ</t>
    </rPh>
    <rPh sb="2" eb="4">
      <t>ケイカク</t>
    </rPh>
    <phoneticPr fontId="6"/>
  </si>
  <si>
    <t>機器の種別：</t>
    <rPh sb="0" eb="2">
      <t>キキ</t>
    </rPh>
    <rPh sb="3" eb="5">
      <t>シュベツ</t>
    </rPh>
    <phoneticPr fontId="6"/>
  </si>
  <si>
    <t>　　　移乗介護</t>
    <rPh sb="3" eb="5">
      <t>イジョウ</t>
    </rPh>
    <rPh sb="5" eb="7">
      <t>カイゴ</t>
    </rPh>
    <phoneticPr fontId="6"/>
  </si>
  <si>
    <t>排泄支援</t>
  </si>
  <si>
    <t>入浴支援</t>
  </si>
  <si>
    <t>　　　移動支援</t>
    <rPh sb="3" eb="5">
      <t>イドウ</t>
    </rPh>
    <rPh sb="5" eb="7">
      <t>シエン</t>
    </rPh>
    <phoneticPr fontId="6"/>
  </si>
  <si>
    <t>見守り・コミュニケーション</t>
  </si>
  <si>
    <t>　　  機器名：</t>
    <rPh sb="4" eb="7">
      <t>キキメイ</t>
    </rPh>
    <phoneticPr fontId="6"/>
  </si>
  <si>
    <t>機器の特徴：</t>
    <rPh sb="0" eb="2">
      <t>キキ</t>
    </rPh>
    <rPh sb="3" eb="5">
      <t>トクチョウ</t>
    </rPh>
    <phoneticPr fontId="6"/>
  </si>
  <si>
    <t>（２）機器を導入することにしたきっかけ及び目的（複数回答可）</t>
    <rPh sb="19" eb="20">
      <t>オヨ</t>
    </rPh>
    <phoneticPr fontId="6"/>
  </si>
  <si>
    <t>きっかけ</t>
    <phoneticPr fontId="6"/>
  </si>
  <si>
    <t>目的</t>
    <rPh sb="0" eb="2">
      <t>モクテキ</t>
    </rPh>
    <phoneticPr fontId="6"/>
  </si>
  <si>
    <t>（※その他を選択した場合に記入　　　　）</t>
    <rPh sb="4" eb="5">
      <t>タ</t>
    </rPh>
    <rPh sb="6" eb="8">
      <t>センタク</t>
    </rPh>
    <rPh sb="10" eb="12">
      <t>バアイ</t>
    </rPh>
    <rPh sb="13" eb="15">
      <t>キニュウ</t>
    </rPh>
    <phoneticPr fontId="6"/>
  </si>
  <si>
    <t>（※その他を選択した場合に記入　　　　）</t>
    <phoneticPr fontId="6"/>
  </si>
  <si>
    <t>（３）事業所が抱える課題</t>
    <rPh sb="3" eb="6">
      <t>ジギョウショ</t>
    </rPh>
    <rPh sb="7" eb="8">
      <t>カカ</t>
    </rPh>
    <rPh sb="10" eb="12">
      <t>カダイ</t>
    </rPh>
    <phoneticPr fontId="6"/>
  </si>
  <si>
    <t>業務内容</t>
    <rPh sb="0" eb="2">
      <t>ギョウム</t>
    </rPh>
    <rPh sb="2" eb="4">
      <t>ナイヨウ</t>
    </rPh>
    <phoneticPr fontId="6"/>
  </si>
  <si>
    <t>A.業務従事者数</t>
    <rPh sb="2" eb="4">
      <t>ギョウム</t>
    </rPh>
    <rPh sb="4" eb="7">
      <t>ジュウジシャ</t>
    </rPh>
    <rPh sb="7" eb="8">
      <t>スウ</t>
    </rPh>
    <phoneticPr fontId="21"/>
  </si>
  <si>
    <t>発生件数</t>
    <rPh sb="0" eb="2">
      <t>ハッセイ</t>
    </rPh>
    <rPh sb="2" eb="4">
      <t>ケンスウ</t>
    </rPh>
    <phoneticPr fontId="6"/>
  </si>
  <si>
    <t>D. 1件当たりの
平均処理時間（分）</t>
    <rPh sb="4" eb="5">
      <t>ケン</t>
    </rPh>
    <rPh sb="5" eb="6">
      <t>ア</t>
    </rPh>
    <rPh sb="10" eb="12">
      <t>ヘイキン</t>
    </rPh>
    <rPh sb="12" eb="14">
      <t>ショリ</t>
    </rPh>
    <rPh sb="14" eb="16">
      <t>ジカン</t>
    </rPh>
    <rPh sb="17" eb="18">
      <t>フン</t>
    </rPh>
    <phoneticPr fontId="6"/>
  </si>
  <si>
    <t>人時間
E（A×C×D）</t>
    <rPh sb="0" eb="1">
      <t>ヒト</t>
    </rPh>
    <rPh sb="1" eb="3">
      <t>ジカン</t>
    </rPh>
    <phoneticPr fontId="6"/>
  </si>
  <si>
    <t>１人あたり
業務時間
（C×D／A）</t>
    <rPh sb="1" eb="2">
      <t>ヒト</t>
    </rPh>
    <rPh sb="6" eb="8">
      <t>ギョウム</t>
    </rPh>
    <rPh sb="8" eb="10">
      <t>ジカン</t>
    </rPh>
    <phoneticPr fontId="6"/>
  </si>
  <si>
    <t>B.ひと月当たり</t>
    <rPh sb="4" eb="5">
      <t>ツキ</t>
    </rPh>
    <rPh sb="5" eb="6">
      <t>ア</t>
    </rPh>
    <phoneticPr fontId="6"/>
  </si>
  <si>
    <t>C.年間発生件数（B×12）</t>
    <rPh sb="2" eb="4">
      <t>ネンカン</t>
    </rPh>
    <rPh sb="4" eb="6">
      <t>ハッセイ</t>
    </rPh>
    <rPh sb="6" eb="8">
      <t>ケンスウ</t>
    </rPh>
    <phoneticPr fontId="6"/>
  </si>
  <si>
    <t>直接介護</t>
    <rPh sb="0" eb="2">
      <t>チョクセツ</t>
    </rPh>
    <rPh sb="2" eb="4">
      <t>カイゴ</t>
    </rPh>
    <phoneticPr fontId="6"/>
  </si>
  <si>
    <t>１　移動・移乗・体位変換</t>
    <rPh sb="2" eb="4">
      <t>イドウ</t>
    </rPh>
    <rPh sb="5" eb="7">
      <t>イジョウ</t>
    </rPh>
    <rPh sb="8" eb="10">
      <t>タイイ</t>
    </rPh>
    <rPh sb="10" eb="12">
      <t>ヘンカン</t>
    </rPh>
    <phoneticPr fontId="6"/>
  </si>
  <si>
    <t>２　排泄介助・支援</t>
    <rPh sb="2" eb="4">
      <t>ハイセツ</t>
    </rPh>
    <rPh sb="4" eb="6">
      <t>カイジョ</t>
    </rPh>
    <rPh sb="7" eb="9">
      <t>シエン</t>
    </rPh>
    <phoneticPr fontId="6"/>
  </si>
  <si>
    <t>３　生活自立支援（※1）</t>
    <rPh sb="2" eb="4">
      <t>セイカツ</t>
    </rPh>
    <rPh sb="4" eb="6">
      <t>ジリツ</t>
    </rPh>
    <rPh sb="6" eb="8">
      <t>シエン</t>
    </rPh>
    <phoneticPr fontId="6"/>
  </si>
  <si>
    <t>４　行動上の問題への対応（※2）</t>
    <rPh sb="2" eb="5">
      <t>コウドウジョウ</t>
    </rPh>
    <rPh sb="6" eb="8">
      <t>モンダイ</t>
    </rPh>
    <rPh sb="10" eb="12">
      <t>タイオウ</t>
    </rPh>
    <phoneticPr fontId="6"/>
  </si>
  <si>
    <t>５　その他の直接介護</t>
    <rPh sb="4" eb="5">
      <t>タ</t>
    </rPh>
    <rPh sb="6" eb="8">
      <t>チョクセツ</t>
    </rPh>
    <rPh sb="8" eb="10">
      <t>カイゴ</t>
    </rPh>
    <phoneticPr fontId="6"/>
  </si>
  <si>
    <t>間接業務</t>
    <rPh sb="0" eb="2">
      <t>カンセツ</t>
    </rPh>
    <rPh sb="2" eb="4">
      <t>ギョウム</t>
    </rPh>
    <phoneticPr fontId="6"/>
  </si>
  <si>
    <t>６　巡回・移動</t>
    <rPh sb="2" eb="4">
      <t>ジュンカイ</t>
    </rPh>
    <rPh sb="5" eb="7">
      <t>イドウ</t>
    </rPh>
    <phoneticPr fontId="6"/>
  </si>
  <si>
    <t>A.業務従事者数</t>
    <phoneticPr fontId="21"/>
  </si>
  <si>
    <t>D. 1件当たりの
平均処理時間（分）</t>
    <phoneticPr fontId="6"/>
  </si>
  <si>
    <t>人時間
E（A×C×D）</t>
    <phoneticPr fontId="6"/>
  </si>
  <si>
    <t>　年間業務時間数想定削減率（％）</t>
    <rPh sb="1" eb="3">
      <t>ネンカン</t>
    </rPh>
    <rPh sb="3" eb="5">
      <t>ギョウム</t>
    </rPh>
    <rPh sb="5" eb="8">
      <t>ジカンスウ</t>
    </rPh>
    <rPh sb="8" eb="10">
      <t>ソウテイ</t>
    </rPh>
    <rPh sb="10" eb="12">
      <t>サクゲン</t>
    </rPh>
    <rPh sb="12" eb="13">
      <t>リツ</t>
    </rPh>
    <phoneticPr fontId="6"/>
  </si>
  <si>
    <t>職員数（実数）</t>
    <rPh sb="0" eb="3">
      <t>ショクインスウ</t>
    </rPh>
    <rPh sb="4" eb="6">
      <t>ジッスウ</t>
    </rPh>
    <phoneticPr fontId="6"/>
  </si>
  <si>
    <t>人</t>
    <rPh sb="0" eb="1">
      <t>ヒト</t>
    </rPh>
    <phoneticPr fontId="6"/>
  </si>
  <si>
    <t>施設利用者数</t>
    <rPh sb="0" eb="2">
      <t>シセツ</t>
    </rPh>
    <rPh sb="2" eb="5">
      <t>リヨウシャ</t>
    </rPh>
    <rPh sb="5" eb="6">
      <t>スウ</t>
    </rPh>
    <phoneticPr fontId="6"/>
  </si>
  <si>
    <t>実支出（予定）額：</t>
    <rPh sb="0" eb="1">
      <t>ジツ</t>
    </rPh>
    <rPh sb="4" eb="6">
      <t>ヨテイ</t>
    </rPh>
    <rPh sb="7" eb="8">
      <t>ガク</t>
    </rPh>
    <phoneticPr fontId="6"/>
  </si>
  <si>
    <t>機器導入費用
（合計）</t>
    <rPh sb="0" eb="2">
      <t>キキ</t>
    </rPh>
    <rPh sb="2" eb="4">
      <t>ドウニュウ</t>
    </rPh>
    <rPh sb="4" eb="6">
      <t>ヒヨウ</t>
    </rPh>
    <rPh sb="8" eb="10">
      <t>ゴウケイ</t>
    </rPh>
    <phoneticPr fontId="6"/>
  </si>
  <si>
    <t>初期設定に要する費用
（合計）</t>
    <rPh sb="0" eb="2">
      <t>ショキ</t>
    </rPh>
    <rPh sb="2" eb="4">
      <t>セッテイ</t>
    </rPh>
    <rPh sb="5" eb="6">
      <t>ヨウ</t>
    </rPh>
    <rPh sb="8" eb="10">
      <t>ヒヨウ</t>
    </rPh>
    <rPh sb="12" eb="14">
      <t>ゴウケイ</t>
    </rPh>
    <phoneticPr fontId="6"/>
  </si>
  <si>
    <t>値引額
（合計）</t>
    <rPh sb="0" eb="2">
      <t>ネビ</t>
    </rPh>
    <rPh sb="2" eb="3">
      <t>ガク</t>
    </rPh>
    <rPh sb="5" eb="7">
      <t>ゴウケイ</t>
    </rPh>
    <phoneticPr fontId="6"/>
  </si>
  <si>
    <t>No.</t>
    <phoneticPr fontId="6"/>
  </si>
  <si>
    <t>導入内容</t>
    <rPh sb="0" eb="2">
      <t>ドウニュウ</t>
    </rPh>
    <rPh sb="2" eb="4">
      <t>ナイヨウ</t>
    </rPh>
    <phoneticPr fontId="6"/>
  </si>
  <si>
    <t>数量</t>
    <rPh sb="0" eb="2">
      <t>スウリョウ</t>
    </rPh>
    <phoneticPr fontId="6"/>
  </si>
  <si>
    <t>単価</t>
    <rPh sb="0" eb="2">
      <t>タンカ</t>
    </rPh>
    <phoneticPr fontId="6"/>
  </si>
  <si>
    <t>機器導入費用</t>
    <rPh sb="0" eb="2">
      <t>キキ</t>
    </rPh>
    <rPh sb="2" eb="4">
      <t>ドウニュウ</t>
    </rPh>
    <rPh sb="4" eb="6">
      <t>ヒヨウ</t>
    </rPh>
    <phoneticPr fontId="6"/>
  </si>
  <si>
    <t>初期設定に要する費用</t>
    <rPh sb="0" eb="2">
      <t>ショキ</t>
    </rPh>
    <rPh sb="2" eb="4">
      <t>セッテイ</t>
    </rPh>
    <rPh sb="5" eb="6">
      <t>ヨウ</t>
    </rPh>
    <rPh sb="8" eb="10">
      <t>ヒヨウ</t>
    </rPh>
    <phoneticPr fontId="6"/>
  </si>
  <si>
    <t>台</t>
  </si>
  <si>
    <t>　</t>
    <phoneticPr fontId="6"/>
  </si>
  <si>
    <t>パソコン</t>
    <phoneticPr fontId="6"/>
  </si>
  <si>
    <t>スマートフォン</t>
    <phoneticPr fontId="6"/>
  </si>
  <si>
    <t>タブレット</t>
    <phoneticPr fontId="6"/>
  </si>
  <si>
    <t>インカム</t>
    <phoneticPr fontId="6"/>
  </si>
  <si>
    <t>（７）想定削減率が20％を超える場合は、その要因について記載すること。</t>
    <rPh sb="3" eb="5">
      <t>ソウテイ</t>
    </rPh>
    <rPh sb="5" eb="8">
      <t>サクゲンリツ</t>
    </rPh>
    <rPh sb="13" eb="14">
      <t>コ</t>
    </rPh>
    <rPh sb="16" eb="18">
      <t>バアイ</t>
    </rPh>
    <rPh sb="22" eb="24">
      <t>ヨウイン</t>
    </rPh>
    <rPh sb="28" eb="30">
      <t>キサイ</t>
    </rPh>
    <phoneticPr fontId="6"/>
  </si>
  <si>
    <r>
      <rPr>
        <b/>
        <sz val="14"/>
        <rFont val="Yu Gothic"/>
        <family val="3"/>
        <charset val="128"/>
        <scheme val="minor"/>
      </rPr>
      <t>備考</t>
    </r>
    <r>
      <rPr>
        <b/>
        <sz val="12"/>
        <rFont val="Yu Gothic"/>
        <family val="3"/>
        <charset val="128"/>
        <scheme val="minor"/>
      </rPr>
      <t xml:space="preserve">
（特別な事情等があれば記載）</t>
    </r>
    <rPh sb="0" eb="2">
      <t>ビコウ</t>
    </rPh>
    <rPh sb="4" eb="6">
      <t>トクベツ</t>
    </rPh>
    <rPh sb="7" eb="9">
      <t>ジジョウ</t>
    </rPh>
    <rPh sb="9" eb="10">
      <t>トウ</t>
    </rPh>
    <rPh sb="14" eb="16">
      <t>キサイ</t>
    </rPh>
    <phoneticPr fontId="6"/>
  </si>
  <si>
    <t>介護ロボット等に係る内容</t>
    <rPh sb="0" eb="2">
      <t>カイゴ</t>
    </rPh>
    <rPh sb="6" eb="7">
      <t>トウ</t>
    </rPh>
    <rPh sb="8" eb="9">
      <t>カカ</t>
    </rPh>
    <rPh sb="10" eb="12">
      <t>ナイヨウ</t>
    </rPh>
    <phoneticPr fontId="6"/>
  </si>
  <si>
    <t>ICTに係る内容</t>
    <rPh sb="4" eb="5">
      <t>カカ</t>
    </rPh>
    <rPh sb="6" eb="8">
      <t>ナイヨウ</t>
    </rPh>
    <phoneticPr fontId="6"/>
  </si>
  <si>
    <t>導入ロボット機器名</t>
    <rPh sb="0" eb="2">
      <t>ドウニュウ</t>
    </rPh>
    <rPh sb="6" eb="8">
      <t>キキ</t>
    </rPh>
    <rPh sb="8" eb="9">
      <t>メイ</t>
    </rPh>
    <phoneticPr fontId="6"/>
  </si>
  <si>
    <r>
      <rPr>
        <b/>
        <sz val="13"/>
        <color rgb="FFFF0000"/>
        <rFont val="ＭＳ Ｐゴシック"/>
        <family val="3"/>
        <charset val="128"/>
      </rPr>
      <t>見守り機器の導入に伴う
通信環境整備に係る費用</t>
    </r>
    <r>
      <rPr>
        <b/>
        <sz val="13"/>
        <color theme="1"/>
        <rFont val="ＭＳ Ｐゴシック"/>
        <family val="3"/>
        <charset val="128"/>
      </rPr>
      <t xml:space="preserve">
</t>
    </r>
    <r>
      <rPr>
        <b/>
        <sz val="14"/>
        <color theme="1"/>
        <rFont val="ＭＳ Ｐゴシック"/>
        <family val="3"/>
        <charset val="128"/>
      </rPr>
      <t>（E)</t>
    </r>
    <phoneticPr fontId="6"/>
  </si>
  <si>
    <t>１台当たりの導入経費
（F＝Ｂ＋Ｄ／Ｃ）</t>
    <rPh sb="1" eb="2">
      <t>ダイ</t>
    </rPh>
    <rPh sb="2" eb="3">
      <t>ア</t>
    </rPh>
    <rPh sb="6" eb="8">
      <t>ドウニュウ</t>
    </rPh>
    <rPh sb="8" eb="10">
      <t>ケイヒ</t>
    </rPh>
    <phoneticPr fontId="6"/>
  </si>
  <si>
    <t>所要額
（Ｇ＝Ｃ×Ｆ＋E）</t>
    <rPh sb="0" eb="3">
      <t>ショヨウガク</t>
    </rPh>
    <phoneticPr fontId="6"/>
  </si>
  <si>
    <r>
      <t xml:space="preserve">＜施設・事業所単位＞
所要額の合計額
</t>
    </r>
    <r>
      <rPr>
        <b/>
        <sz val="16"/>
        <color rgb="FFFF0000"/>
        <rFont val="ＭＳ Ｐゴシック"/>
        <family val="3"/>
        <charset val="128"/>
      </rPr>
      <t>（ICT）</t>
    </r>
    <r>
      <rPr>
        <sz val="14"/>
        <color theme="1"/>
        <rFont val="ＭＳ Ｐゴシック"/>
        <family val="3"/>
        <charset val="128"/>
      </rPr>
      <t xml:space="preserve">
（Ｉ）</t>
    </r>
    <rPh sb="11" eb="14">
      <t>ショヨウガク</t>
    </rPh>
    <rPh sb="15" eb="17">
      <t>ゴウケイ</t>
    </rPh>
    <rPh sb="17" eb="18">
      <t>ガク</t>
    </rPh>
    <phoneticPr fontId="6"/>
  </si>
  <si>
    <t>＜施設・事業所単位＞
対象経費の支出予定額
（Ｊ= Ｈ + Ｉ）</t>
    <rPh sb="11" eb="13">
      <t>タイショウ</t>
    </rPh>
    <rPh sb="13" eb="15">
      <t>ケイヒ</t>
    </rPh>
    <rPh sb="16" eb="18">
      <t>シシュツ</t>
    </rPh>
    <rPh sb="18" eb="20">
      <t>ヨテイ</t>
    </rPh>
    <rPh sb="20" eb="21">
      <t>ガク</t>
    </rPh>
    <phoneticPr fontId="6"/>
  </si>
  <si>
    <t>「Ａ」欄は、「移乗介護」、「移動支援」、「排泄支援」、「見守り・コミュニケーション」、「入浴支援」、「機能訓練支援」、「栄養管理支援」から選択すること。</t>
    <rPh sb="3" eb="4">
      <t>ラン</t>
    </rPh>
    <rPh sb="7" eb="9">
      <t>イジョウ</t>
    </rPh>
    <rPh sb="9" eb="11">
      <t>カイゴ</t>
    </rPh>
    <rPh sb="14" eb="16">
      <t>イドウ</t>
    </rPh>
    <rPh sb="16" eb="18">
      <t>シエン</t>
    </rPh>
    <rPh sb="21" eb="23">
      <t>ハイセツ</t>
    </rPh>
    <rPh sb="23" eb="25">
      <t>シエン</t>
    </rPh>
    <rPh sb="28" eb="30">
      <t>ミマモ</t>
    </rPh>
    <rPh sb="44" eb="46">
      <t>ニュウヨク</t>
    </rPh>
    <rPh sb="46" eb="48">
      <t>シエン</t>
    </rPh>
    <rPh sb="51" eb="53">
      <t>キノウ</t>
    </rPh>
    <rPh sb="53" eb="55">
      <t>クンレン</t>
    </rPh>
    <rPh sb="55" eb="57">
      <t>シエン</t>
    </rPh>
    <rPh sb="60" eb="62">
      <t>エイヨウ</t>
    </rPh>
    <rPh sb="62" eb="64">
      <t>カンリ</t>
    </rPh>
    <rPh sb="64" eb="66">
      <t>シエン</t>
    </rPh>
    <rPh sb="69" eb="71">
      <t>センタク</t>
    </rPh>
    <phoneticPr fontId="6"/>
  </si>
  <si>
    <t>なお、「見守り・コミュニケーション」は、「施設・事業所種別」で「障害者支援施設」、「グループホーム」を選択した場合のみ対象。</t>
    <rPh sb="51" eb="53">
      <t>センタク</t>
    </rPh>
    <rPh sb="55" eb="57">
      <t>バアイ</t>
    </rPh>
    <rPh sb="59" eb="61">
      <t>タイショウ</t>
    </rPh>
    <phoneticPr fontId="6"/>
  </si>
  <si>
    <t>「E」欄は、「A」欄で「見守り・コミュニケーション」を選択した場合にのみ記載すること。</t>
    <rPh sb="3" eb="4">
      <t>ラン</t>
    </rPh>
    <rPh sb="9" eb="10">
      <t>ラン</t>
    </rPh>
    <rPh sb="36" eb="38">
      <t>キサイ</t>
    </rPh>
    <phoneticPr fontId="6"/>
  </si>
  <si>
    <t>「Ｉ」欄に、ICT導入支援の所要額を記載すること。なお、複数行にわたって同一の事業所の記載がある場合には、同一事業所の行の中で、一番上の行へ所要額を記載すること。</t>
    <rPh sb="3" eb="4">
      <t>ラン</t>
    </rPh>
    <rPh sb="9" eb="11">
      <t>ドウニュウ</t>
    </rPh>
    <rPh sb="11" eb="13">
      <t>シエン</t>
    </rPh>
    <rPh sb="14" eb="17">
      <t>ショヨウガク</t>
    </rPh>
    <rPh sb="18" eb="20">
      <t>キサイ</t>
    </rPh>
    <rPh sb="28" eb="30">
      <t>フクスウ</t>
    </rPh>
    <rPh sb="30" eb="31">
      <t>ギョウ</t>
    </rPh>
    <rPh sb="36" eb="38">
      <t>ドウイツ</t>
    </rPh>
    <rPh sb="39" eb="42">
      <t>ジギョウショ</t>
    </rPh>
    <rPh sb="43" eb="45">
      <t>キサイ</t>
    </rPh>
    <rPh sb="48" eb="50">
      <t>バアイ</t>
    </rPh>
    <rPh sb="53" eb="55">
      <t>ドウイツ</t>
    </rPh>
    <rPh sb="55" eb="58">
      <t>ジギョウショ</t>
    </rPh>
    <rPh sb="59" eb="60">
      <t>ギョウ</t>
    </rPh>
    <rPh sb="61" eb="62">
      <t>ナカ</t>
    </rPh>
    <rPh sb="64" eb="66">
      <t>イチバン</t>
    </rPh>
    <rPh sb="66" eb="67">
      <t>ウエ</t>
    </rPh>
    <rPh sb="68" eb="69">
      <t>ギョウ</t>
    </rPh>
    <rPh sb="70" eb="73">
      <t>ショヨウガク</t>
    </rPh>
    <rPh sb="74" eb="76">
      <t>キサイ</t>
    </rPh>
    <phoneticPr fontId="6"/>
  </si>
  <si>
    <t>（注６）</t>
    <rPh sb="1" eb="2">
      <t>チュウ</t>
    </rPh>
    <phoneticPr fontId="6"/>
  </si>
  <si>
    <t>「Ｋ」欄は、「Ｊ」欄と基準額1,000万円を比較して低い金額が入る。</t>
    <rPh sb="3" eb="4">
      <t>ラン</t>
    </rPh>
    <rPh sb="9" eb="10">
      <t>ラン</t>
    </rPh>
    <rPh sb="11" eb="14">
      <t>キジュンガク</t>
    </rPh>
    <rPh sb="19" eb="21">
      <t>マンエン</t>
    </rPh>
    <rPh sb="22" eb="24">
      <t>ヒカク</t>
    </rPh>
    <rPh sb="26" eb="27">
      <t>ヒク</t>
    </rPh>
    <rPh sb="28" eb="30">
      <t>キンガク</t>
    </rPh>
    <rPh sb="31" eb="32">
      <t>ハイ</t>
    </rPh>
    <phoneticPr fontId="6"/>
  </si>
  <si>
    <t>令和８年度（令和７年度からの繰越分）障害福祉分野の介護テクノロジー導入支援事業（パッケージ型導入支援）　事業計画書　総表　（間接補助分）　</t>
    <rPh sb="0" eb="2">
      <t>レイワ</t>
    </rPh>
    <rPh sb="3" eb="5">
      <t>ネンド</t>
    </rPh>
    <rPh sb="6" eb="8">
      <t>レイワ</t>
    </rPh>
    <rPh sb="9" eb="11">
      <t>ネンド</t>
    </rPh>
    <rPh sb="14" eb="16">
      <t>クリコシ</t>
    </rPh>
    <rPh sb="16" eb="17">
      <t>ブン</t>
    </rPh>
    <rPh sb="18" eb="20">
      <t>ショウガイ</t>
    </rPh>
    <rPh sb="20" eb="22">
      <t>フクシ</t>
    </rPh>
    <rPh sb="22" eb="24">
      <t>ブンヤ</t>
    </rPh>
    <rPh sb="25" eb="27">
      <t>カイゴ</t>
    </rPh>
    <rPh sb="33" eb="35">
      <t>ドウニュウ</t>
    </rPh>
    <rPh sb="35" eb="37">
      <t>シエン</t>
    </rPh>
    <rPh sb="37" eb="39">
      <t>ジギョウ</t>
    </rPh>
    <rPh sb="45" eb="46">
      <t>ガタ</t>
    </rPh>
    <rPh sb="46" eb="48">
      <t>ドウニュウ</t>
    </rPh>
    <rPh sb="48" eb="50">
      <t>シエン</t>
    </rPh>
    <rPh sb="52" eb="54">
      <t>ジギョウ</t>
    </rPh>
    <rPh sb="54" eb="57">
      <t>ケイカクショ</t>
    </rPh>
    <rPh sb="62" eb="64">
      <t>カンセツ</t>
    </rPh>
    <rPh sb="64" eb="66">
      <t>ホジョ</t>
    </rPh>
    <rPh sb="66" eb="67">
      <t>ブン</t>
    </rPh>
    <phoneticPr fontId="6"/>
  </si>
  <si>
    <r>
      <t xml:space="preserve">＜施設・事業所単位＞
所要額の合計額
</t>
    </r>
    <r>
      <rPr>
        <b/>
        <sz val="16"/>
        <color rgb="FFFF0000"/>
        <rFont val="ＭＳ Ｐゴシック"/>
        <family val="3"/>
        <charset val="128"/>
      </rPr>
      <t>（ロボット）</t>
    </r>
    <r>
      <rPr>
        <sz val="14"/>
        <color theme="1"/>
        <rFont val="ＭＳ Ｐゴシック"/>
        <family val="3"/>
        <charset val="128"/>
      </rPr>
      <t xml:space="preserve">
（Ｈ）</t>
    </r>
    <rPh sb="1" eb="3">
      <t>シセツ</t>
    </rPh>
    <rPh sb="4" eb="6">
      <t>ジギョウ</t>
    </rPh>
    <rPh sb="6" eb="7">
      <t>ショ</t>
    </rPh>
    <rPh sb="7" eb="9">
      <t>タンイ</t>
    </rPh>
    <rPh sb="11" eb="14">
      <t>ショヨウガク</t>
    </rPh>
    <rPh sb="15" eb="18">
      <t>ゴウケイガク</t>
    </rPh>
    <phoneticPr fontId="6"/>
  </si>
  <si>
    <t>＜施設・事業所単位＞
選定額
（Ｋ）</t>
    <rPh sb="11" eb="13">
      <t>センテイ</t>
    </rPh>
    <rPh sb="13" eb="14">
      <t>ガク</t>
    </rPh>
    <phoneticPr fontId="6"/>
  </si>
  <si>
    <t>選定額合計×３／４(Ｌ)</t>
    <rPh sb="0" eb="2">
      <t>センテイ</t>
    </rPh>
    <rPh sb="2" eb="3">
      <t>ガク</t>
    </rPh>
    <rPh sb="3" eb="5">
      <t>ゴウケイ</t>
    </rPh>
    <phoneticPr fontId="6"/>
  </si>
  <si>
    <t>都道府県・指定都市・中核市
補助額（Ｍ)</t>
    <rPh sb="0" eb="4">
      <t>トドウフケン</t>
    </rPh>
    <rPh sb="5" eb="7">
      <t>シテイ</t>
    </rPh>
    <rPh sb="7" eb="9">
      <t>トシ</t>
    </rPh>
    <rPh sb="10" eb="13">
      <t>チュウカクシ</t>
    </rPh>
    <rPh sb="14" eb="17">
      <t>ホジョガク</t>
    </rPh>
    <phoneticPr fontId="6"/>
  </si>
  <si>
    <t>国庫補助基本額（Ｎ)</t>
    <rPh sb="0" eb="2">
      <t>コッコ</t>
    </rPh>
    <rPh sb="2" eb="4">
      <t>ホジョ</t>
    </rPh>
    <rPh sb="4" eb="7">
      <t>キホンガク</t>
    </rPh>
    <phoneticPr fontId="6"/>
  </si>
  <si>
    <t>国庫補助所要額( Ｏ =Ｎ×２/３)</t>
    <rPh sb="0" eb="2">
      <t>コッコ</t>
    </rPh>
    <rPh sb="2" eb="4">
      <t>ホジョ</t>
    </rPh>
    <rPh sb="4" eb="6">
      <t>ショヨウ</t>
    </rPh>
    <rPh sb="6" eb="7">
      <t>ガク</t>
    </rPh>
    <phoneticPr fontId="6"/>
  </si>
  <si>
    <t>「Ｍ」欄は、実際に都道府県・指定都市・中核市が施設・事業所に対して補助する金額を記載すること。</t>
    <rPh sb="3" eb="4">
      <t>ラン</t>
    </rPh>
    <rPh sb="6" eb="8">
      <t>ジッサイ</t>
    </rPh>
    <rPh sb="9" eb="13">
      <t>トドウフケン</t>
    </rPh>
    <rPh sb="14" eb="16">
      <t>シテイ</t>
    </rPh>
    <rPh sb="16" eb="18">
      <t>トシ</t>
    </rPh>
    <rPh sb="19" eb="22">
      <t>チュウカクシ</t>
    </rPh>
    <rPh sb="23" eb="25">
      <t>シセツ</t>
    </rPh>
    <rPh sb="26" eb="29">
      <t>ジギョウショ</t>
    </rPh>
    <rPh sb="30" eb="31">
      <t>タイ</t>
    </rPh>
    <rPh sb="33" eb="35">
      <t>ホジョ</t>
    </rPh>
    <rPh sb="37" eb="39">
      <t>キンガク</t>
    </rPh>
    <rPh sb="40" eb="42">
      <t>キサイ</t>
    </rPh>
    <phoneticPr fontId="6"/>
  </si>
  <si>
    <t>令和８年度（令和７年度からの繰越分）障害福祉分野の介護テクノロジー導入支援事業
（パッケージ型導入支援）事業計画書</t>
    <rPh sb="46" eb="47">
      <t>ガタ</t>
    </rPh>
    <rPh sb="52" eb="54">
      <t>ジギョウ</t>
    </rPh>
    <phoneticPr fontId="21"/>
  </si>
  <si>
    <r>
      <rPr>
        <sz val="12"/>
        <rFont val="ＭＳ Ｐゴシック"/>
        <family val="3"/>
        <charset val="128"/>
      </rPr>
      <t>職員数（常勤換算数）</t>
    </r>
    <r>
      <rPr>
        <sz val="10"/>
        <color theme="1"/>
        <rFont val="Yu Gothic"/>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6"/>
  </si>
  <si>
    <r>
      <t>参考情報：令和元年度から令和７年度に係るロボット等導入支援事業もしくはＩＣＴ導入モデル事業補助実績</t>
    </r>
    <r>
      <rPr>
        <sz val="12"/>
        <color theme="1"/>
        <rFont val="Yu Gothic"/>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7" eb="18">
      <t>カカ</t>
    </rPh>
    <rPh sb="23" eb="24">
      <t>トウ</t>
    </rPh>
    <rPh sb="24" eb="26">
      <t>ドウニュウ</t>
    </rPh>
    <rPh sb="26" eb="28">
      <t>シエン</t>
    </rPh>
    <rPh sb="28" eb="30">
      <t>ジギョウ</t>
    </rPh>
    <rPh sb="37" eb="39">
      <t>ドウニュウ</t>
    </rPh>
    <rPh sb="42" eb="44">
      <t>ジギョウ</t>
    </rPh>
    <rPh sb="44" eb="46">
      <t>ホジョ</t>
    </rPh>
    <rPh sb="46" eb="48">
      <t>ジッセキ</t>
    </rPh>
    <rPh sb="49" eb="52">
      <t>フクスウカイ</t>
    </rPh>
    <rPh sb="52" eb="54">
      <t>ホジョ</t>
    </rPh>
    <rPh sb="55" eb="56">
      <t>ウ</t>
    </rPh>
    <rPh sb="60" eb="62">
      <t>バアイ</t>
    </rPh>
    <rPh sb="63" eb="65">
      <t>ホジョ</t>
    </rPh>
    <rPh sb="65" eb="67">
      <t>ネンド</t>
    </rPh>
    <rPh sb="68" eb="70">
      <t>チョッキン</t>
    </rPh>
    <rPh sb="71" eb="73">
      <t>センタク</t>
    </rPh>
    <phoneticPr fontId="6"/>
  </si>
  <si>
    <t>　ICT機器（AIカメラ等除く）の申請のために、都道府県等が行うICT導入に伴う研修会に参加する。</t>
    <rPh sb="4" eb="6">
      <t>キキ</t>
    </rPh>
    <rPh sb="12" eb="13">
      <t>トウ</t>
    </rPh>
    <rPh sb="13" eb="14">
      <t>ノゾ</t>
    </rPh>
    <rPh sb="17" eb="19">
      <t>シンセイ</t>
    </rPh>
    <rPh sb="24" eb="28">
      <t>トドウフケン</t>
    </rPh>
    <rPh sb="28" eb="29">
      <t>トウ</t>
    </rPh>
    <rPh sb="30" eb="31">
      <t>オコナ</t>
    </rPh>
    <rPh sb="35" eb="37">
      <t>ドウニュウ</t>
    </rPh>
    <rPh sb="38" eb="39">
      <t>トモナ</t>
    </rPh>
    <rPh sb="40" eb="43">
      <t>ケンシュウカイ</t>
    </rPh>
    <rPh sb="44" eb="46">
      <t>サンカ</t>
    </rPh>
    <phoneticPr fontId="21"/>
  </si>
  <si>
    <r>
      <rPr>
        <sz val="11"/>
        <color theme="1"/>
        <rFont val="Yu Gothic"/>
        <family val="3"/>
        <charset val="128"/>
        <scheme val="minor"/>
      </rPr>
      <t>　介護ロボット等やＩＣＴ機器等の導入によって得られた生産性向上による業務効率化及び職員の業務負担軽減により超過勤務手当等の経費に金銭的剰余が出た場合には、
　当該費用を</t>
    </r>
    <r>
      <rPr>
        <sz val="11"/>
        <rFont val="Yu Gothic"/>
        <family val="3"/>
        <charset val="128"/>
        <scheme val="minor"/>
      </rPr>
      <t>利用者が受ける障害福祉サ</t>
    </r>
    <r>
      <rPr>
        <sz val="11"/>
        <color theme="1"/>
        <rFont val="Yu Gothic"/>
        <family val="3"/>
        <charset val="128"/>
        <scheme val="minor"/>
      </rPr>
      <t>ービスの質の向上や職員の賃金改善に資する取組に適切に使用するとともに</t>
    </r>
    <r>
      <rPr>
        <sz val="11"/>
        <rFont val="Yu Gothic"/>
        <family val="3"/>
        <charset val="128"/>
        <scheme val="minor"/>
      </rPr>
      <t>、そ</t>
    </r>
    <r>
      <rPr>
        <sz val="11"/>
        <color theme="1"/>
        <rFont val="Yu Gothic"/>
        <family val="3"/>
        <charset val="128"/>
        <scheme val="minor"/>
      </rPr>
      <t>の旨を職員等に周知する。</t>
    </r>
    <rPh sb="1" eb="3">
      <t>カイゴ</t>
    </rPh>
    <rPh sb="7" eb="8">
      <t>トウ</t>
    </rPh>
    <rPh sb="12" eb="14">
      <t>キキ</t>
    </rPh>
    <rPh sb="14" eb="15">
      <t>トウ</t>
    </rPh>
    <rPh sb="16" eb="18">
      <t>ドウニュウ</t>
    </rPh>
    <rPh sb="22" eb="23">
      <t>エ</t>
    </rPh>
    <rPh sb="26" eb="29">
      <t>セイサンセイ</t>
    </rPh>
    <rPh sb="29" eb="31">
      <t>コウジョウ</t>
    </rPh>
    <rPh sb="34" eb="36">
      <t>ギョウム</t>
    </rPh>
    <rPh sb="36" eb="38">
      <t>コウリツ</t>
    </rPh>
    <rPh sb="38" eb="39">
      <t>カ</t>
    </rPh>
    <rPh sb="39" eb="40">
      <t>オヨ</t>
    </rPh>
    <rPh sb="41" eb="43">
      <t>ショクイン</t>
    </rPh>
    <rPh sb="57" eb="59">
      <t>テアテ</t>
    </rPh>
    <rPh sb="61" eb="63">
      <t>ケイヒ</t>
    </rPh>
    <rPh sb="84" eb="87">
      <t>リヨウシャ</t>
    </rPh>
    <rPh sb="88" eb="89">
      <t>ウ</t>
    </rPh>
    <rPh sb="91" eb="93">
      <t>ショウガイ</t>
    </rPh>
    <rPh sb="93" eb="95">
      <t>フクシ</t>
    </rPh>
    <rPh sb="133" eb="134">
      <t>ムネ</t>
    </rPh>
    <rPh sb="135" eb="137">
      <t>ショクイン</t>
    </rPh>
    <rPh sb="137" eb="138">
      <t>トウ</t>
    </rPh>
    <rPh sb="139" eb="141">
      <t>シュウチ</t>
    </rPh>
    <phoneticPr fontId="21"/>
  </si>
  <si>
    <t>　厚生労働省からの求めがあった場合は、介護ロボット等やICT機器等導入の効果分析や事例の公表等に対応する。</t>
    <rPh sb="1" eb="3">
      <t>コウセイ</t>
    </rPh>
    <rPh sb="3" eb="6">
      <t>ロウドウショウ</t>
    </rPh>
    <rPh sb="9" eb="10">
      <t>モト</t>
    </rPh>
    <rPh sb="15" eb="17">
      <t>バアイ</t>
    </rPh>
    <rPh sb="19" eb="21">
      <t>カイゴ</t>
    </rPh>
    <rPh sb="25" eb="26">
      <t>トウ</t>
    </rPh>
    <rPh sb="30" eb="32">
      <t>キキ</t>
    </rPh>
    <rPh sb="32" eb="33">
      <t>トウ</t>
    </rPh>
    <rPh sb="33" eb="35">
      <t>ドウニュウ</t>
    </rPh>
    <rPh sb="36" eb="38">
      <t>コウカ</t>
    </rPh>
    <rPh sb="38" eb="40">
      <t>ブンセキ</t>
    </rPh>
    <rPh sb="41" eb="43">
      <t>ジレイ</t>
    </rPh>
    <rPh sb="44" eb="46">
      <t>コウヒョウ</t>
    </rPh>
    <rPh sb="46" eb="47">
      <t>トウ</t>
    </rPh>
    <rPh sb="48" eb="50">
      <t>タイオウ</t>
    </rPh>
    <phoneticPr fontId="21"/>
  </si>
  <si>
    <t>（１）介護テクノロジーのパッケージ型の導入について、介護ロボット等とＩＣＴ機器の組み合わせを選択</t>
    <rPh sb="3" eb="5">
      <t>カイゴ</t>
    </rPh>
    <rPh sb="17" eb="18">
      <t>ガタ</t>
    </rPh>
    <rPh sb="19" eb="21">
      <t>ドウニュウ</t>
    </rPh>
    <rPh sb="26" eb="28">
      <t>カイゴ</t>
    </rPh>
    <rPh sb="32" eb="33">
      <t>トウ</t>
    </rPh>
    <rPh sb="37" eb="39">
      <t>キキ</t>
    </rPh>
    <rPh sb="40" eb="41">
      <t>ク</t>
    </rPh>
    <rPh sb="42" eb="43">
      <t>ア</t>
    </rPh>
    <rPh sb="46" eb="48">
      <t>センタク</t>
    </rPh>
    <phoneticPr fontId="6"/>
  </si>
  <si>
    <t>　【介護ロボット等】</t>
    <rPh sb="2" eb="4">
      <t>カイゴ</t>
    </rPh>
    <rPh sb="8" eb="9">
      <t>トウ</t>
    </rPh>
    <phoneticPr fontId="6"/>
  </si>
  <si>
    <t>　【ＩＣＴ機器】</t>
    <rPh sb="5" eb="7">
      <t>キキ</t>
    </rPh>
    <phoneticPr fontId="6"/>
  </si>
  <si>
    <t>　　　　　　　　ＡＩカメラ等（防犯、虐待防止、事故防止など、利用者の安全安心のために活用するカメラ）</t>
    <rPh sb="13" eb="14">
      <t>トウ</t>
    </rPh>
    <rPh sb="15" eb="17">
      <t>ボウハン</t>
    </rPh>
    <rPh sb="18" eb="20">
      <t>ギャクタイ</t>
    </rPh>
    <rPh sb="20" eb="22">
      <t>ボウシ</t>
    </rPh>
    <rPh sb="23" eb="25">
      <t>ジコ</t>
    </rPh>
    <rPh sb="25" eb="27">
      <t>ボウシ</t>
    </rPh>
    <rPh sb="30" eb="33">
      <t>リヨウシャ</t>
    </rPh>
    <rPh sb="34" eb="36">
      <t>アンゼン</t>
    </rPh>
    <rPh sb="36" eb="38">
      <t>アンシン</t>
    </rPh>
    <rPh sb="42" eb="44">
      <t>カツヨウ</t>
    </rPh>
    <phoneticPr fontId="6"/>
  </si>
  <si>
    <r>
      <t>　　　　　　　　ソフトウェア</t>
    </r>
    <r>
      <rPr>
        <sz val="10"/>
        <rFont val="ＭＳ Ｐゴシック"/>
        <family val="3"/>
        <charset val="128"/>
      </rPr>
      <t>（事業所での業務を支援するソフトウェア（記録業務、情報共有業務、請求業務）で、各種業務を一気通貫で行うことが可能なものに限る。）</t>
    </r>
    <rPh sb="15" eb="18">
      <t>ジギョウショ</t>
    </rPh>
    <rPh sb="20" eb="22">
      <t>ギョウム</t>
    </rPh>
    <rPh sb="23" eb="25">
      <t>シエン</t>
    </rPh>
    <rPh sb="34" eb="36">
      <t>キロク</t>
    </rPh>
    <rPh sb="36" eb="38">
      <t>ギョウム</t>
    </rPh>
    <rPh sb="39" eb="41">
      <t>ジョウホウ</t>
    </rPh>
    <rPh sb="41" eb="43">
      <t>キョウユウ</t>
    </rPh>
    <rPh sb="43" eb="45">
      <t>ギョウム</t>
    </rPh>
    <rPh sb="46" eb="48">
      <t>セイキュウ</t>
    </rPh>
    <rPh sb="48" eb="50">
      <t>ギョウム</t>
    </rPh>
    <rPh sb="53" eb="55">
      <t>カクシュ</t>
    </rPh>
    <rPh sb="55" eb="57">
      <t>ギョウム</t>
    </rPh>
    <rPh sb="58" eb="60">
      <t>イッキ</t>
    </rPh>
    <rPh sb="60" eb="62">
      <t>ツウカン</t>
    </rPh>
    <rPh sb="63" eb="64">
      <t>オコナ</t>
    </rPh>
    <rPh sb="68" eb="70">
      <t>カノウ</t>
    </rPh>
    <rPh sb="74" eb="75">
      <t>カギ</t>
    </rPh>
    <phoneticPr fontId="6"/>
  </si>
  <si>
    <r>
      <t>　　　　　　　　ソフトウェア</t>
    </r>
    <r>
      <rPr>
        <sz val="10"/>
        <rFont val="ＭＳ Ｐゴシック"/>
        <family val="3"/>
        <charset val="128"/>
      </rPr>
      <t>（バックオフィス業務のためのソフトウェア（勤怠管理、シフト表作成、人事、給与などの業務）で、各種業務を一気通貫で行うことが可能なものに限る。）</t>
    </r>
    <rPh sb="22" eb="24">
      <t>ギョウム</t>
    </rPh>
    <rPh sb="35" eb="37">
      <t>キンタイ</t>
    </rPh>
    <rPh sb="37" eb="39">
      <t>カンリ</t>
    </rPh>
    <rPh sb="43" eb="44">
      <t>ヒョウ</t>
    </rPh>
    <rPh sb="44" eb="46">
      <t>サクセイ</t>
    </rPh>
    <rPh sb="47" eb="49">
      <t>ジンジ</t>
    </rPh>
    <rPh sb="50" eb="52">
      <t>キュウヨ</t>
    </rPh>
    <rPh sb="55" eb="57">
      <t>ギョウム</t>
    </rPh>
    <rPh sb="60" eb="62">
      <t>カクシュ</t>
    </rPh>
    <rPh sb="62" eb="64">
      <t>ギョウム</t>
    </rPh>
    <rPh sb="65" eb="67">
      <t>イッキ</t>
    </rPh>
    <rPh sb="67" eb="69">
      <t>ツウカン</t>
    </rPh>
    <rPh sb="70" eb="71">
      <t>オコナ</t>
    </rPh>
    <rPh sb="75" eb="77">
      <t>カノウ</t>
    </rPh>
    <rPh sb="81" eb="82">
      <t>カギ</t>
    </rPh>
    <phoneticPr fontId="6"/>
  </si>
  <si>
    <t xml:space="preserve">       ※介護ロボット等において、「見守り・コミュニケーション」を選択している場合は、上記パソコン、スマートフォン、タブレット、インカム、ソフトウェアに加えて以下の</t>
    <rPh sb="8" eb="10">
      <t>カイゴ</t>
    </rPh>
    <rPh sb="14" eb="15">
      <t>トウ</t>
    </rPh>
    <rPh sb="21" eb="23">
      <t>ミマモ</t>
    </rPh>
    <rPh sb="36" eb="38">
      <t>センタク</t>
    </rPh>
    <rPh sb="42" eb="44">
      <t>バアイ</t>
    </rPh>
    <rPh sb="46" eb="48">
      <t>ジョウキ</t>
    </rPh>
    <rPh sb="79" eb="80">
      <t>クワ</t>
    </rPh>
    <phoneticPr fontId="6"/>
  </si>
  <si>
    <t>　　　　　　　　通信環境機器等（Wi-Fi環境を整備するために必要な経費、記録ソフトウェア、システム管理サーバー、モデム、ルータ等）</t>
    <rPh sb="8" eb="10">
      <t>ツウシン</t>
    </rPh>
    <rPh sb="10" eb="12">
      <t>カンキョウ</t>
    </rPh>
    <rPh sb="12" eb="14">
      <t>キキ</t>
    </rPh>
    <rPh sb="14" eb="15">
      <t>トウ</t>
    </rPh>
    <rPh sb="21" eb="23">
      <t>カンキョウ</t>
    </rPh>
    <rPh sb="24" eb="26">
      <t>セイビ</t>
    </rPh>
    <rPh sb="31" eb="33">
      <t>ヒツヨウ</t>
    </rPh>
    <rPh sb="34" eb="36">
      <t>ケイヒ</t>
    </rPh>
    <rPh sb="37" eb="39">
      <t>キロク</t>
    </rPh>
    <rPh sb="50" eb="52">
      <t>カンリ</t>
    </rPh>
    <rPh sb="64" eb="65">
      <t>トウ</t>
    </rPh>
    <phoneticPr fontId="6"/>
  </si>
  <si>
    <t>（４）機器を導入する業務内容（概要）　</t>
    <rPh sb="3" eb="5">
      <t>キキ</t>
    </rPh>
    <rPh sb="6" eb="8">
      <t>ドウニュウ</t>
    </rPh>
    <rPh sb="10" eb="12">
      <t>ギョウム</t>
    </rPh>
    <rPh sb="12" eb="14">
      <t>ナイヨウ</t>
    </rPh>
    <rPh sb="15" eb="17">
      <t>ガイヨウ</t>
    </rPh>
    <phoneticPr fontId="6"/>
  </si>
  <si>
    <t>（５）パッケージ型（介護ロボット等やICT等の複数組み合わせ）の導入による効果　</t>
    <rPh sb="8" eb="9">
      <t>ガタ</t>
    </rPh>
    <rPh sb="10" eb="12">
      <t>カイゴ</t>
    </rPh>
    <rPh sb="16" eb="17">
      <t>トウ</t>
    </rPh>
    <rPh sb="21" eb="22">
      <t>トウ</t>
    </rPh>
    <rPh sb="23" eb="25">
      <t>フクスウ</t>
    </rPh>
    <rPh sb="25" eb="26">
      <t>ク</t>
    </rPh>
    <rPh sb="27" eb="28">
      <t>ア</t>
    </rPh>
    <rPh sb="32" eb="34">
      <t>ドウニュウ</t>
    </rPh>
    <rPh sb="37" eb="39">
      <t>コウカ</t>
    </rPh>
    <phoneticPr fontId="6"/>
  </si>
  <si>
    <t>（６）パッケージ型による機器導入前の定量的指標及び導入により想定される定量的指標</t>
    <rPh sb="8" eb="9">
      <t>ガタ</t>
    </rPh>
    <rPh sb="12" eb="14">
      <t>キキ</t>
    </rPh>
    <rPh sb="14" eb="17">
      <t>ドウニュウマエ</t>
    </rPh>
    <rPh sb="18" eb="21">
      <t>テイリョウテキ</t>
    </rPh>
    <rPh sb="21" eb="23">
      <t>シヒョウ</t>
    </rPh>
    <rPh sb="23" eb="24">
      <t>オヨ</t>
    </rPh>
    <rPh sb="25" eb="27">
      <t>ドウニュウ</t>
    </rPh>
    <rPh sb="30" eb="32">
      <t>ソウテイ</t>
    </rPh>
    <rPh sb="35" eb="38">
      <t>テイリョウテキ</t>
    </rPh>
    <rPh sb="38" eb="40">
      <t>シヒョウ</t>
    </rPh>
    <phoneticPr fontId="6"/>
  </si>
  <si>
    <t>　①　前記（４）に係る現在（パッケージ型による機器導入前）の業務時間内訳</t>
    <rPh sb="3" eb="5">
      <t>ゼンキ</t>
    </rPh>
    <rPh sb="9" eb="10">
      <t>カカ</t>
    </rPh>
    <rPh sb="11" eb="13">
      <t>ゲンザイ</t>
    </rPh>
    <rPh sb="19" eb="20">
      <t>ガタ</t>
    </rPh>
    <rPh sb="23" eb="25">
      <t>キキ</t>
    </rPh>
    <rPh sb="25" eb="28">
      <t>ドウニュウマエ</t>
    </rPh>
    <rPh sb="30" eb="32">
      <t>ギョウム</t>
    </rPh>
    <rPh sb="32" eb="34">
      <t>ジカン</t>
    </rPh>
    <rPh sb="34" eb="36">
      <t>ウチワケ</t>
    </rPh>
    <phoneticPr fontId="6"/>
  </si>
  <si>
    <t>７　支援記録の作成</t>
    <rPh sb="2" eb="4">
      <t>シエン</t>
    </rPh>
    <rPh sb="4" eb="6">
      <t>キロク</t>
    </rPh>
    <rPh sb="7" eb="9">
      <t>サクセイ</t>
    </rPh>
    <phoneticPr fontId="6"/>
  </si>
  <si>
    <t>８　職員間の情報伝達・情報共有</t>
    <rPh sb="2" eb="4">
      <t>ショクイン</t>
    </rPh>
    <rPh sb="4" eb="5">
      <t>カン</t>
    </rPh>
    <rPh sb="6" eb="8">
      <t>ジョウホウ</t>
    </rPh>
    <rPh sb="8" eb="10">
      <t>デンタツ</t>
    </rPh>
    <rPh sb="11" eb="13">
      <t>ジョウホウ</t>
    </rPh>
    <rPh sb="13" eb="15">
      <t>キョウユウ</t>
    </rPh>
    <phoneticPr fontId="6"/>
  </si>
  <si>
    <t>９　請求業務・勤怠管理・給与業務等</t>
    <rPh sb="2" eb="4">
      <t>セイキュウ</t>
    </rPh>
    <rPh sb="4" eb="6">
      <t>ギョウム</t>
    </rPh>
    <rPh sb="7" eb="9">
      <t>キンタイ</t>
    </rPh>
    <rPh sb="9" eb="11">
      <t>カンリ</t>
    </rPh>
    <rPh sb="12" eb="14">
      <t>キュウヨ</t>
    </rPh>
    <rPh sb="14" eb="16">
      <t>ギョウム</t>
    </rPh>
    <rPh sb="16" eb="17">
      <t>トウ</t>
    </rPh>
    <phoneticPr fontId="6"/>
  </si>
  <si>
    <t>１０　見守り機器の使用・確認</t>
    <rPh sb="3" eb="5">
      <t>ミマモ</t>
    </rPh>
    <rPh sb="6" eb="8">
      <t>キキ</t>
    </rPh>
    <rPh sb="9" eb="11">
      <t>シヨウ</t>
    </rPh>
    <rPh sb="12" eb="14">
      <t>カクニン</t>
    </rPh>
    <phoneticPr fontId="6"/>
  </si>
  <si>
    <t>１１　その他の間接業務</t>
    <rPh sb="5" eb="6">
      <t>タ</t>
    </rPh>
    <rPh sb="7" eb="9">
      <t>カンセツ</t>
    </rPh>
    <rPh sb="9" eb="11">
      <t>ギョウム</t>
    </rPh>
    <phoneticPr fontId="6"/>
  </si>
  <si>
    <t>　②　パッケージ型による機器導入後の前記（４）に係る想定業務時間内訳</t>
    <rPh sb="8" eb="9">
      <t>ガタ</t>
    </rPh>
    <rPh sb="12" eb="14">
      <t>キキ</t>
    </rPh>
    <rPh sb="14" eb="17">
      <t>ドウニュウゴ</t>
    </rPh>
    <rPh sb="18" eb="20">
      <t>ゼンキ</t>
    </rPh>
    <rPh sb="24" eb="25">
      <t>カカ</t>
    </rPh>
    <rPh sb="26" eb="28">
      <t>ソウテイ</t>
    </rPh>
    <rPh sb="28" eb="30">
      <t>ギョウム</t>
    </rPh>
    <rPh sb="30" eb="32">
      <t>ジカン</t>
    </rPh>
    <rPh sb="32" eb="34">
      <t>ウチワケ</t>
    </rPh>
    <phoneticPr fontId="6"/>
  </si>
  <si>
    <t>令和８年度（令和７年度からの繰越分）障害福祉分野の介護テクノロジー導入支援事業
（パッケージ型導入支援）積算内訳書</t>
    <rPh sb="46" eb="47">
      <t>ガタ</t>
    </rPh>
    <rPh sb="47" eb="49">
      <t>ドウニュウ</t>
    </rPh>
    <rPh sb="52" eb="54">
      <t>セキサン</t>
    </rPh>
    <rPh sb="54" eb="57">
      <t>ウチワケショ</t>
    </rPh>
    <phoneticPr fontId="6"/>
  </si>
  <si>
    <t>【介護ロボット等】</t>
    <rPh sb="1" eb="3">
      <t>カイゴ</t>
    </rPh>
    <rPh sb="7" eb="8">
      <t>トウ</t>
    </rPh>
    <phoneticPr fontId="6"/>
  </si>
  <si>
    <t>【ICT機器】</t>
    <rPh sb="4" eb="6">
      <t>キキ</t>
    </rPh>
    <phoneticPr fontId="6"/>
  </si>
  <si>
    <t>見守り機器の導入に伴う通信環境整備に係る経費（障害者支援施設、グループホームのみ）</t>
    <phoneticPr fontId="6"/>
  </si>
  <si>
    <t>通信環境整備費用（合計）</t>
    <rPh sb="0" eb="2">
      <t>ツウシン</t>
    </rPh>
    <rPh sb="2" eb="4">
      <t>カンキョウ</t>
    </rPh>
    <rPh sb="4" eb="6">
      <t>セイビ</t>
    </rPh>
    <rPh sb="6" eb="8">
      <t>ヒヨウ</t>
    </rPh>
    <rPh sb="9" eb="11">
      <t>ゴウケイ</t>
    </rPh>
    <phoneticPr fontId="6"/>
  </si>
  <si>
    <t>見守り機器の導入に伴う通信環境整備に係る経費（積算内訳）</t>
    <rPh sb="0" eb="2">
      <t>ミマモ</t>
    </rPh>
    <rPh sb="20" eb="22">
      <t>ケイヒ</t>
    </rPh>
    <rPh sb="23" eb="25">
      <t>セキサン</t>
    </rPh>
    <rPh sb="25" eb="27">
      <t>ウチワケ</t>
    </rPh>
    <phoneticPr fontId="6"/>
  </si>
  <si>
    <t>費用合計</t>
    <rPh sb="0" eb="2">
      <t>ヒヨウ</t>
    </rPh>
    <rPh sb="2" eb="4">
      <t>ゴウケイ</t>
    </rPh>
    <phoneticPr fontId="6"/>
  </si>
  <si>
    <t xml:space="preserve"> 　　　　通信環境機器等の費用も対象となる。ただし、見守り機器を効果的に活用するために必要な機器等に限る。</t>
    <rPh sb="13" eb="15">
      <t>ヒヨウ</t>
    </rPh>
    <rPh sb="16" eb="18">
      <t>タイショウ</t>
    </rPh>
    <rPh sb="26" eb="28">
      <t>ミマモ</t>
    </rPh>
    <rPh sb="29" eb="31">
      <t>キキ</t>
    </rPh>
    <rPh sb="32" eb="35">
      <t>コウカテキ</t>
    </rPh>
    <rPh sb="36" eb="38">
      <t>カツヨウ</t>
    </rPh>
    <rPh sb="43" eb="45">
      <t>ヒツヨウ</t>
    </rPh>
    <rPh sb="46" eb="48">
      <t>キキ</t>
    </rPh>
    <rPh sb="48" eb="49">
      <t>トウ</t>
    </rPh>
    <rPh sb="50" eb="51">
      <t>カギ</t>
    </rPh>
    <phoneticPr fontId="6"/>
  </si>
  <si>
    <t>別紙３（４）－４</t>
    <rPh sb="0" eb="2">
      <t>ベッシ</t>
    </rPh>
    <phoneticPr fontId="6"/>
  </si>
  <si>
    <t>別紙３（４）－３</t>
    <rPh sb="0" eb="2">
      <t>ベッシ</t>
    </rPh>
    <phoneticPr fontId="6"/>
  </si>
  <si>
    <t>別紙３（４）－２</t>
    <rPh sb="0" eb="2">
      <t>ベッシ</t>
    </rPh>
    <phoneticPr fontId="6"/>
  </si>
  <si>
    <t>札幌市</t>
    <rPh sb="0" eb="3">
      <t>サッポロシ</t>
    </rPh>
    <phoneticPr fontId="5"/>
  </si>
  <si>
    <t>記入不要</t>
    <rPh sb="0" eb="4">
      <t>キニュウフヨウ</t>
    </rPh>
    <phoneticPr fontId="5"/>
  </si>
  <si>
    <t>札幌市</t>
    <rPh sb="0" eb="3">
      <t>サッポロシ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</si>
</sst>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41" formatCode="_ * #,##0_ ;_ * \-#,##0_ ;_ * &quot;-&quot;_ ;_ @_ "/>
    <numFmt numFmtId="176" formatCode="#,##0_ "/>
    <numFmt numFmtId="177" formatCode="0.0_ &quot;人&quot;"/>
    <numFmt numFmtId="178" formatCode="0&quot;人&quot;"/>
    <numFmt numFmtId="179" formatCode="#,##0_ &quot;人&quot;"/>
    <numFmt numFmtId="180" formatCode="#,##0_ &quot;件&quot;"/>
    <numFmt numFmtId="181" formatCode="#,##0_ &quot;分&quot;"/>
    <numFmt numFmtId="182" formatCode="#,##0_ &quot;人時間&quot;"/>
    <numFmt numFmtId="183" formatCode="#,##0_ &quot;時間&quot;"/>
    <numFmt numFmtId="184" formatCode="0.0%"/>
    <numFmt numFmtId="185" formatCode="#,##0_ &quot;ページ&quot;"/>
  </numFmts>
  <fonts count="61">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name val="ＭＳ Ｐゴシック"/>
      <family val="3"/>
      <charset val="128"/>
    </font>
    <font>
      <sz val="6"/>
      <name val="Yu Gothic"/>
      <family val="3"/>
      <charset val="128"/>
      <scheme val="minor"/>
    </font>
    <font>
      <sz val="6"/>
      <name val="ＭＳ Ｐゴシック"/>
      <family val="3"/>
      <charset val="128"/>
    </font>
    <font>
      <sz val="9"/>
      <name val="ＭＳ Ｐゴシック"/>
      <family val="3"/>
      <charset val="128"/>
    </font>
    <font>
      <sz val="12"/>
      <color theme="1"/>
      <name val="ＭＳ Ｐゴシック"/>
      <family val="3"/>
      <charset val="128"/>
    </font>
    <font>
      <sz val="16"/>
      <color theme="1"/>
      <name val="ＭＳ Ｐゴシック"/>
      <family val="3"/>
      <charset val="128"/>
    </font>
    <font>
      <b/>
      <sz val="16"/>
      <color theme="1"/>
      <name val="ＭＳ Ｐゴシック"/>
      <family val="3"/>
      <charset val="128"/>
    </font>
    <font>
      <sz val="14"/>
      <color theme="1"/>
      <name val="ＭＳ Ｐゴシック"/>
      <family val="3"/>
      <charset val="128"/>
    </font>
    <font>
      <b/>
      <sz val="14"/>
      <color theme="1"/>
      <name val="ＭＳ Ｐゴシック"/>
      <family val="3"/>
      <charset val="128"/>
    </font>
    <font>
      <sz val="12"/>
      <name val="ＭＳ Ｐゴシック"/>
      <family val="3"/>
      <charset val="128"/>
    </font>
    <font>
      <sz val="16"/>
      <name val="ＭＳ Ｐゴシック"/>
      <family val="3"/>
      <charset val="128"/>
    </font>
    <font>
      <b/>
      <sz val="16"/>
      <name val="ＭＳ Ｐゴシック"/>
      <family val="3"/>
      <charset val="128"/>
    </font>
    <font>
      <sz val="14"/>
      <name val="ＭＳ Ｐゴシック"/>
      <family val="3"/>
      <charset val="128"/>
    </font>
    <font>
      <sz val="11"/>
      <color theme="1"/>
      <name val="Yu Gothic"/>
      <family val="2"/>
      <scheme val="minor"/>
    </font>
    <font>
      <sz val="10"/>
      <name val="ＭＳ 明朝"/>
      <family val="1"/>
      <charset val="128"/>
    </font>
    <font>
      <sz val="11"/>
      <color theme="1"/>
      <name val="Yu Gothic"/>
      <family val="3"/>
      <charset val="128"/>
      <scheme val="minor"/>
    </font>
    <font>
      <sz val="11"/>
      <color rgb="FFFF0000"/>
      <name val="Yu Gothic"/>
      <family val="2"/>
      <charset val="128"/>
      <scheme val="minor"/>
    </font>
    <font>
      <sz val="6"/>
      <name val="Yu Gothic"/>
      <family val="2"/>
      <charset val="128"/>
      <scheme val="minor"/>
    </font>
    <font>
      <sz val="11"/>
      <color theme="1"/>
      <name val="ＭＳ Ｐゴシック"/>
      <family val="3"/>
      <charset val="128"/>
    </font>
    <font>
      <sz val="10"/>
      <name val="ＭＳ Ｐゴシック"/>
      <family val="3"/>
      <charset val="128"/>
    </font>
    <font>
      <sz val="9"/>
      <color rgb="FF000000"/>
      <name val="Meiryo UI"/>
      <family val="3"/>
      <charset val="128"/>
    </font>
    <font>
      <sz val="14"/>
      <color theme="1"/>
      <name val="Yu Gothic"/>
      <family val="2"/>
      <charset val="128"/>
      <scheme val="minor"/>
    </font>
    <font>
      <sz val="12"/>
      <color theme="1"/>
      <name val="Yu Gothic"/>
      <family val="2"/>
      <charset val="128"/>
      <scheme val="minor"/>
    </font>
    <font>
      <b/>
      <sz val="20"/>
      <color theme="1"/>
      <name val="Yu Gothic"/>
      <family val="3"/>
      <charset val="128"/>
      <scheme val="minor"/>
    </font>
    <font>
      <b/>
      <sz val="16"/>
      <color theme="1"/>
      <name val="Yu Gothic"/>
      <family val="3"/>
      <charset val="128"/>
      <scheme val="minor"/>
    </font>
    <font>
      <b/>
      <sz val="14"/>
      <color theme="1"/>
      <name val="Yu Gothic"/>
      <family val="3"/>
      <charset val="128"/>
      <scheme val="minor"/>
    </font>
    <font>
      <b/>
      <sz val="12"/>
      <color theme="1"/>
      <name val="Yu Gothic"/>
      <family val="3"/>
      <charset val="128"/>
      <scheme val="minor"/>
    </font>
    <font>
      <sz val="9"/>
      <color theme="1"/>
      <name val="Yu Gothic"/>
      <family val="2"/>
      <charset val="128"/>
      <scheme val="minor"/>
    </font>
    <font>
      <sz val="9"/>
      <color theme="1"/>
      <name val="Yu Gothic"/>
      <family val="3"/>
      <charset val="128"/>
      <scheme val="minor"/>
    </font>
    <font>
      <sz val="16"/>
      <color theme="1"/>
      <name val="Yu Gothic"/>
      <family val="3"/>
      <charset val="128"/>
      <scheme val="minor"/>
    </font>
    <font>
      <sz val="12"/>
      <color theme="1"/>
      <name val="Yu Gothic"/>
      <family val="3"/>
      <charset val="128"/>
      <scheme val="minor"/>
    </font>
    <font>
      <sz val="10"/>
      <color theme="1"/>
      <name val="Yu Gothic"/>
      <family val="3"/>
      <charset val="128"/>
      <scheme val="minor"/>
    </font>
    <font>
      <b/>
      <sz val="11"/>
      <color theme="1"/>
      <name val="Yu Gothic"/>
      <family val="3"/>
      <charset val="128"/>
      <scheme val="minor"/>
    </font>
    <font>
      <sz val="11"/>
      <name val="Yu Gothic"/>
      <family val="3"/>
      <charset val="128"/>
      <scheme val="minor"/>
    </font>
    <font>
      <sz val="12"/>
      <color rgb="FFFF0000"/>
      <name val="Yu Gothic"/>
      <family val="3"/>
      <charset val="128"/>
      <scheme val="minor"/>
    </font>
    <font>
      <sz val="12"/>
      <name val="Yu Gothic"/>
      <family val="3"/>
      <charset val="128"/>
      <scheme val="minor"/>
    </font>
    <font>
      <sz val="11"/>
      <color rgb="FFFF0000"/>
      <name val="Yu Gothic"/>
      <family val="3"/>
      <charset val="128"/>
      <scheme val="minor"/>
    </font>
    <font>
      <b/>
      <sz val="12"/>
      <color rgb="FFFF0000"/>
      <name val="Yu Gothic"/>
      <family val="3"/>
      <charset val="128"/>
      <scheme val="minor"/>
    </font>
    <font>
      <sz val="8"/>
      <color theme="1"/>
      <name val="Yu Gothic"/>
      <family val="3"/>
      <charset val="128"/>
      <scheme val="minor"/>
    </font>
    <font>
      <sz val="8"/>
      <name val="ＭＳ Ｐゴシック"/>
      <family val="3"/>
      <charset val="128"/>
    </font>
    <font>
      <sz val="14"/>
      <name val="Yu Gothic"/>
      <family val="3"/>
      <charset val="128"/>
      <scheme val="minor"/>
    </font>
    <font>
      <b/>
      <sz val="20"/>
      <name val="Yu Gothic"/>
      <family val="3"/>
      <charset val="128"/>
      <scheme val="minor"/>
    </font>
    <font>
      <b/>
      <sz val="16"/>
      <name val="Yu Gothic"/>
      <family val="3"/>
      <charset val="128"/>
      <scheme val="minor"/>
    </font>
    <font>
      <b/>
      <sz val="14"/>
      <name val="Yu Gothic"/>
      <family val="3"/>
      <charset val="128"/>
      <scheme val="minor"/>
    </font>
    <font>
      <sz val="10"/>
      <name val="Yu Gothic"/>
      <family val="3"/>
      <charset val="128"/>
      <scheme val="minor"/>
    </font>
    <font>
      <sz val="14"/>
      <color theme="1"/>
      <name val="Yu Gothic"/>
      <family val="3"/>
      <charset val="128"/>
      <scheme val="minor"/>
    </font>
    <font>
      <sz val="16"/>
      <name val="Yu Gothic"/>
      <family val="3"/>
      <charset val="128"/>
      <scheme val="minor"/>
    </font>
    <font>
      <b/>
      <sz val="12"/>
      <name val="Yu Gothic"/>
      <family val="3"/>
      <charset val="128"/>
      <scheme val="minor"/>
    </font>
    <font>
      <sz val="9"/>
      <name val="Yu Gothic"/>
      <family val="3"/>
      <charset val="128"/>
      <scheme val="minor"/>
    </font>
    <font>
      <sz val="18"/>
      <color theme="1"/>
      <name val="ＭＳ Ｐゴシック"/>
      <family val="3"/>
      <charset val="128"/>
    </font>
    <font>
      <sz val="18"/>
      <name val="ＭＳ Ｐゴシック"/>
      <family val="3"/>
      <charset val="128"/>
    </font>
    <font>
      <b/>
      <sz val="20"/>
      <color rgb="FFFF0000"/>
      <name val="ＭＳ Ｐゴシック"/>
      <family val="3"/>
      <charset val="128"/>
    </font>
    <font>
      <b/>
      <sz val="13"/>
      <color rgb="FFFF0000"/>
      <name val="ＭＳ Ｐゴシック"/>
      <family val="3"/>
      <charset val="128"/>
    </font>
    <font>
      <b/>
      <sz val="13"/>
      <color theme="1"/>
      <name val="ＭＳ Ｐゴシック"/>
      <family val="3"/>
      <charset val="128"/>
    </font>
    <font>
      <b/>
      <sz val="16"/>
      <color rgb="FFFF0000"/>
      <name val="ＭＳ Ｐゴシック"/>
      <family val="3"/>
      <charset val="128"/>
    </font>
    <font>
      <b/>
      <u/>
      <sz val="12"/>
      <name val="Yu Gothic"/>
      <family val="3"/>
      <charset val="128"/>
      <scheme val="minor"/>
    </font>
    <font>
      <b/>
      <sz val="22"/>
      <color theme="1"/>
      <name val="ＭＳ Ｐゴシック"/>
      <family val="3"/>
      <charset val="128"/>
    </font>
  </fonts>
  <fills count="12">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1"/>
        <bgColor indexed="64"/>
      </patternFill>
    </fill>
  </fills>
  <borders count="9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diagonalUp="1">
      <left/>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hair">
        <color indexed="64"/>
      </top>
      <bottom style="thin">
        <color indexed="64"/>
      </bottom>
      <diagonal/>
    </border>
    <border>
      <left/>
      <right style="medium">
        <color indexed="64"/>
      </right>
      <top style="thin">
        <color auto="1"/>
      </top>
      <bottom style="thin">
        <color indexed="64"/>
      </bottom>
      <diagonal/>
    </border>
    <border>
      <left/>
      <right style="medium">
        <color indexed="64"/>
      </right>
      <top style="thin">
        <color auto="1"/>
      </top>
      <bottom style="medium">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s>
  <cellStyleXfs count="20">
    <xf numFmtId="0" fontId="0" fillId="0" borderId="0"/>
    <xf numFmtId="0" fontId="4" fillId="0" borderId="0"/>
    <xf numFmtId="0" fontId="4" fillId="0" borderId="0">
      <alignment vertical="center"/>
    </xf>
    <xf numFmtId="38" fontId="4" fillId="0" borderId="0" applyFont="0" applyFill="0" applyBorder="0" applyAlignment="0" applyProtection="0">
      <alignment vertical="center"/>
    </xf>
    <xf numFmtId="38" fontId="4" fillId="0" borderId="0" applyFont="0" applyFill="0" applyBorder="0" applyAlignment="0" applyProtection="0"/>
    <xf numFmtId="0" fontId="4" fillId="0" borderId="0">
      <alignment vertical="center"/>
    </xf>
    <xf numFmtId="0" fontId="18" fillId="0" borderId="0"/>
    <xf numFmtId="38" fontId="17" fillId="0" borderId="0" applyFont="0" applyFill="0" applyBorder="0" applyAlignment="0" applyProtection="0">
      <alignment vertical="center"/>
    </xf>
    <xf numFmtId="38" fontId="4" fillId="0" borderId="0" applyFont="0" applyFill="0" applyBorder="0" applyAlignment="0" applyProtection="0">
      <alignment vertical="center"/>
    </xf>
    <xf numFmtId="0" fontId="19" fillId="0" borderId="0">
      <alignment vertical="center"/>
    </xf>
    <xf numFmtId="6" fontId="19" fillId="0" borderId="0" applyFont="0" applyFill="0" applyBorder="0" applyAlignment="0" applyProtection="0">
      <alignment vertical="center"/>
    </xf>
    <xf numFmtId="38" fontId="19" fillId="0" borderId="0" applyFont="0" applyFill="0" applyBorder="0" applyAlignment="0" applyProtection="0"/>
    <xf numFmtId="0" fontId="3" fillId="0" borderId="0">
      <alignment vertical="center"/>
    </xf>
    <xf numFmtId="0" fontId="3" fillId="0" borderId="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381">
    <xf numFmtId="0" fontId="0" fillId="0" borderId="0" xfId="0"/>
    <xf numFmtId="0" fontId="8" fillId="0" borderId="0" xfId="2" applyFont="1">
      <alignment vertical="center"/>
    </xf>
    <xf numFmtId="0" fontId="8" fillId="0" borderId="0" xfId="2" applyFont="1" applyAlignment="1">
      <alignment horizontal="left" vertical="center"/>
    </xf>
    <xf numFmtId="0" fontId="11" fillId="0" borderId="0" xfId="2" applyFont="1" applyAlignment="1">
      <alignment horizontal="left" vertical="center"/>
    </xf>
    <xf numFmtId="0" fontId="13" fillId="0" borderId="0" xfId="2" applyFont="1">
      <alignment vertical="center"/>
    </xf>
    <xf numFmtId="0" fontId="14" fillId="0" borderId="0" xfId="2" applyFont="1" applyAlignment="1">
      <alignment horizontal="left" vertical="center"/>
    </xf>
    <xf numFmtId="0" fontId="14" fillId="0" borderId="0" xfId="2" applyFont="1">
      <alignment vertical="center"/>
    </xf>
    <xf numFmtId="0" fontId="16" fillId="0" borderId="0" xfId="2" applyFont="1">
      <alignment vertical="center"/>
    </xf>
    <xf numFmtId="0" fontId="16" fillId="0" borderId="0" xfId="2" applyFont="1" applyAlignment="1">
      <alignment horizontal="left" vertical="center"/>
    </xf>
    <xf numFmtId="0" fontId="14" fillId="0" borderId="0" xfId="2" applyFont="1" applyAlignment="1">
      <alignment horizontal="right"/>
    </xf>
    <xf numFmtId="0" fontId="13" fillId="0" borderId="0" xfId="2" applyFont="1" applyAlignment="1">
      <alignment horizontal="left" vertical="center"/>
    </xf>
    <xf numFmtId="0" fontId="4" fillId="0" borderId="0" xfId="2">
      <alignment vertical="center"/>
    </xf>
    <xf numFmtId="0" fontId="11" fillId="0" borderId="7" xfId="2" applyFont="1" applyBorder="1" applyAlignment="1" applyProtection="1">
      <alignment horizontal="left" vertical="center" wrapText="1"/>
      <protection locked="0"/>
    </xf>
    <xf numFmtId="0" fontId="11" fillId="0" borderId="9" xfId="2" applyFont="1" applyBorder="1" applyAlignment="1" applyProtection="1">
      <alignment horizontal="center" vertical="center" wrapText="1" shrinkToFit="1"/>
      <protection locked="0"/>
    </xf>
    <xf numFmtId="38" fontId="11" fillId="0" borderId="1" xfId="8" applyFont="1" applyFill="1" applyBorder="1" applyAlignment="1" applyProtection="1">
      <alignment vertical="center" wrapText="1" shrinkToFit="1"/>
      <protection locked="0"/>
    </xf>
    <xf numFmtId="38" fontId="11" fillId="0" borderId="9" xfId="8" applyFont="1" applyFill="1" applyBorder="1" applyAlignment="1" applyProtection="1">
      <alignment vertical="center" wrapText="1" shrinkToFit="1"/>
      <protection locked="0"/>
    </xf>
    <xf numFmtId="38" fontId="0" fillId="0" borderId="0" xfId="8" applyFont="1">
      <alignment vertical="center"/>
    </xf>
    <xf numFmtId="38" fontId="16" fillId="0" borderId="0" xfId="8" applyFont="1" applyFill="1" applyBorder="1" applyAlignment="1">
      <alignment horizontal="center" vertical="center"/>
    </xf>
    <xf numFmtId="38" fontId="16" fillId="0" borderId="0" xfId="8" applyFont="1" applyFill="1" applyBorder="1" applyAlignment="1">
      <alignment horizontal="right" vertical="center"/>
    </xf>
    <xf numFmtId="38" fontId="16" fillId="0" borderId="0" xfId="8" applyFont="1" applyFill="1" applyBorder="1" applyAlignment="1">
      <alignment vertical="center"/>
    </xf>
    <xf numFmtId="38" fontId="16" fillId="0" borderId="0" xfId="8" applyFont="1" applyFill="1" applyBorder="1">
      <alignment vertical="center"/>
    </xf>
    <xf numFmtId="38" fontId="14" fillId="0" borderId="0" xfId="8" applyFont="1" applyFill="1" applyBorder="1" applyAlignment="1">
      <alignment horizontal="right" vertical="center"/>
    </xf>
    <xf numFmtId="38" fontId="14" fillId="0" borderId="0" xfId="8" applyFont="1" applyFill="1" applyBorder="1" applyAlignment="1">
      <alignment horizontal="left" vertical="center"/>
    </xf>
    <xf numFmtId="0" fontId="14" fillId="0" borderId="0" xfId="2" applyFont="1" applyAlignment="1">
      <alignment horizontal="right" vertical="center"/>
    </xf>
    <xf numFmtId="0" fontId="15" fillId="0" borderId="0" xfId="2" applyFont="1">
      <alignment vertical="center"/>
    </xf>
    <xf numFmtId="38" fontId="13" fillId="0" borderId="0" xfId="2" applyNumberFormat="1" applyFont="1" applyAlignment="1">
      <alignment horizontal="left" vertical="center"/>
    </xf>
    <xf numFmtId="0" fontId="10" fillId="0" borderId="0" xfId="2" applyFont="1">
      <alignment vertical="center"/>
    </xf>
    <xf numFmtId="0" fontId="25" fillId="0" borderId="0" xfId="2" applyFont="1">
      <alignment vertical="center"/>
    </xf>
    <xf numFmtId="0" fontId="26" fillId="0" borderId="0" xfId="2" applyFont="1">
      <alignment vertical="center"/>
    </xf>
    <xf numFmtId="0" fontId="28" fillId="0" borderId="0" xfId="2" applyFont="1" applyAlignment="1">
      <alignment horizontal="center" vertical="center"/>
    </xf>
    <xf numFmtId="0" fontId="28" fillId="0" borderId="0" xfId="2" applyFont="1" applyAlignment="1">
      <alignment horizontal="center" vertical="center" shrinkToFit="1"/>
    </xf>
    <xf numFmtId="0" fontId="30" fillId="0" borderId="0" xfId="2" applyFont="1">
      <alignment vertical="center"/>
    </xf>
    <xf numFmtId="178" fontId="13" fillId="0" borderId="48" xfId="2" applyNumberFormat="1" applyFont="1" applyBorder="1" applyAlignment="1">
      <alignment horizontal="center" vertical="center" shrinkToFit="1"/>
    </xf>
    <xf numFmtId="178" fontId="4" fillId="0" borderId="0" xfId="2" applyNumberFormat="1" applyAlignment="1">
      <alignment horizontal="center" vertical="center" shrinkToFit="1"/>
    </xf>
    <xf numFmtId="178" fontId="36" fillId="0" borderId="0" xfId="2" applyNumberFormat="1" applyFont="1" applyAlignment="1">
      <alignment horizontal="center" vertical="center"/>
    </xf>
    <xf numFmtId="0" fontId="4" fillId="0" borderId="0" xfId="2" applyProtection="1">
      <alignment vertical="center"/>
      <protection locked="0"/>
    </xf>
    <xf numFmtId="0" fontId="30" fillId="0" borderId="0" xfId="2" applyFont="1" applyProtection="1">
      <alignment vertical="center"/>
      <protection locked="0"/>
    </xf>
    <xf numFmtId="0" fontId="34" fillId="0" borderId="0" xfId="2" applyFont="1" applyAlignment="1" applyProtection="1">
      <alignment horizontal="left" vertical="center"/>
      <protection locked="0"/>
    </xf>
    <xf numFmtId="0" fontId="13" fillId="0" borderId="0" xfId="2" applyFont="1" applyProtection="1">
      <alignment vertical="center"/>
      <protection locked="0"/>
    </xf>
    <xf numFmtId="0" fontId="13" fillId="0" borderId="0" xfId="2" applyFont="1" applyAlignment="1" applyProtection="1">
      <alignment horizontal="left" vertical="center"/>
      <protection locked="0"/>
    </xf>
    <xf numFmtId="41" fontId="30" fillId="0" borderId="0" xfId="2" applyNumberFormat="1" applyFont="1" applyAlignment="1">
      <alignment horizontal="center" vertical="center"/>
    </xf>
    <xf numFmtId="0" fontId="20" fillId="0" borderId="0" xfId="2" applyFont="1">
      <alignment vertical="center"/>
    </xf>
    <xf numFmtId="0" fontId="37" fillId="0" borderId="0" xfId="2" applyFont="1">
      <alignment vertical="center"/>
    </xf>
    <xf numFmtId="0" fontId="38" fillId="0" borderId="0" xfId="2" applyFont="1">
      <alignment vertical="center"/>
    </xf>
    <xf numFmtId="0" fontId="34" fillId="0" borderId="0" xfId="2" applyFont="1">
      <alignment vertical="center"/>
    </xf>
    <xf numFmtId="0" fontId="39" fillId="0" borderId="0" xfId="2" applyFont="1">
      <alignment vertical="center"/>
    </xf>
    <xf numFmtId="0" fontId="19" fillId="0" borderId="0" xfId="2" applyFont="1">
      <alignment vertical="center"/>
    </xf>
    <xf numFmtId="0" fontId="4" fillId="0" borderId="0" xfId="2" applyAlignment="1">
      <alignment horizontal="left" vertical="center"/>
    </xf>
    <xf numFmtId="41" fontId="4" fillId="0" borderId="0" xfId="2" applyNumberFormat="1" applyAlignment="1">
      <alignment horizontal="center" vertical="center"/>
    </xf>
    <xf numFmtId="0" fontId="34" fillId="0" borderId="0" xfId="2" applyFont="1" applyAlignment="1">
      <alignment horizontal="left" vertical="center"/>
    </xf>
    <xf numFmtId="0" fontId="40" fillId="0" borderId="0" xfId="2" applyFont="1">
      <alignment vertical="center"/>
    </xf>
    <xf numFmtId="0" fontId="41" fillId="0" borderId="0" xfId="2" applyFont="1" applyAlignment="1">
      <alignment horizontal="center" vertical="center"/>
    </xf>
    <xf numFmtId="0" fontId="4" fillId="6" borderId="13" xfId="2" applyFill="1" applyBorder="1" applyAlignment="1">
      <alignment horizontal="center" vertical="center" wrapText="1"/>
    </xf>
    <xf numFmtId="0" fontId="13" fillId="0" borderId="53" xfId="2" applyFont="1" applyBorder="1" applyAlignment="1">
      <alignment horizontal="left" vertical="center" shrinkToFit="1"/>
    </xf>
    <xf numFmtId="179" fontId="13" fillId="0" borderId="53" xfId="2" applyNumberFormat="1" applyFont="1" applyBorder="1" applyAlignment="1">
      <alignment vertical="center" shrinkToFit="1"/>
    </xf>
    <xf numFmtId="180" fontId="13" fillId="0" borderId="53" xfId="2" applyNumberFormat="1" applyFont="1" applyBorder="1" applyAlignment="1">
      <alignment vertical="center" shrinkToFit="1"/>
    </xf>
    <xf numFmtId="181" fontId="13" fillId="0" borderId="53" xfId="2" applyNumberFormat="1" applyFont="1" applyBorder="1" applyAlignment="1">
      <alignment vertical="center" shrinkToFit="1"/>
    </xf>
    <xf numFmtId="182" fontId="13" fillId="7" borderId="13" xfId="2" applyNumberFormat="1" applyFont="1" applyFill="1" applyBorder="1" applyAlignment="1">
      <alignment vertical="center" shrinkToFit="1"/>
    </xf>
    <xf numFmtId="183" fontId="13" fillId="7" borderId="13" xfId="2" applyNumberFormat="1" applyFont="1" applyFill="1" applyBorder="1" applyAlignment="1">
      <alignment vertical="center" shrinkToFit="1"/>
    </xf>
    <xf numFmtId="0" fontId="13" fillId="0" borderId="57" xfId="2" applyFont="1" applyBorder="1" applyAlignment="1">
      <alignment horizontal="left" vertical="center" shrinkToFit="1"/>
    </xf>
    <xf numFmtId="179" fontId="13" fillId="0" borderId="57" xfId="2" applyNumberFormat="1" applyFont="1" applyBorder="1" applyAlignment="1">
      <alignment vertical="center" shrinkToFit="1"/>
    </xf>
    <xf numFmtId="180" fontId="13" fillId="0" borderId="57" xfId="2" applyNumberFormat="1" applyFont="1" applyBorder="1" applyAlignment="1">
      <alignment vertical="center" shrinkToFit="1"/>
    </xf>
    <xf numFmtId="181" fontId="13" fillId="0" borderId="57" xfId="2" applyNumberFormat="1" applyFont="1" applyBorder="1" applyAlignment="1">
      <alignment vertical="center" shrinkToFit="1"/>
    </xf>
    <xf numFmtId="182" fontId="13" fillId="7" borderId="57" xfId="2" applyNumberFormat="1" applyFont="1" applyFill="1" applyBorder="1" applyAlignment="1">
      <alignment vertical="center" shrinkToFit="1"/>
    </xf>
    <xf numFmtId="183" fontId="13" fillId="7" borderId="57" xfId="2" applyNumberFormat="1" applyFont="1" applyFill="1" applyBorder="1" applyAlignment="1">
      <alignment vertical="center" shrinkToFit="1"/>
    </xf>
    <xf numFmtId="0" fontId="13" fillId="0" borderId="64" xfId="2" applyFont="1" applyBorder="1" applyAlignment="1">
      <alignment horizontal="left" vertical="center" shrinkToFit="1"/>
    </xf>
    <xf numFmtId="179" fontId="13" fillId="0" borderId="64" xfId="2" applyNumberFormat="1" applyFont="1" applyBorder="1" applyAlignment="1">
      <alignment vertical="center" shrinkToFit="1"/>
    </xf>
    <xf numFmtId="180" fontId="13" fillId="0" borderId="64" xfId="2" applyNumberFormat="1" applyFont="1" applyBorder="1" applyAlignment="1">
      <alignment vertical="center" shrinkToFit="1"/>
    </xf>
    <xf numFmtId="181" fontId="13" fillId="0" borderId="64" xfId="2" applyNumberFormat="1" applyFont="1" applyBorder="1" applyAlignment="1">
      <alignment vertical="center" shrinkToFit="1"/>
    </xf>
    <xf numFmtId="182" fontId="13" fillId="7" borderId="64" xfId="2" applyNumberFormat="1" applyFont="1" applyFill="1" applyBorder="1" applyAlignment="1">
      <alignment vertical="center" shrinkToFit="1"/>
    </xf>
    <xf numFmtId="183" fontId="13" fillId="7" borderId="64" xfId="2" applyNumberFormat="1" applyFont="1" applyFill="1" applyBorder="1" applyAlignment="1">
      <alignment vertical="center" shrinkToFit="1"/>
    </xf>
    <xf numFmtId="0" fontId="13" fillId="0" borderId="68" xfId="2" applyFont="1" applyBorder="1" applyAlignment="1">
      <alignment horizontal="left" vertical="center" shrinkToFit="1"/>
    </xf>
    <xf numFmtId="179" fontId="13" fillId="0" borderId="68" xfId="2" applyNumberFormat="1" applyFont="1" applyBorder="1" applyAlignment="1">
      <alignment vertical="center" shrinkToFit="1"/>
    </xf>
    <xf numFmtId="180" fontId="13" fillId="0" borderId="68" xfId="2" applyNumberFormat="1" applyFont="1" applyBorder="1" applyAlignment="1">
      <alignment vertical="center" shrinkToFit="1"/>
    </xf>
    <xf numFmtId="181" fontId="13" fillId="0" borderId="68" xfId="2" applyNumberFormat="1" applyFont="1" applyBorder="1" applyAlignment="1">
      <alignment vertical="center" shrinkToFit="1"/>
    </xf>
    <xf numFmtId="182" fontId="13" fillId="7" borderId="68" xfId="2" applyNumberFormat="1" applyFont="1" applyFill="1" applyBorder="1" applyAlignment="1">
      <alignment vertical="center" shrinkToFit="1"/>
    </xf>
    <xf numFmtId="183" fontId="13" fillId="7" borderId="68" xfId="2" applyNumberFormat="1" applyFont="1" applyFill="1" applyBorder="1" applyAlignment="1">
      <alignment vertical="center" shrinkToFit="1"/>
    </xf>
    <xf numFmtId="182" fontId="13" fillId="7" borderId="18" xfId="2" applyNumberFormat="1" applyFont="1" applyFill="1" applyBorder="1" applyAlignment="1">
      <alignment vertical="center" shrinkToFit="1"/>
    </xf>
    <xf numFmtId="183" fontId="13" fillId="7" borderId="18" xfId="2" applyNumberFormat="1" applyFont="1" applyFill="1" applyBorder="1" applyAlignment="1">
      <alignment vertical="center" shrinkToFit="1"/>
    </xf>
    <xf numFmtId="180" fontId="13" fillId="0" borderId="5" xfId="2" applyNumberFormat="1" applyFont="1" applyBorder="1" applyAlignment="1">
      <alignment vertical="center" shrinkToFit="1"/>
    </xf>
    <xf numFmtId="181" fontId="13" fillId="0" borderId="5" xfId="2" applyNumberFormat="1" applyFont="1" applyBorder="1" applyAlignment="1">
      <alignment vertical="center" shrinkToFit="1"/>
    </xf>
    <xf numFmtId="182" fontId="13" fillId="7" borderId="5" xfId="2" applyNumberFormat="1" applyFont="1" applyFill="1" applyBorder="1" applyAlignment="1">
      <alignment vertical="center" shrinkToFit="1"/>
    </xf>
    <xf numFmtId="183" fontId="13" fillId="7" borderId="5" xfId="2" applyNumberFormat="1" applyFont="1" applyFill="1" applyBorder="1" applyAlignment="1">
      <alignment vertical="center" shrinkToFit="1"/>
    </xf>
    <xf numFmtId="0" fontId="4" fillId="0" borderId="0" xfId="2" applyAlignment="1">
      <alignment horizontal="center" vertical="center" shrinkToFit="1"/>
    </xf>
    <xf numFmtId="182" fontId="4" fillId="0" borderId="0" xfId="2" applyNumberFormat="1" applyAlignment="1">
      <alignment vertical="center" shrinkToFit="1"/>
    </xf>
    <xf numFmtId="184" fontId="30" fillId="7" borderId="5" xfId="2" applyNumberFormat="1" applyFont="1" applyFill="1" applyBorder="1">
      <alignment vertical="center"/>
    </xf>
    <xf numFmtId="185" fontId="4" fillId="0" borderId="0" xfId="2" applyNumberFormat="1" applyAlignment="1">
      <alignment vertical="center" shrinkToFit="1"/>
    </xf>
    <xf numFmtId="0" fontId="4" fillId="0" borderId="0" xfId="2" applyAlignment="1">
      <alignment vertical="center" shrinkToFit="1"/>
    </xf>
    <xf numFmtId="0" fontId="4" fillId="0" borderId="0" xfId="2" applyAlignment="1">
      <alignment horizontal="center" vertical="center" wrapText="1"/>
    </xf>
    <xf numFmtId="0" fontId="31" fillId="0" borderId="0" xfId="2" applyFont="1" applyAlignment="1">
      <alignment horizontal="center" vertical="center" wrapText="1"/>
    </xf>
    <xf numFmtId="0" fontId="36" fillId="0" borderId="0" xfId="2" applyFont="1">
      <alignment vertical="center"/>
    </xf>
    <xf numFmtId="184" fontId="36" fillId="0" borderId="0" xfId="2" applyNumberFormat="1" applyFont="1">
      <alignment vertical="center"/>
    </xf>
    <xf numFmtId="0" fontId="39" fillId="0" borderId="0" xfId="9" applyFont="1" applyProtection="1">
      <alignment vertical="center"/>
      <protection locked="0"/>
    </xf>
    <xf numFmtId="0" fontId="34" fillId="0" borderId="0" xfId="9" applyFont="1" applyProtection="1">
      <alignment vertical="center"/>
      <protection locked="0"/>
    </xf>
    <xf numFmtId="0" fontId="37" fillId="0" borderId="0" xfId="17" applyFont="1">
      <alignment vertical="center"/>
    </xf>
    <xf numFmtId="0" fontId="45" fillId="0" borderId="0" xfId="17" applyFont="1" applyAlignment="1">
      <alignment horizontal="center" vertical="center"/>
    </xf>
    <xf numFmtId="0" fontId="1" fillId="0" borderId="0" xfId="17">
      <alignment vertical="center"/>
    </xf>
    <xf numFmtId="0" fontId="37" fillId="0" borderId="0" xfId="17" applyFont="1" applyProtection="1">
      <alignment vertical="center"/>
      <protection locked="0"/>
    </xf>
    <xf numFmtId="0" fontId="46" fillId="0" borderId="0" xfId="17" applyFont="1" applyAlignment="1" applyProtection="1">
      <alignment horizontal="center" vertical="center"/>
      <protection locked="0"/>
    </xf>
    <xf numFmtId="0" fontId="1" fillId="0" borderId="0" xfId="17" applyProtection="1">
      <alignment vertical="center"/>
      <protection locked="0"/>
    </xf>
    <xf numFmtId="0" fontId="28" fillId="0" borderId="0" xfId="17" applyFont="1" applyAlignment="1" applyProtection="1">
      <alignment horizontal="center" vertical="center" shrinkToFit="1"/>
      <protection locked="0"/>
    </xf>
    <xf numFmtId="0" fontId="29" fillId="0" borderId="0" xfId="17" applyFont="1" applyAlignment="1" applyProtection="1">
      <alignment horizontal="center" vertical="center"/>
      <protection locked="0"/>
    </xf>
    <xf numFmtId="0" fontId="37" fillId="0" borderId="0" xfId="9" applyFont="1">
      <alignment vertical="center"/>
    </xf>
    <xf numFmtId="0" fontId="19" fillId="0" borderId="0" xfId="9">
      <alignment vertical="center"/>
    </xf>
    <xf numFmtId="0" fontId="19" fillId="0" borderId="0" xfId="9" applyProtection="1">
      <alignment vertical="center"/>
      <protection locked="0"/>
    </xf>
    <xf numFmtId="0" fontId="51" fillId="0" borderId="0" xfId="9" applyFont="1" applyProtection="1">
      <alignment vertical="center"/>
      <protection locked="0"/>
    </xf>
    <xf numFmtId="6" fontId="39" fillId="0" borderId="0" xfId="10" applyFont="1" applyFill="1" applyBorder="1" applyAlignment="1" applyProtection="1">
      <alignment vertical="center"/>
    </xf>
    <xf numFmtId="0" fontId="30" fillId="0" borderId="0" xfId="9" applyFont="1" applyProtection="1">
      <alignment vertical="center"/>
      <protection locked="0"/>
    </xf>
    <xf numFmtId="0" fontId="34" fillId="0" borderId="2" xfId="9" applyFont="1" applyBorder="1" applyAlignment="1" applyProtection="1">
      <alignment horizontal="right" vertical="center"/>
      <protection locked="0"/>
    </xf>
    <xf numFmtId="0" fontId="30" fillId="0" borderId="0" xfId="9" applyFont="1" applyAlignment="1" applyProtection="1">
      <alignment horizontal="center" vertical="center"/>
      <protection locked="0"/>
    </xf>
    <xf numFmtId="41" fontId="34" fillId="0" borderId="0" xfId="10" applyNumberFormat="1" applyFont="1" applyFill="1" applyBorder="1" applyAlignment="1" applyProtection="1">
      <alignment horizontal="right" vertical="center"/>
    </xf>
    <xf numFmtId="0" fontId="19" fillId="0" borderId="0" xfId="9" applyAlignment="1" applyProtection="1">
      <alignment horizontal="left" vertical="top" wrapText="1"/>
      <protection locked="0"/>
    </xf>
    <xf numFmtId="0" fontId="13" fillId="0" borderId="0" xfId="2" applyFont="1" applyAlignment="1">
      <alignment horizontal="center" vertical="center"/>
    </xf>
    <xf numFmtId="0" fontId="22" fillId="0" borderId="0" xfId="2" applyFont="1">
      <alignment vertical="center"/>
    </xf>
    <xf numFmtId="38" fontId="16" fillId="3" borderId="77" xfId="8" applyFont="1" applyFill="1" applyBorder="1" applyAlignment="1">
      <alignment vertical="center"/>
    </xf>
    <xf numFmtId="41" fontId="13" fillId="0" borderId="0" xfId="2" applyNumberFormat="1" applyFont="1" applyAlignment="1">
      <alignment horizontal="center" vertical="center"/>
    </xf>
    <xf numFmtId="0" fontId="13" fillId="0" borderId="0" xfId="2" applyFont="1" applyAlignment="1">
      <alignment horizontal="center" vertical="center" shrinkToFit="1"/>
    </xf>
    <xf numFmtId="180" fontId="13" fillId="0" borderId="0" xfId="2" applyNumberFormat="1" applyFont="1" applyAlignment="1">
      <alignment vertical="center" shrinkToFit="1"/>
    </xf>
    <xf numFmtId="181" fontId="13" fillId="0" borderId="0" xfId="2" applyNumberFormat="1" applyFont="1" applyAlignment="1">
      <alignment vertical="center" shrinkToFit="1"/>
    </xf>
    <xf numFmtId="183" fontId="13" fillId="0" borderId="0" xfId="2" applyNumberFormat="1" applyFont="1" applyAlignment="1">
      <alignment vertical="center" shrinkToFit="1"/>
    </xf>
    <xf numFmtId="0" fontId="51" fillId="0" borderId="0" xfId="9" applyFont="1">
      <alignment vertical="center"/>
    </xf>
    <xf numFmtId="0" fontId="37" fillId="8" borderId="23" xfId="9" applyFont="1" applyFill="1" applyBorder="1" applyAlignment="1">
      <alignment horizontal="center" vertical="center"/>
    </xf>
    <xf numFmtId="0" fontId="37" fillId="8" borderId="72" xfId="9" applyFont="1" applyFill="1" applyBorder="1" applyAlignment="1">
      <alignment horizontal="center" vertical="center"/>
    </xf>
    <xf numFmtId="0" fontId="37" fillId="8" borderId="72" xfId="9" applyFont="1" applyFill="1" applyBorder="1" applyAlignment="1">
      <alignment horizontal="center" vertical="center" shrinkToFit="1"/>
    </xf>
    <xf numFmtId="0" fontId="37" fillId="8" borderId="48" xfId="9" applyFont="1" applyFill="1" applyBorder="1" applyAlignment="1">
      <alignment horizontal="center" vertical="center"/>
    </xf>
    <xf numFmtId="0" fontId="51" fillId="8" borderId="5" xfId="9" applyFont="1" applyFill="1" applyBorder="1" applyAlignment="1" applyProtection="1">
      <alignment horizontal="center" vertical="center"/>
      <protection locked="0"/>
    </xf>
    <xf numFmtId="0" fontId="39" fillId="0" borderId="5" xfId="9" applyFont="1" applyBorder="1" applyAlignment="1" applyProtection="1">
      <alignment horizontal="center" vertical="center"/>
      <protection locked="0"/>
    </xf>
    <xf numFmtId="0" fontId="34" fillId="9" borderId="4" xfId="9" applyFont="1" applyFill="1" applyBorder="1" applyProtection="1">
      <alignment vertical="center"/>
      <protection locked="0"/>
    </xf>
    <xf numFmtId="0" fontId="54" fillId="0" borderId="0" xfId="2" applyFont="1" applyAlignment="1">
      <alignment horizontal="center" vertical="center" wrapText="1"/>
    </xf>
    <xf numFmtId="0" fontId="55" fillId="0" borderId="0" xfId="2" applyFont="1">
      <alignment vertical="center"/>
    </xf>
    <xf numFmtId="0" fontId="16" fillId="10" borderId="80" xfId="2" applyFont="1" applyFill="1" applyBorder="1" applyAlignment="1">
      <alignment horizontal="center" vertical="center"/>
    </xf>
    <xf numFmtId="0" fontId="16" fillId="0" borderId="81" xfId="2" applyFont="1" applyBorder="1" applyAlignment="1">
      <alignment horizontal="center" vertical="center"/>
    </xf>
    <xf numFmtId="0" fontId="11" fillId="0" borderId="82" xfId="2" applyFont="1" applyBorder="1" applyAlignment="1">
      <alignment horizontal="center" vertical="center" wrapText="1"/>
    </xf>
    <xf numFmtId="0" fontId="11" fillId="0" borderId="83" xfId="2" applyFont="1" applyBorder="1" applyAlignment="1">
      <alignment horizontal="center" vertical="center" wrapText="1" shrinkToFit="1"/>
    </xf>
    <xf numFmtId="0" fontId="11" fillId="0" borderId="83" xfId="2" applyFont="1" applyBorder="1" applyAlignment="1">
      <alignment horizontal="center" vertical="center" shrinkToFit="1"/>
    </xf>
    <xf numFmtId="0" fontId="11" fillId="0" borderId="19" xfId="2" applyFont="1" applyBorder="1" applyAlignment="1">
      <alignment horizontal="center" vertical="center" shrinkToFit="1"/>
    </xf>
    <xf numFmtId="0" fontId="11" fillId="0" borderId="79" xfId="2" applyFont="1" applyBorder="1" applyAlignment="1">
      <alignment horizontal="center" vertical="center" shrinkToFit="1"/>
    </xf>
    <xf numFmtId="0" fontId="11" fillId="5" borderId="81" xfId="2" applyFont="1" applyFill="1" applyBorder="1" applyAlignment="1">
      <alignment horizontal="center" vertical="center" shrinkToFit="1"/>
    </xf>
    <xf numFmtId="0" fontId="11" fillId="5" borderId="83" xfId="2" applyFont="1" applyFill="1" applyBorder="1" applyAlignment="1">
      <alignment horizontal="center" vertical="center" wrapText="1" shrinkToFit="1"/>
    </xf>
    <xf numFmtId="0" fontId="16" fillId="5" borderId="82" xfId="2" applyFont="1" applyFill="1" applyBorder="1" applyAlignment="1">
      <alignment horizontal="center" vertical="center" wrapText="1" shrinkToFit="1"/>
    </xf>
    <xf numFmtId="0" fontId="12" fillId="5" borderId="83" xfId="2" applyFont="1" applyFill="1" applyBorder="1" applyAlignment="1">
      <alignment horizontal="center" vertical="center" wrapText="1" shrinkToFit="1"/>
    </xf>
    <xf numFmtId="0" fontId="11" fillId="5" borderId="84" xfId="2" applyFont="1" applyFill="1" applyBorder="1" applyAlignment="1">
      <alignment horizontal="center" vertical="center" wrapText="1" shrinkToFit="1"/>
    </xf>
    <xf numFmtId="0" fontId="11" fillId="10" borderId="80" xfId="2" applyFont="1" applyFill="1" applyBorder="1" applyAlignment="1">
      <alignment horizontal="center" vertical="center" wrapText="1" shrinkToFit="1"/>
    </xf>
    <xf numFmtId="0" fontId="16" fillId="0" borderId="81" xfId="2" applyFont="1" applyBorder="1" applyAlignment="1">
      <alignment horizontal="center" vertical="center" wrapText="1"/>
    </xf>
    <xf numFmtId="0" fontId="16" fillId="0" borderId="19" xfId="2" applyFont="1" applyBorder="1" applyAlignment="1">
      <alignment horizontal="center" vertical="center" wrapText="1"/>
    </xf>
    <xf numFmtId="0" fontId="13" fillId="0" borderId="85" xfId="2" applyFont="1" applyBorder="1" applyProtection="1">
      <alignment vertical="center"/>
      <protection locked="0"/>
    </xf>
    <xf numFmtId="0" fontId="16" fillId="0" borderId="9" xfId="2" applyFont="1" applyBorder="1" applyProtection="1">
      <alignment vertical="center"/>
      <protection locked="0"/>
    </xf>
    <xf numFmtId="0" fontId="11" fillId="0" borderId="45" xfId="2" applyFont="1" applyBorder="1" applyAlignment="1" applyProtection="1">
      <alignment horizontal="center" vertical="center" wrapText="1" shrinkToFit="1"/>
      <protection locked="0"/>
    </xf>
    <xf numFmtId="0" fontId="11" fillId="4" borderId="1" xfId="2" applyFont="1" applyFill="1" applyBorder="1" applyAlignment="1">
      <alignment horizontal="center" vertical="center" wrapText="1" shrinkToFit="1"/>
    </xf>
    <xf numFmtId="0" fontId="11" fillId="0" borderId="85" xfId="2" applyFont="1" applyBorder="1" applyAlignment="1" applyProtection="1">
      <alignment horizontal="center" vertical="center" wrapText="1" shrinkToFit="1"/>
      <protection locked="0"/>
    </xf>
    <xf numFmtId="38" fontId="11" fillId="3" borderId="9" xfId="8" applyFont="1" applyFill="1" applyBorder="1" applyAlignment="1" applyProtection="1">
      <alignment vertical="center" wrapText="1" shrinkToFit="1"/>
    </xf>
    <xf numFmtId="38" fontId="11" fillId="3" borderId="7" xfId="8" applyFont="1" applyFill="1" applyBorder="1" applyAlignment="1" applyProtection="1">
      <alignment vertical="center" shrinkToFit="1"/>
    </xf>
    <xf numFmtId="38" fontId="11" fillId="3" borderId="76" xfId="8" applyFont="1" applyFill="1" applyBorder="1" applyAlignment="1" applyProtection="1">
      <alignment vertical="center" shrinkToFit="1"/>
    </xf>
    <xf numFmtId="38" fontId="16" fillId="0" borderId="20" xfId="2" applyNumberFormat="1" applyFont="1" applyBorder="1" applyProtection="1">
      <alignment vertical="center"/>
      <protection locked="0"/>
    </xf>
    <xf numFmtId="38" fontId="16" fillId="3" borderId="23" xfId="2" applyNumberFormat="1" applyFont="1" applyFill="1" applyBorder="1">
      <alignment vertical="center"/>
    </xf>
    <xf numFmtId="0" fontId="16" fillId="3" borderId="71" xfId="2" applyFont="1" applyFill="1" applyBorder="1">
      <alignment vertical="center"/>
    </xf>
    <xf numFmtId="0" fontId="13" fillId="0" borderId="5" xfId="2" applyFont="1" applyBorder="1">
      <alignment vertical="center"/>
    </xf>
    <xf numFmtId="0" fontId="13" fillId="0" borderId="27" xfId="2" applyFont="1" applyBorder="1" applyProtection="1">
      <alignment vertical="center"/>
      <protection locked="0"/>
    </xf>
    <xf numFmtId="0" fontId="11" fillId="0" borderId="27" xfId="2" applyFont="1" applyBorder="1" applyAlignment="1" applyProtection="1">
      <alignment horizontal="center" vertical="center" wrapText="1" shrinkToFit="1"/>
      <protection locked="0"/>
    </xf>
    <xf numFmtId="38" fontId="16" fillId="0" borderId="21" xfId="2" applyNumberFormat="1" applyFont="1" applyBorder="1" applyProtection="1">
      <alignment vertical="center"/>
      <protection locked="0"/>
    </xf>
    <xf numFmtId="38" fontId="16" fillId="3" borderId="27" xfId="2" applyNumberFormat="1" applyFont="1" applyFill="1" applyBorder="1">
      <alignment vertical="center"/>
    </xf>
    <xf numFmtId="0" fontId="16" fillId="3" borderId="73" xfId="2" applyFont="1" applyFill="1" applyBorder="1">
      <alignment vertical="center"/>
    </xf>
    <xf numFmtId="0" fontId="11" fillId="4" borderId="3" xfId="2" applyFont="1" applyFill="1" applyBorder="1" applyAlignment="1">
      <alignment horizontal="center" vertical="center" wrapText="1" shrinkToFit="1"/>
    </xf>
    <xf numFmtId="38" fontId="16" fillId="0" borderId="87" xfId="8" applyFont="1" applyFill="1" applyBorder="1" applyAlignment="1">
      <alignment horizontal="right" vertical="center"/>
    </xf>
    <xf numFmtId="38" fontId="16" fillId="0" borderId="88" xfId="8" applyFont="1" applyFill="1" applyBorder="1" applyAlignment="1">
      <alignment horizontal="right" vertical="center"/>
    </xf>
    <xf numFmtId="38" fontId="16" fillId="4" borderId="22" xfId="8" applyFont="1" applyFill="1" applyBorder="1" applyAlignment="1">
      <alignment horizontal="right" vertical="center"/>
    </xf>
    <xf numFmtId="38" fontId="16" fillId="0" borderId="89" xfId="8" applyFont="1" applyFill="1" applyBorder="1" applyAlignment="1">
      <alignment horizontal="center" vertical="center"/>
    </xf>
    <xf numFmtId="38" fontId="16" fillId="0" borderId="90" xfId="8" applyFont="1" applyFill="1" applyBorder="1" applyAlignment="1">
      <alignment vertical="center"/>
    </xf>
    <xf numFmtId="38" fontId="16" fillId="0" borderId="87" xfId="8" applyFont="1" applyFill="1" applyBorder="1" applyAlignment="1">
      <alignment vertical="center"/>
    </xf>
    <xf numFmtId="38" fontId="16" fillId="3" borderId="87" xfId="8" applyFont="1" applyFill="1" applyBorder="1" applyAlignment="1" applyProtection="1">
      <alignment vertical="center"/>
    </xf>
    <xf numFmtId="38" fontId="16" fillId="3" borderId="10" xfId="8" applyFont="1" applyFill="1" applyBorder="1" applyAlignment="1" applyProtection="1">
      <alignment vertical="center"/>
    </xf>
    <xf numFmtId="38" fontId="16" fillId="3" borderId="26" xfId="8" applyFont="1" applyFill="1" applyBorder="1" applyAlignment="1" applyProtection="1">
      <alignment vertical="center"/>
    </xf>
    <xf numFmtId="38" fontId="16" fillId="3" borderId="25" xfId="8" applyFont="1" applyFill="1" applyBorder="1" applyAlignment="1">
      <alignment vertical="center"/>
    </xf>
    <xf numFmtId="38" fontId="16" fillId="3" borderId="74" xfId="2" applyNumberFormat="1" applyFont="1" applyFill="1" applyBorder="1">
      <alignment vertical="center"/>
    </xf>
    <xf numFmtId="38" fontId="16" fillId="0" borderId="23" xfId="8" applyFont="1" applyFill="1" applyBorder="1" applyAlignment="1">
      <alignment vertical="center" shrinkToFit="1"/>
    </xf>
    <xf numFmtId="38" fontId="16" fillId="0" borderId="25" xfId="8" applyFont="1" applyFill="1" applyBorder="1" applyAlignment="1">
      <alignment vertical="center" shrinkToFit="1"/>
    </xf>
    <xf numFmtId="38" fontId="16" fillId="0" borderId="27" xfId="8" applyFont="1" applyFill="1" applyBorder="1" applyAlignment="1">
      <alignment vertical="center" wrapText="1" shrinkToFit="1"/>
    </xf>
    <xf numFmtId="38" fontId="16" fillId="0" borderId="27" xfId="8" applyFont="1" applyFill="1" applyBorder="1" applyAlignment="1">
      <alignment vertical="center" shrinkToFit="1"/>
    </xf>
    <xf numFmtId="0" fontId="30" fillId="0" borderId="0" xfId="2" applyFont="1" applyAlignment="1" applyProtection="1">
      <alignment vertical="center" shrinkToFit="1"/>
      <protection locked="0"/>
    </xf>
    <xf numFmtId="0" fontId="13" fillId="0" borderId="0" xfId="2" applyFont="1" applyAlignment="1">
      <alignment horizontal="right" vertical="center"/>
    </xf>
    <xf numFmtId="0" fontId="13" fillId="0" borderId="16" xfId="2" applyFont="1" applyBorder="1">
      <alignment vertical="center"/>
    </xf>
    <xf numFmtId="0" fontId="13" fillId="0" borderId="14" xfId="2" applyFont="1" applyBorder="1">
      <alignment vertical="center"/>
    </xf>
    <xf numFmtId="0" fontId="13" fillId="0" borderId="6" xfId="2" applyFont="1" applyBorder="1">
      <alignment vertical="center"/>
    </xf>
    <xf numFmtId="0" fontId="34" fillId="0" borderId="6" xfId="2" applyFont="1" applyBorder="1">
      <alignment vertical="center"/>
    </xf>
    <xf numFmtId="0" fontId="13" fillId="0" borderId="15" xfId="2" applyFont="1" applyBorder="1">
      <alignment vertical="center"/>
    </xf>
    <xf numFmtId="0" fontId="13" fillId="0" borderId="17" xfId="2" applyFont="1" applyBorder="1">
      <alignment vertical="center"/>
    </xf>
    <xf numFmtId="182" fontId="4" fillId="7" borderId="5" xfId="2" applyNumberFormat="1" applyFill="1" applyBorder="1" applyAlignment="1">
      <alignment vertical="center" shrinkToFit="1"/>
    </xf>
    <xf numFmtId="180" fontId="13" fillId="0" borderId="0" xfId="2" applyNumberFormat="1" applyFont="1" applyAlignment="1">
      <alignment horizontal="right" vertical="center" shrinkToFit="1"/>
    </xf>
    <xf numFmtId="184" fontId="41" fillId="0" borderId="0" xfId="2" applyNumberFormat="1" applyFont="1">
      <alignment vertical="center"/>
    </xf>
    <xf numFmtId="0" fontId="34" fillId="0" borderId="4" xfId="9" applyFont="1" applyBorder="1" applyAlignment="1" applyProtection="1">
      <alignment horizontal="center" vertical="center"/>
      <protection locked="0"/>
    </xf>
    <xf numFmtId="0" fontId="59" fillId="0" borderId="0" xfId="9" applyFont="1" applyProtection="1">
      <alignment vertical="center"/>
      <protection locked="0"/>
    </xf>
    <xf numFmtId="0" fontId="39" fillId="0" borderId="1" xfId="9" applyFont="1" applyBorder="1" applyAlignment="1" applyProtection="1">
      <alignment vertical="top"/>
      <protection locked="0"/>
    </xf>
    <xf numFmtId="0" fontId="39" fillId="0" borderId="0" xfId="9" applyFont="1" applyAlignment="1" applyProtection="1">
      <alignment vertical="top"/>
      <protection locked="0"/>
    </xf>
    <xf numFmtId="0" fontId="39" fillId="0" borderId="0" xfId="9" applyFont="1" applyAlignment="1" applyProtection="1">
      <alignment horizontal="right" vertical="center"/>
      <protection locked="0"/>
    </xf>
    <xf numFmtId="0" fontId="39" fillId="0" borderId="0" xfId="9" applyFont="1" applyAlignment="1" applyProtection="1">
      <alignment horizontal="center" vertical="center"/>
      <protection locked="0"/>
    </xf>
    <xf numFmtId="0" fontId="51" fillId="0" borderId="0" xfId="9" applyFont="1" applyAlignment="1" applyProtection="1">
      <alignment horizontal="center" vertical="center"/>
      <protection locked="0"/>
    </xf>
    <xf numFmtId="0" fontId="51" fillId="0" borderId="0" xfId="9" applyFont="1" applyAlignment="1" applyProtection="1">
      <alignment horizontal="left" vertical="center"/>
      <protection locked="0"/>
    </xf>
    <xf numFmtId="0" fontId="8" fillId="0" borderId="0" xfId="2" applyFont="1" applyAlignment="1">
      <alignment vertical="center" wrapText="1"/>
    </xf>
    <xf numFmtId="0" fontId="9" fillId="0" borderId="0" xfId="2" applyFont="1" applyAlignment="1">
      <alignment horizontal="left" vertical="center"/>
    </xf>
    <xf numFmtId="0" fontId="9" fillId="0" borderId="0" xfId="2" applyFont="1">
      <alignment vertical="center"/>
    </xf>
    <xf numFmtId="0" fontId="27" fillId="0" borderId="0" xfId="2" applyFont="1" applyAlignment="1">
      <alignment horizontal="center" vertical="center" wrapText="1"/>
    </xf>
    <xf numFmtId="0" fontId="34" fillId="0" borderId="0" xfId="9" applyFont="1" applyProtection="1">
      <alignment vertical="center"/>
      <protection locked="0"/>
    </xf>
    <xf numFmtId="0" fontId="49" fillId="0" borderId="0" xfId="9" applyFont="1" applyProtection="1">
      <alignment vertical="center"/>
      <protection locked="0"/>
    </xf>
    <xf numFmtId="0" fontId="60" fillId="0" borderId="0" xfId="2" applyFont="1">
      <alignment vertical="center"/>
    </xf>
    <xf numFmtId="0" fontId="53" fillId="0" borderId="0" xfId="2" applyFont="1" applyAlignment="1">
      <alignment horizontal="center" vertical="center" wrapText="1"/>
    </xf>
    <xf numFmtId="0" fontId="16" fillId="5" borderId="78" xfId="2" applyFont="1" applyFill="1" applyBorder="1" applyAlignment="1">
      <alignment horizontal="center" vertical="center" wrapText="1"/>
    </xf>
    <xf numFmtId="0" fontId="16" fillId="5" borderId="79" xfId="2" applyFont="1" applyFill="1" applyBorder="1" applyAlignment="1">
      <alignment horizontal="center" vertical="center" wrapText="1"/>
    </xf>
    <xf numFmtId="0" fontId="16" fillId="5" borderId="19" xfId="2" applyFont="1" applyFill="1" applyBorder="1" applyAlignment="1">
      <alignment horizontal="center" vertical="center" wrapText="1"/>
    </xf>
    <xf numFmtId="38" fontId="16" fillId="0" borderId="86" xfId="8" applyFont="1" applyFill="1" applyBorder="1" applyAlignment="1">
      <alignment horizontal="center" vertical="center"/>
    </xf>
    <xf numFmtId="38" fontId="16" fillId="0" borderId="12" xfId="8" applyFont="1" applyFill="1" applyBorder="1" applyAlignment="1">
      <alignment horizontal="center" vertical="center"/>
    </xf>
    <xf numFmtId="0" fontId="33" fillId="0" borderId="34" xfId="2" applyFont="1" applyBorder="1" applyAlignment="1">
      <alignment horizontal="center" vertical="center"/>
    </xf>
    <xf numFmtId="0" fontId="33" fillId="0" borderId="37" xfId="2" applyFont="1" applyBorder="1" applyAlignment="1">
      <alignment horizontal="center" vertical="center"/>
    </xf>
    <xf numFmtId="0" fontId="33" fillId="0" borderId="38" xfId="2" applyFont="1" applyBorder="1" applyAlignment="1">
      <alignment horizontal="center" vertical="center"/>
    </xf>
    <xf numFmtId="0" fontId="27" fillId="0" borderId="0" xfId="2" applyFont="1" applyAlignment="1">
      <alignment horizontal="center" vertical="center" wrapText="1"/>
    </xf>
    <xf numFmtId="0" fontId="29" fillId="0" borderId="1" xfId="2" applyFont="1" applyBorder="1" applyAlignment="1">
      <alignment horizontal="center" vertical="center"/>
    </xf>
    <xf numFmtId="0" fontId="31" fillId="2" borderId="29" xfId="2" applyFont="1" applyFill="1" applyBorder="1" applyAlignment="1">
      <alignment horizontal="center" vertical="center"/>
    </xf>
    <xf numFmtId="0" fontId="32" fillId="2" borderId="30" xfId="2" applyFont="1" applyFill="1" applyBorder="1" applyAlignment="1">
      <alignment horizontal="center" vertical="center"/>
    </xf>
    <xf numFmtId="0" fontId="13" fillId="0" borderId="31" xfId="2" applyFont="1" applyBorder="1" applyAlignment="1">
      <alignment horizontal="left" vertical="center"/>
    </xf>
    <xf numFmtId="0" fontId="13" fillId="0" borderId="32" xfId="2" applyFont="1" applyBorder="1" applyAlignment="1">
      <alignment horizontal="left" vertical="center"/>
    </xf>
    <xf numFmtId="0" fontId="13" fillId="0" borderId="33" xfId="2" applyFont="1" applyBorder="1" applyAlignment="1">
      <alignment horizontal="left" vertical="center"/>
    </xf>
    <xf numFmtId="0" fontId="13" fillId="2" borderId="34" xfId="2" applyFont="1" applyFill="1" applyBorder="1" applyAlignment="1">
      <alignment horizontal="center" vertical="center"/>
    </xf>
    <xf numFmtId="0" fontId="13" fillId="2" borderId="35" xfId="2" applyFont="1" applyFill="1" applyBorder="1" applyAlignment="1">
      <alignment horizontal="center" vertical="center"/>
    </xf>
    <xf numFmtId="0" fontId="13" fillId="0" borderId="36" xfId="2" applyFont="1" applyBorder="1" applyAlignment="1">
      <alignment horizontal="left" vertical="center"/>
    </xf>
    <xf numFmtId="0" fontId="13" fillId="0" borderId="37" xfId="2" applyFont="1" applyBorder="1" applyAlignment="1">
      <alignment horizontal="left" vertical="center"/>
    </xf>
    <xf numFmtId="0" fontId="13" fillId="0" borderId="38" xfId="2" applyFont="1" applyBorder="1" applyAlignment="1">
      <alignment horizontal="left" vertical="center"/>
    </xf>
    <xf numFmtId="0" fontId="31" fillId="2" borderId="39" xfId="2" applyFont="1" applyFill="1" applyBorder="1" applyAlignment="1">
      <alignment horizontal="center" vertical="center"/>
    </xf>
    <xf numFmtId="0" fontId="32" fillId="2" borderId="40" xfId="2" applyFont="1" applyFill="1" applyBorder="1" applyAlignment="1">
      <alignment horizontal="center" vertical="center"/>
    </xf>
    <xf numFmtId="0" fontId="13" fillId="0" borderId="41" xfId="2" applyFont="1" applyBorder="1" applyAlignment="1">
      <alignment horizontal="left" vertical="center"/>
    </xf>
    <xf numFmtId="0" fontId="13" fillId="0" borderId="42" xfId="2" applyFont="1" applyBorder="1" applyAlignment="1">
      <alignment horizontal="left" vertical="center"/>
    </xf>
    <xf numFmtId="0" fontId="13" fillId="0" borderId="43" xfId="2" applyFont="1" applyBorder="1" applyAlignment="1">
      <alignment horizontal="left" vertical="center"/>
    </xf>
    <xf numFmtId="0" fontId="13" fillId="2" borderId="44" xfId="2" applyFont="1" applyFill="1" applyBorder="1" applyAlignment="1">
      <alignment horizontal="center" vertical="center"/>
    </xf>
    <xf numFmtId="0" fontId="13" fillId="2" borderId="8" xfId="2" applyFont="1" applyFill="1" applyBorder="1" applyAlignment="1">
      <alignment horizontal="center" vertical="center"/>
    </xf>
    <xf numFmtId="0" fontId="13" fillId="0" borderId="7" xfId="2" applyFont="1" applyBorder="1" applyAlignment="1">
      <alignment horizontal="left" vertical="center"/>
    </xf>
    <xf numFmtId="0" fontId="13" fillId="0" borderId="1" xfId="2" applyFont="1" applyBorder="1" applyAlignment="1">
      <alignment horizontal="left" vertical="center"/>
    </xf>
    <xf numFmtId="0" fontId="13" fillId="0" borderId="45" xfId="2" applyFont="1" applyBorder="1" applyAlignment="1">
      <alignment horizontal="left" vertical="center"/>
    </xf>
    <xf numFmtId="0" fontId="13" fillId="2" borderId="46" xfId="2" applyFont="1" applyFill="1" applyBorder="1" applyAlignment="1">
      <alignment horizontal="left" vertical="center" shrinkToFit="1"/>
    </xf>
    <xf numFmtId="0" fontId="13" fillId="2" borderId="0" xfId="2" applyFont="1" applyFill="1" applyAlignment="1">
      <alignment horizontal="left" vertical="center" shrinkToFit="1"/>
    </xf>
    <xf numFmtId="0" fontId="13" fillId="2" borderId="47" xfId="2" applyFont="1" applyFill="1" applyBorder="1" applyAlignment="1">
      <alignment horizontal="left" vertical="center" shrinkToFit="1"/>
    </xf>
    <xf numFmtId="0" fontId="4" fillId="2" borderId="39" xfId="2" applyFill="1" applyBorder="1" applyAlignment="1">
      <alignment horizontal="left" vertical="center" shrinkToFit="1"/>
    </xf>
    <xf numFmtId="0" fontId="4" fillId="2" borderId="42" xfId="2" applyFill="1" applyBorder="1" applyAlignment="1">
      <alignment horizontal="left" vertical="center" shrinkToFit="1"/>
    </xf>
    <xf numFmtId="0" fontId="4" fillId="2" borderId="43" xfId="2" applyFill="1" applyBorder="1" applyAlignment="1">
      <alignment horizontal="left" vertical="center" shrinkToFit="1"/>
    </xf>
    <xf numFmtId="177" fontId="29" fillId="0" borderId="34" xfId="2" applyNumberFormat="1" applyFont="1" applyBorder="1" applyAlignment="1">
      <alignment horizontal="center" vertical="center"/>
    </xf>
    <xf numFmtId="177" fontId="29" fillId="0" borderId="37" xfId="2" applyNumberFormat="1" applyFont="1" applyBorder="1" applyAlignment="1">
      <alignment horizontal="center" vertical="center"/>
    </xf>
    <xf numFmtId="177" fontId="29" fillId="0" borderId="38" xfId="2" applyNumberFormat="1" applyFont="1" applyBorder="1" applyAlignment="1">
      <alignment horizontal="center" vertical="center"/>
    </xf>
    <xf numFmtId="0" fontId="13" fillId="2" borderId="39" xfId="2" applyFont="1" applyFill="1" applyBorder="1" applyAlignment="1">
      <alignment horizontal="left" vertical="center" shrinkToFit="1"/>
    </xf>
    <xf numFmtId="0" fontId="13" fillId="2" borderId="42" xfId="2" applyFont="1" applyFill="1" applyBorder="1" applyAlignment="1">
      <alignment horizontal="left" vertical="center" shrinkToFit="1"/>
    </xf>
    <xf numFmtId="0" fontId="13" fillId="2" borderId="43" xfId="2" applyFont="1" applyFill="1" applyBorder="1" applyAlignment="1">
      <alignment horizontal="left" vertical="center" shrinkToFit="1"/>
    </xf>
    <xf numFmtId="178" fontId="13" fillId="0" borderId="49" xfId="2" applyNumberFormat="1" applyFont="1" applyBorder="1" applyAlignment="1">
      <alignment horizontal="center" vertical="center" shrinkToFit="1"/>
    </xf>
    <xf numFmtId="178" fontId="13" fillId="0" borderId="50" xfId="2" applyNumberFormat="1" applyFont="1" applyBorder="1" applyAlignment="1">
      <alignment horizontal="center" vertical="center" shrinkToFit="1"/>
    </xf>
    <xf numFmtId="178" fontId="13" fillId="0" borderId="51" xfId="2" applyNumberFormat="1" applyFont="1" applyBorder="1" applyAlignment="1">
      <alignment horizontal="center" vertical="center" shrinkToFit="1"/>
    </xf>
    <xf numFmtId="178" fontId="30" fillId="0" borderId="51" xfId="2" applyNumberFormat="1" applyFont="1" applyBorder="1" applyAlignment="1">
      <alignment horizontal="center" vertical="center"/>
    </xf>
    <xf numFmtId="178" fontId="30" fillId="0" borderId="52" xfId="2" applyNumberFormat="1" applyFont="1" applyBorder="1" applyAlignment="1">
      <alignment horizontal="center" vertical="center"/>
    </xf>
    <xf numFmtId="0" fontId="34" fillId="0" borderId="5" xfId="2" applyFont="1" applyBorder="1" applyAlignment="1">
      <alignment horizontal="left" vertical="top" wrapText="1"/>
    </xf>
    <xf numFmtId="0" fontId="19" fillId="0" borderId="0" xfId="2" applyFont="1" applyAlignment="1" applyProtection="1">
      <alignment horizontal="left" vertical="center" wrapText="1" shrinkToFit="1"/>
      <protection locked="0"/>
    </xf>
    <xf numFmtId="0" fontId="34" fillId="0" borderId="0" xfId="2" applyFont="1" applyAlignment="1" applyProtection="1">
      <alignment horizontal="left" vertical="center" wrapText="1" shrinkToFit="1"/>
      <protection locked="0"/>
    </xf>
    <xf numFmtId="0" fontId="34" fillId="0" borderId="0" xfId="2" applyFont="1" applyAlignment="1" applyProtection="1">
      <alignment horizontal="left" vertical="center" shrinkToFit="1"/>
      <protection locked="0"/>
    </xf>
    <xf numFmtId="0" fontId="13" fillId="0" borderId="2" xfId="2" applyFont="1" applyBorder="1" applyAlignment="1">
      <alignment horizontal="center" vertical="center"/>
    </xf>
    <xf numFmtId="0" fontId="13" fillId="0" borderId="3" xfId="2" applyFont="1" applyBorder="1" applyAlignment="1">
      <alignment horizontal="center" vertical="center"/>
    </xf>
    <xf numFmtId="0" fontId="13" fillId="0" borderId="4" xfId="2" applyFont="1" applyBorder="1" applyAlignment="1">
      <alignment horizontal="center" vertical="center"/>
    </xf>
    <xf numFmtId="0" fontId="13" fillId="0" borderId="14" xfId="2" applyFont="1" applyBorder="1" applyAlignment="1">
      <alignment horizontal="center" vertical="center"/>
    </xf>
    <xf numFmtId="0" fontId="13" fillId="0" borderId="6" xfId="2" applyFont="1" applyBorder="1" applyAlignment="1">
      <alignment horizontal="center" vertical="center"/>
    </xf>
    <xf numFmtId="0" fontId="13" fillId="0" borderId="15" xfId="2" applyFont="1" applyBorder="1" applyAlignment="1">
      <alignment horizontal="center" vertical="center"/>
    </xf>
    <xf numFmtId="0" fontId="13" fillId="0" borderId="16" xfId="2" applyFont="1" applyBorder="1" applyAlignment="1">
      <alignment horizontal="center" vertical="center"/>
    </xf>
    <xf numFmtId="0" fontId="13" fillId="0" borderId="0" xfId="2" applyFont="1" applyAlignment="1">
      <alignment horizontal="center" vertical="center"/>
    </xf>
    <xf numFmtId="0" fontId="13" fillId="0" borderId="17" xfId="2" applyFont="1" applyBorder="1" applyAlignment="1">
      <alignment horizontal="center" vertical="center"/>
    </xf>
    <xf numFmtId="0" fontId="13" fillId="0" borderId="7" xfId="2" applyFont="1" applyBorder="1" applyAlignment="1">
      <alignment horizontal="center" vertical="center"/>
    </xf>
    <xf numFmtId="0" fontId="13" fillId="0" borderId="1" xfId="2" applyFont="1" applyBorder="1" applyAlignment="1">
      <alignment horizontal="center" vertical="center"/>
    </xf>
    <xf numFmtId="0" fontId="13" fillId="0" borderId="8" xfId="2" applyFont="1" applyBorder="1" applyAlignment="1">
      <alignment horizontal="center" vertical="center"/>
    </xf>
    <xf numFmtId="0" fontId="13" fillId="5" borderId="2" xfId="2" applyFont="1" applyFill="1" applyBorder="1" applyAlignment="1">
      <alignment horizontal="center" vertical="center"/>
    </xf>
    <xf numFmtId="0" fontId="13" fillId="5" borderId="3" xfId="2" applyFont="1" applyFill="1" applyBorder="1" applyAlignment="1">
      <alignment horizontal="center" vertical="center"/>
    </xf>
    <xf numFmtId="0" fontId="13" fillId="5" borderId="4" xfId="2" applyFont="1" applyFill="1" applyBorder="1" applyAlignment="1">
      <alignment horizontal="center" vertical="center"/>
    </xf>
    <xf numFmtId="0" fontId="4" fillId="2" borderId="0" xfId="2" applyFill="1" applyAlignment="1" applyProtection="1">
      <alignment horizontal="left" vertical="center"/>
      <protection locked="0"/>
    </xf>
    <xf numFmtId="0" fontId="13" fillId="0" borderId="8" xfId="2" applyFont="1" applyBorder="1" applyAlignment="1">
      <alignment horizontal="left" vertical="center"/>
    </xf>
    <xf numFmtId="0" fontId="13" fillId="6" borderId="14" xfId="2" applyFont="1" applyFill="1" applyBorder="1" applyAlignment="1">
      <alignment horizontal="center" vertical="center" wrapText="1"/>
    </xf>
    <xf numFmtId="0" fontId="13" fillId="6" borderId="15" xfId="2" applyFont="1" applyFill="1" applyBorder="1" applyAlignment="1">
      <alignment horizontal="center" vertical="center" wrapText="1"/>
    </xf>
    <xf numFmtId="0" fontId="13" fillId="6" borderId="7" xfId="2" applyFont="1" applyFill="1" applyBorder="1" applyAlignment="1">
      <alignment horizontal="center" vertical="center" wrapText="1"/>
    </xf>
    <xf numFmtId="0" fontId="13" fillId="6" borderId="8" xfId="2" applyFont="1" applyFill="1" applyBorder="1" applyAlignment="1">
      <alignment horizontal="center" vertical="center" wrapText="1"/>
    </xf>
    <xf numFmtId="0" fontId="13" fillId="6" borderId="2" xfId="2" applyFont="1" applyFill="1" applyBorder="1" applyAlignment="1">
      <alignment horizontal="center" vertical="center" wrapText="1"/>
    </xf>
    <xf numFmtId="0" fontId="13" fillId="6" borderId="3" xfId="2" applyFont="1" applyFill="1" applyBorder="1" applyAlignment="1">
      <alignment horizontal="center" vertical="center" wrapText="1"/>
    </xf>
    <xf numFmtId="0" fontId="13" fillId="6" borderId="4" xfId="2" applyFont="1" applyFill="1" applyBorder="1" applyAlignment="1">
      <alignment horizontal="center" vertical="center" wrapText="1"/>
    </xf>
    <xf numFmtId="0" fontId="42" fillId="6" borderId="13" xfId="2" applyFont="1" applyFill="1" applyBorder="1" applyAlignment="1">
      <alignment horizontal="center" vertical="center" wrapText="1"/>
    </xf>
    <xf numFmtId="0" fontId="43" fillId="6" borderId="18" xfId="2" applyFont="1" applyFill="1" applyBorder="1" applyAlignment="1">
      <alignment horizontal="center" vertical="center" wrapText="1"/>
    </xf>
    <xf numFmtId="0" fontId="19" fillId="6" borderId="13" xfId="2" applyFont="1" applyFill="1" applyBorder="1" applyAlignment="1">
      <alignment horizontal="center" vertical="center" wrapText="1"/>
    </xf>
    <xf numFmtId="0" fontId="19" fillId="6" borderId="9" xfId="2" applyFont="1" applyFill="1" applyBorder="1" applyAlignment="1">
      <alignment horizontal="center" vertical="center" wrapText="1"/>
    </xf>
    <xf numFmtId="0" fontId="32" fillId="6" borderId="13" xfId="2" applyFont="1" applyFill="1" applyBorder="1" applyAlignment="1">
      <alignment horizontal="center" vertical="center" wrapText="1"/>
    </xf>
    <xf numFmtId="0" fontId="7" fillId="6" borderId="18" xfId="2" applyFont="1" applyFill="1" applyBorder="1" applyAlignment="1">
      <alignment horizontal="center" vertical="center" wrapText="1"/>
    </xf>
    <xf numFmtId="0" fontId="34" fillId="6" borderId="2" xfId="2" applyFont="1" applyFill="1" applyBorder="1" applyAlignment="1">
      <alignment horizontal="center" vertical="center" wrapText="1"/>
    </xf>
    <xf numFmtId="0" fontId="34" fillId="6" borderId="3" xfId="2" applyFont="1" applyFill="1" applyBorder="1" applyAlignment="1">
      <alignment horizontal="center" vertical="center" wrapText="1"/>
    </xf>
    <xf numFmtId="0" fontId="34" fillId="6" borderId="4" xfId="2" applyFont="1" applyFill="1" applyBorder="1" applyAlignment="1">
      <alignment horizontal="center" vertical="center" wrapText="1"/>
    </xf>
    <xf numFmtId="0" fontId="13" fillId="0" borderId="13" xfId="2" applyFont="1" applyBorder="1" applyAlignment="1">
      <alignment horizontal="center" vertical="center" shrinkToFit="1"/>
    </xf>
    <xf numFmtId="0" fontId="13" fillId="0" borderId="18" xfId="2" applyFont="1" applyBorder="1" applyAlignment="1">
      <alignment horizontal="center" vertical="center" shrinkToFit="1"/>
    </xf>
    <xf numFmtId="0" fontId="13" fillId="0" borderId="9" xfId="2" applyFont="1" applyBorder="1" applyAlignment="1">
      <alignment horizontal="center" vertical="center" shrinkToFit="1"/>
    </xf>
    <xf numFmtId="180" fontId="13" fillId="7" borderId="54" xfId="2" applyNumberFormat="1" applyFont="1" applyFill="1" applyBorder="1" applyAlignment="1">
      <alignment horizontal="right" vertical="center" shrinkToFit="1"/>
    </xf>
    <xf numFmtId="180" fontId="13" fillId="7" borderId="55" xfId="2" applyNumberFormat="1" applyFont="1" applyFill="1" applyBorder="1" applyAlignment="1">
      <alignment horizontal="right" vertical="center" shrinkToFit="1"/>
    </xf>
    <xf numFmtId="180" fontId="13" fillId="7" borderId="56" xfId="2" applyNumberFormat="1" applyFont="1" applyFill="1" applyBorder="1" applyAlignment="1">
      <alignment horizontal="right" vertical="center" shrinkToFit="1"/>
    </xf>
    <xf numFmtId="180" fontId="13" fillId="7" borderId="58" xfId="2" applyNumberFormat="1" applyFont="1" applyFill="1" applyBorder="1" applyAlignment="1">
      <alignment horizontal="right" vertical="center" shrinkToFit="1"/>
    </xf>
    <xf numFmtId="180" fontId="13" fillId="7" borderId="59" xfId="2" applyNumberFormat="1" applyFont="1" applyFill="1" applyBorder="1" applyAlignment="1">
      <alignment horizontal="right" vertical="center" shrinkToFit="1"/>
    </xf>
    <xf numFmtId="180" fontId="13" fillId="7" borderId="60" xfId="2" applyNumberFormat="1" applyFont="1" applyFill="1" applyBorder="1" applyAlignment="1">
      <alignment horizontal="right" vertical="center" shrinkToFit="1"/>
    </xf>
    <xf numFmtId="180" fontId="13" fillId="7" borderId="61" xfId="2" applyNumberFormat="1" applyFont="1" applyFill="1" applyBorder="1" applyAlignment="1">
      <alignment horizontal="right" vertical="center" shrinkToFit="1"/>
    </xf>
    <xf numFmtId="180" fontId="13" fillId="7" borderId="62" xfId="2" applyNumberFormat="1" applyFont="1" applyFill="1" applyBorder="1" applyAlignment="1">
      <alignment horizontal="right" vertical="center" shrinkToFit="1"/>
    </xf>
    <xf numFmtId="180" fontId="13" fillId="7" borderId="63" xfId="2" applyNumberFormat="1" applyFont="1" applyFill="1" applyBorder="1" applyAlignment="1">
      <alignment horizontal="right" vertical="center" shrinkToFit="1"/>
    </xf>
    <xf numFmtId="180" fontId="13" fillId="7" borderId="65" xfId="2" applyNumberFormat="1" applyFont="1" applyFill="1" applyBorder="1" applyAlignment="1">
      <alignment horizontal="right" vertical="center" shrinkToFit="1"/>
    </xf>
    <xf numFmtId="180" fontId="13" fillId="7" borderId="66" xfId="2" applyNumberFormat="1" applyFont="1" applyFill="1" applyBorder="1" applyAlignment="1">
      <alignment horizontal="right" vertical="center" shrinkToFit="1"/>
    </xf>
    <xf numFmtId="180" fontId="13" fillId="7" borderId="67" xfId="2" applyNumberFormat="1" applyFont="1" applyFill="1" applyBorder="1" applyAlignment="1">
      <alignment horizontal="right" vertical="center" shrinkToFit="1"/>
    </xf>
    <xf numFmtId="0" fontId="13" fillId="6" borderId="2" xfId="2" applyFont="1" applyFill="1" applyBorder="1" applyAlignment="1">
      <alignment horizontal="center" vertical="center" shrinkToFit="1"/>
    </xf>
    <xf numFmtId="0" fontId="13" fillId="6" borderId="3" xfId="2" applyFont="1" applyFill="1" applyBorder="1" applyAlignment="1">
      <alignment horizontal="center" vertical="center" shrinkToFit="1"/>
    </xf>
    <xf numFmtId="180" fontId="13" fillId="7" borderId="2" xfId="2" applyNumberFormat="1" applyFont="1" applyFill="1" applyBorder="1" applyAlignment="1">
      <alignment horizontal="right" vertical="center" shrinkToFit="1"/>
    </xf>
    <xf numFmtId="180" fontId="13" fillId="7" borderId="3" xfId="2" applyNumberFormat="1" applyFont="1" applyFill="1" applyBorder="1" applyAlignment="1">
      <alignment horizontal="right" vertical="center" shrinkToFit="1"/>
    </xf>
    <xf numFmtId="180" fontId="13" fillId="7" borderId="4" xfId="2" applyNumberFormat="1" applyFont="1" applyFill="1" applyBorder="1" applyAlignment="1">
      <alignment horizontal="right" vertical="center" shrinkToFit="1"/>
    </xf>
    <xf numFmtId="0" fontId="4" fillId="0" borderId="0" xfId="2" applyAlignment="1">
      <alignment horizontal="center" vertical="center" wrapText="1"/>
    </xf>
    <xf numFmtId="0" fontId="34" fillId="0" borderId="0" xfId="9" applyFont="1" applyProtection="1">
      <alignment vertical="center"/>
      <protection locked="0"/>
    </xf>
    <xf numFmtId="0" fontId="27" fillId="0" borderId="0" xfId="9" applyFont="1" applyAlignment="1" applyProtection="1">
      <alignment horizontal="center" vertical="center" wrapText="1"/>
      <protection locked="0"/>
    </xf>
    <xf numFmtId="0" fontId="27" fillId="0" borderId="0" xfId="9" applyFont="1" applyAlignment="1" applyProtection="1">
      <alignment horizontal="center" vertical="center"/>
      <protection locked="0"/>
    </xf>
    <xf numFmtId="0" fontId="28" fillId="0" borderId="0" xfId="17" applyFont="1" applyAlignment="1" applyProtection="1">
      <alignment horizontal="center" vertical="center" shrinkToFit="1"/>
      <protection locked="0"/>
    </xf>
    <xf numFmtId="0" fontId="29" fillId="0" borderId="1" xfId="17" applyFont="1" applyBorder="1" applyAlignment="1" applyProtection="1">
      <alignment horizontal="center" vertical="center"/>
      <protection locked="0"/>
    </xf>
    <xf numFmtId="0" fontId="48" fillId="0" borderId="69" xfId="9" applyFont="1" applyBorder="1" applyAlignment="1">
      <alignment horizontal="left" vertical="top" shrinkToFit="1"/>
    </xf>
    <xf numFmtId="0" fontId="48" fillId="0" borderId="70" xfId="9" applyFont="1" applyBorder="1" applyAlignment="1">
      <alignment horizontal="left" vertical="top" shrinkToFit="1"/>
    </xf>
    <xf numFmtId="0" fontId="35" fillId="0" borderId="71" xfId="9" applyFont="1" applyBorder="1" applyAlignment="1">
      <alignment horizontal="left" vertical="top" shrinkToFit="1"/>
    </xf>
    <xf numFmtId="0" fontId="48" fillId="0" borderId="7" xfId="9" applyFont="1" applyBorder="1" applyAlignment="1">
      <alignment horizontal="left" vertical="top" shrinkToFit="1"/>
    </xf>
    <xf numFmtId="0" fontId="48" fillId="0" borderId="1" xfId="9" applyFont="1" applyBorder="1" applyAlignment="1">
      <alignment horizontal="left" vertical="top" shrinkToFit="1"/>
    </xf>
    <xf numFmtId="0" fontId="35" fillId="0" borderId="45" xfId="9" applyFont="1" applyBorder="1" applyAlignment="1">
      <alignment horizontal="left" vertical="top" shrinkToFit="1"/>
    </xf>
    <xf numFmtId="176" fontId="44" fillId="0" borderId="2" xfId="9" applyNumberFormat="1" applyFont="1" applyBorder="1" applyAlignment="1">
      <alignment horizontal="center" vertical="center"/>
    </xf>
    <xf numFmtId="176" fontId="44" fillId="0" borderId="3" xfId="9" applyNumberFormat="1" applyFont="1" applyBorder="1" applyAlignment="1">
      <alignment horizontal="center" vertical="center"/>
    </xf>
    <xf numFmtId="178" fontId="44" fillId="0" borderId="3" xfId="9" applyNumberFormat="1" applyFont="1" applyBorder="1" applyAlignment="1">
      <alignment horizontal="left" vertical="center"/>
    </xf>
    <xf numFmtId="178" fontId="49" fillId="0" borderId="73" xfId="9" applyNumberFormat="1" applyFont="1" applyBorder="1" applyAlignment="1">
      <alignment horizontal="left" vertical="center"/>
    </xf>
    <xf numFmtId="0" fontId="51" fillId="8" borderId="5" xfId="9" applyFont="1" applyFill="1" applyBorder="1" applyAlignment="1" applyProtection="1">
      <alignment horizontal="center" vertical="center" wrapText="1" shrinkToFit="1"/>
      <protection locked="0"/>
    </xf>
    <xf numFmtId="0" fontId="51" fillId="8" borderId="5" xfId="9" applyFont="1" applyFill="1" applyBorder="1" applyAlignment="1" applyProtection="1">
      <alignment horizontal="center" vertical="center" shrinkToFit="1"/>
      <protection locked="0"/>
    </xf>
    <xf numFmtId="0" fontId="51" fillId="8" borderId="2" xfId="9" applyFont="1" applyFill="1" applyBorder="1" applyAlignment="1" applyProtection="1">
      <alignment horizontal="center" vertical="center" wrapText="1" shrinkToFit="1"/>
      <protection locked="0"/>
    </xf>
    <xf numFmtId="0" fontId="51" fillId="8" borderId="4" xfId="9" applyFont="1" applyFill="1" applyBorder="1" applyAlignment="1" applyProtection="1">
      <alignment horizontal="center" vertical="center" shrinkToFit="1"/>
      <protection locked="0"/>
    </xf>
    <xf numFmtId="41" fontId="39" fillId="7" borderId="5" xfId="10" applyNumberFormat="1" applyFont="1" applyFill="1" applyBorder="1" applyAlignment="1" applyProtection="1">
      <alignment vertical="center"/>
    </xf>
    <xf numFmtId="6" fontId="39" fillId="7" borderId="5" xfId="10" applyFont="1" applyFill="1" applyBorder="1" applyAlignment="1" applyProtection="1">
      <alignment vertical="center"/>
    </xf>
    <xf numFmtId="41" fontId="39" fillId="7" borderId="2" xfId="10" applyNumberFormat="1" applyFont="1" applyFill="1" applyBorder="1" applyAlignment="1" applyProtection="1">
      <alignment vertical="center"/>
      <protection locked="0"/>
    </xf>
    <xf numFmtId="6" fontId="39" fillId="7" borderId="4" xfId="10" applyFont="1" applyFill="1" applyBorder="1" applyAlignment="1" applyProtection="1">
      <alignment vertical="center"/>
      <protection locked="0"/>
    </xf>
    <xf numFmtId="38" fontId="39" fillId="0" borderId="2" xfId="10" applyNumberFormat="1" applyFont="1" applyBorder="1" applyAlignment="1" applyProtection="1">
      <alignment vertical="center" shrinkToFit="1"/>
      <protection locked="0"/>
    </xf>
    <xf numFmtId="38" fontId="39" fillId="0" borderId="4" xfId="10" applyNumberFormat="1" applyFont="1" applyBorder="1" applyAlignment="1" applyProtection="1">
      <alignment vertical="center" shrinkToFit="1"/>
      <protection locked="0"/>
    </xf>
    <xf numFmtId="176" fontId="44" fillId="0" borderId="10" xfId="9" applyNumberFormat="1" applyFont="1" applyBorder="1" applyAlignment="1">
      <alignment horizontal="center" vertical="center"/>
    </xf>
    <xf numFmtId="176" fontId="44" fillId="0" borderId="11" xfId="9" applyNumberFormat="1" applyFont="1" applyBorder="1" applyAlignment="1">
      <alignment horizontal="center" vertical="center"/>
    </xf>
    <xf numFmtId="178" fontId="44" fillId="0" borderId="11" xfId="9" applyNumberFormat="1" applyFont="1" applyBorder="1" applyAlignment="1">
      <alignment horizontal="left" vertical="center"/>
    </xf>
    <xf numFmtId="178" fontId="49" fillId="0" borderId="74" xfId="9" applyNumberFormat="1" applyFont="1" applyBorder="1" applyAlignment="1">
      <alignment horizontal="left" vertical="center"/>
    </xf>
    <xf numFmtId="0" fontId="46" fillId="0" borderId="0" xfId="9" applyFont="1" applyAlignment="1" applyProtection="1">
      <alignment horizontal="right" vertical="center" shrinkToFit="1"/>
      <protection locked="0"/>
    </xf>
    <xf numFmtId="41" fontId="46" fillId="7" borderId="0" xfId="10" applyNumberFormat="1" applyFont="1" applyFill="1" applyBorder="1" applyAlignment="1" applyProtection="1">
      <alignment horizontal="right" vertical="center"/>
    </xf>
    <xf numFmtId="6" fontId="46" fillId="7" borderId="0" xfId="10" applyFont="1" applyFill="1" applyBorder="1" applyAlignment="1" applyProtection="1">
      <alignment horizontal="right" vertical="center"/>
    </xf>
    <xf numFmtId="6" fontId="46" fillId="7" borderId="75" xfId="10" applyFont="1" applyFill="1" applyBorder="1" applyAlignment="1" applyProtection="1">
      <alignment horizontal="right" vertical="center"/>
    </xf>
    <xf numFmtId="0" fontId="50" fillId="0" borderId="0" xfId="9" applyFont="1" applyAlignment="1" applyProtection="1">
      <alignment horizontal="center" vertical="center"/>
      <protection locked="0"/>
    </xf>
    <xf numFmtId="0" fontId="33" fillId="0" borderId="0" xfId="9" applyFont="1" applyAlignment="1" applyProtection="1">
      <alignment horizontal="center" vertical="center"/>
      <protection locked="0"/>
    </xf>
    <xf numFmtId="0" fontId="51" fillId="8" borderId="5" xfId="9" applyFont="1" applyFill="1" applyBorder="1" applyAlignment="1" applyProtection="1">
      <alignment horizontal="center" vertical="center"/>
      <protection locked="0"/>
    </xf>
    <xf numFmtId="0" fontId="30" fillId="8" borderId="5" xfId="9" applyFont="1" applyFill="1" applyBorder="1" applyAlignment="1" applyProtection="1">
      <alignment horizontal="center" vertical="center"/>
      <protection locked="0"/>
    </xf>
    <xf numFmtId="0" fontId="30" fillId="8" borderId="5" xfId="9" applyFont="1" applyFill="1" applyBorder="1" applyAlignment="1" applyProtection="1">
      <alignment horizontal="center" vertical="center" shrinkToFit="1"/>
      <protection locked="0"/>
    </xf>
    <xf numFmtId="0" fontId="39" fillId="0" borderId="5" xfId="9" applyFont="1" applyBorder="1" applyProtection="1">
      <alignment vertical="center"/>
      <protection locked="0"/>
    </xf>
    <xf numFmtId="38" fontId="34" fillId="0" borderId="5" xfId="11" applyFont="1" applyBorder="1" applyAlignment="1" applyProtection="1">
      <alignment horizontal="right" vertical="center"/>
      <protection locked="0"/>
    </xf>
    <xf numFmtId="38" fontId="34" fillId="7" borderId="5" xfId="11" applyFont="1" applyFill="1" applyBorder="1" applyAlignment="1" applyProtection="1">
      <alignment horizontal="right" vertical="center"/>
      <protection locked="0"/>
    </xf>
    <xf numFmtId="0" fontId="39" fillId="0" borderId="2" xfId="9" applyFont="1" applyBorder="1" applyAlignment="1" applyProtection="1">
      <alignment horizontal="center" vertical="center"/>
      <protection locked="0"/>
    </xf>
    <xf numFmtId="0" fontId="39" fillId="0" borderId="3" xfId="9" applyFont="1" applyBorder="1" applyAlignment="1" applyProtection="1">
      <alignment horizontal="center" vertical="center"/>
      <protection locked="0"/>
    </xf>
    <xf numFmtId="0" fontId="39" fillId="0" borderId="4" xfId="9" applyFont="1" applyBorder="1" applyAlignment="1" applyProtection="1">
      <alignment horizontal="center" vertical="center"/>
      <protection locked="0"/>
    </xf>
    <xf numFmtId="38" fontId="34" fillId="0" borderId="2" xfId="11" applyFont="1" applyBorder="1" applyAlignment="1" applyProtection="1">
      <alignment horizontal="center" vertical="center"/>
      <protection locked="0"/>
    </xf>
    <xf numFmtId="38" fontId="34" fillId="0" borderId="3" xfId="11" applyFont="1" applyBorder="1" applyAlignment="1" applyProtection="1">
      <alignment horizontal="center" vertical="center"/>
      <protection locked="0"/>
    </xf>
    <xf numFmtId="38" fontId="34" fillId="0" borderId="4" xfId="11" applyFont="1" applyBorder="1" applyAlignment="1" applyProtection="1">
      <alignment horizontal="center" vertical="center"/>
      <protection locked="0"/>
    </xf>
    <xf numFmtId="41" fontId="34" fillId="7" borderId="2" xfId="10" applyNumberFormat="1" applyFont="1" applyFill="1" applyBorder="1" applyAlignment="1" applyProtection="1">
      <alignment horizontal="right" vertical="center"/>
    </xf>
    <xf numFmtId="41" fontId="34" fillId="7" borderId="3" xfId="10" applyNumberFormat="1" applyFont="1" applyFill="1" applyBorder="1" applyAlignment="1" applyProtection="1">
      <alignment horizontal="right" vertical="center"/>
    </xf>
    <xf numFmtId="41" fontId="34" fillId="7" borderId="4" xfId="10" applyNumberFormat="1" applyFont="1" applyFill="1" applyBorder="1" applyAlignment="1" applyProtection="1">
      <alignment horizontal="right" vertical="center"/>
    </xf>
    <xf numFmtId="0" fontId="39" fillId="0" borderId="14" xfId="9" applyFont="1" applyBorder="1" applyAlignment="1" applyProtection="1">
      <alignment horizontal="center" vertical="top"/>
      <protection locked="0"/>
    </xf>
    <xf numFmtId="0" fontId="39" fillId="0" borderId="6" xfId="9" applyFont="1" applyBorder="1" applyAlignment="1" applyProtection="1">
      <alignment horizontal="center" vertical="top"/>
      <protection locked="0"/>
    </xf>
    <xf numFmtId="0" fontId="39" fillId="0" borderId="15" xfId="9" applyFont="1" applyBorder="1" applyAlignment="1" applyProtection="1">
      <alignment horizontal="center" vertical="top"/>
      <protection locked="0"/>
    </xf>
    <xf numFmtId="0" fontId="39" fillId="0" borderId="16" xfId="9" applyFont="1" applyBorder="1" applyAlignment="1" applyProtection="1">
      <alignment horizontal="center" vertical="top"/>
      <protection locked="0"/>
    </xf>
    <xf numFmtId="0" fontId="39" fillId="0" borderId="0" xfId="9" applyFont="1" applyAlignment="1" applyProtection="1">
      <alignment horizontal="center" vertical="top"/>
      <protection locked="0"/>
    </xf>
    <xf numFmtId="0" fontId="39" fillId="0" borderId="17" xfId="9" applyFont="1" applyBorder="1" applyAlignment="1" applyProtection="1">
      <alignment horizontal="center" vertical="top"/>
      <protection locked="0"/>
    </xf>
    <xf numFmtId="0" fontId="39" fillId="0" borderId="7" xfId="9" applyFont="1" applyBorder="1" applyAlignment="1" applyProtection="1">
      <alignment horizontal="center" vertical="top"/>
      <protection locked="0"/>
    </xf>
    <xf numFmtId="0" fontId="39" fillId="0" borderId="1" xfId="9" applyFont="1" applyBorder="1" applyAlignment="1" applyProtection="1">
      <alignment horizontal="center" vertical="top"/>
      <protection locked="0"/>
    </xf>
    <xf numFmtId="0" fontId="39" fillId="0" borderId="8" xfId="9" applyFont="1" applyBorder="1" applyAlignment="1" applyProtection="1">
      <alignment horizontal="center" vertical="top"/>
      <protection locked="0"/>
    </xf>
    <xf numFmtId="0" fontId="39" fillId="0" borderId="2" xfId="9" applyFont="1" applyBorder="1" applyAlignment="1" applyProtection="1">
      <alignment horizontal="right" vertical="center"/>
      <protection locked="0"/>
    </xf>
    <xf numFmtId="0" fontId="39" fillId="0" borderId="3" xfId="9" applyFont="1" applyBorder="1" applyAlignment="1" applyProtection="1">
      <alignment horizontal="right" vertical="center"/>
      <protection locked="0"/>
    </xf>
    <xf numFmtId="0" fontId="51" fillId="8" borderId="5" xfId="9" applyFont="1" applyFill="1" applyBorder="1" applyAlignment="1" applyProtection="1">
      <alignment horizontal="center" vertical="center" wrapText="1"/>
      <protection locked="0"/>
    </xf>
    <xf numFmtId="0" fontId="52" fillId="0" borderId="5" xfId="9" applyFont="1" applyBorder="1" applyAlignment="1" applyProtection="1">
      <alignment horizontal="left" vertical="top" wrapText="1"/>
      <protection locked="0"/>
    </xf>
    <xf numFmtId="0" fontId="32" fillId="0" borderId="5" xfId="9" applyFont="1" applyBorder="1" applyAlignment="1" applyProtection="1">
      <alignment horizontal="left" vertical="top" wrapText="1"/>
      <protection locked="0"/>
    </xf>
    <xf numFmtId="0" fontId="51" fillId="8" borderId="2" xfId="9" applyFont="1" applyFill="1" applyBorder="1" applyAlignment="1" applyProtection="1">
      <alignment horizontal="center" vertical="center"/>
      <protection locked="0"/>
    </xf>
    <xf numFmtId="0" fontId="51" fillId="8" borderId="3" xfId="9" applyFont="1" applyFill="1" applyBorder="1" applyAlignment="1" applyProtection="1">
      <alignment horizontal="center" vertical="center"/>
      <protection locked="0"/>
    </xf>
    <xf numFmtId="0" fontId="51" fillId="8" borderId="4" xfId="9" applyFont="1" applyFill="1" applyBorder="1" applyAlignment="1" applyProtection="1">
      <alignment horizontal="center" vertical="center"/>
      <protection locked="0"/>
    </xf>
    <xf numFmtId="38" fontId="16" fillId="11" borderId="24" xfId="8" applyFont="1" applyFill="1" applyBorder="1">
      <alignment vertical="center"/>
    </xf>
    <xf numFmtId="38" fontId="16" fillId="11" borderId="28" xfId="8" applyFont="1" applyFill="1" applyBorder="1" applyProtection="1">
      <alignment vertical="center"/>
      <protection locked="0"/>
    </xf>
    <xf numFmtId="38" fontId="16" fillId="11" borderId="28" xfId="8" applyFont="1" applyFill="1" applyBorder="1">
      <alignment vertical="center"/>
    </xf>
    <xf numFmtId="38" fontId="16" fillId="11" borderId="26" xfId="8" applyFont="1" applyFill="1" applyBorder="1">
      <alignment vertical="center"/>
    </xf>
  </cellXfs>
  <cellStyles count="20">
    <cellStyle name="桁区切り 2" xfId="3" xr:uid="{CAF36FEC-6F7F-4FCD-BB80-70AD832E8AAE}"/>
    <cellStyle name="桁区切り 2 2" xfId="11" xr:uid="{4AF6788F-CD1E-4FBB-97D1-6884E14B41B6}"/>
    <cellStyle name="桁区切り 2 3" xfId="8" xr:uid="{6021C83D-45F8-45BD-8481-4B3D52E27BC0}"/>
    <cellStyle name="桁区切り 3" xfId="4" xr:uid="{9DF4C759-B6DB-4CCD-AA62-5F1AAC393138}"/>
    <cellStyle name="桁区切り 4" xfId="15" xr:uid="{0602F143-48A4-4D50-B057-979B14BF1CB8}"/>
    <cellStyle name="桁区切り 5" xfId="19" xr:uid="{A9174A3D-31B4-4E97-BDCA-203E62B2BFDB}"/>
    <cellStyle name="桁区切り 7" xfId="7" xr:uid="{9C4D5CBE-CED4-4EDA-9D68-44CFAB7A3EFF}"/>
    <cellStyle name="通貨 2" xfId="10" xr:uid="{FD8043B9-006B-41DA-9F91-F54558969907}"/>
    <cellStyle name="標準" xfId="0" builtinId="0"/>
    <cellStyle name="標準 2" xfId="2" xr:uid="{A2749699-42F6-4C3D-BCD1-3C32011CF4B2}"/>
    <cellStyle name="標準 2 2" xfId="9" xr:uid="{4073BE83-23EA-4FBA-8B4C-DEC6B9018BFE}"/>
    <cellStyle name="標準 3" xfId="1" xr:uid="{4E096CEE-E882-4CC9-BE95-B76F3330EC39}"/>
    <cellStyle name="標準 3 2" xfId="5" xr:uid="{9565D76E-BCBF-4B16-9A70-67A616E96AC8}"/>
    <cellStyle name="標準 3 3" xfId="6" xr:uid="{AE0DC347-2789-422A-B77C-FDA47FF9A64A}"/>
    <cellStyle name="標準 4" xfId="14" xr:uid="{E5D374F1-43B0-4149-B388-BDE47AE0ED58}"/>
    <cellStyle name="標準 5" xfId="16" xr:uid="{D3974EBB-86A9-4345-8D83-42FFFB7354E2}"/>
    <cellStyle name="標準 5 5 3" xfId="13" xr:uid="{E62DCB10-01E9-4D92-AE70-848B3B0A5FC8}"/>
    <cellStyle name="標準 5 5 3 2" xfId="18" xr:uid="{7C7E6BFB-7C5D-4102-B061-5F3D0CD34A05}"/>
    <cellStyle name="標準 5 6 2" xfId="12" xr:uid="{C3A35461-B73A-4DED-9E52-F53E3F7987A1}"/>
    <cellStyle name="標準 5 6 2 2" xfId="17" xr:uid="{15941DC4-A1C0-40F9-9A40-D6DF05849D05}"/>
  </cellStyles>
  <dxfs count="3">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fmlaLink="$R$28" lockText="1" noThreeD="1"/>
</file>

<file path=xl/ctrlProps/ctrlProp10.xml><?xml version="1.0" encoding="utf-8"?>
<formControlPr xmlns="http://schemas.microsoft.com/office/spreadsheetml/2009/9/main" objectType="CheckBox" fmlaLink="$R$29" lockText="1" noThreeD="1"/>
</file>

<file path=xl/ctrlProps/ctrlProp11.xml><?xml version="1.0" encoding="utf-8"?>
<formControlPr xmlns="http://schemas.microsoft.com/office/spreadsheetml/2009/9/main" objectType="CheckBox" fmlaLink="$R$30" lockText="1" noThreeD="1"/>
</file>

<file path=xl/ctrlProps/ctrlProp12.xml><?xml version="1.0" encoding="utf-8"?>
<formControlPr xmlns="http://schemas.microsoft.com/office/spreadsheetml/2009/9/main" objectType="CheckBox" fmlaLink="$R$31" lockText="1" noThreeD="1"/>
</file>

<file path=xl/ctrlProps/ctrlProp13.xml><?xml version="1.0" encoding="utf-8"?>
<formControlPr xmlns="http://schemas.microsoft.com/office/spreadsheetml/2009/9/main" objectType="CheckBox" fmlaLink="$R$32" lockText="1" noThreeD="1"/>
</file>

<file path=xl/ctrlProps/ctrlProp14.xml><?xml version="1.0" encoding="utf-8"?>
<formControlPr xmlns="http://schemas.microsoft.com/office/spreadsheetml/2009/9/main" objectType="CheckBox" fmlaLink="$R$33" lockText="1" noThreeD="1"/>
</file>

<file path=xl/ctrlProps/ctrlProp15.xml><?xml version="1.0" encoding="utf-8"?>
<formControlPr xmlns="http://schemas.microsoft.com/office/spreadsheetml/2009/9/main" objectType="CheckBox" fmlaLink="$R$34" lockText="1" noThreeD="1"/>
</file>

<file path=xl/ctrlProps/ctrlProp16.xml><?xml version="1.0" encoding="utf-8"?>
<formControlPr xmlns="http://schemas.microsoft.com/office/spreadsheetml/2009/9/main" objectType="CheckBox" fmlaLink="$R$35" lockText="1" noThreeD="1"/>
</file>

<file path=xl/ctrlProps/ctrlProp17.xml><?xml version="1.0" encoding="utf-8"?>
<formControlPr xmlns="http://schemas.microsoft.com/office/spreadsheetml/2009/9/main" objectType="CheckBox" fmlaLink="$R$48" lockText="1" noThreeD="1"/>
</file>

<file path=xl/ctrlProps/ctrlProp18.xml><?xml version="1.0" encoding="utf-8"?>
<formControlPr xmlns="http://schemas.microsoft.com/office/spreadsheetml/2009/9/main" objectType="CheckBox" fmlaLink="$R$49" lockText="1" noThreeD="1"/>
</file>

<file path=xl/ctrlProps/ctrlProp19.xml><?xml version="1.0" encoding="utf-8"?>
<formControlPr xmlns="http://schemas.microsoft.com/office/spreadsheetml/2009/9/main" objectType="CheckBox" fmlaLink="$R$50" lockText="1" noThreeD="1"/>
</file>

<file path=xl/ctrlProps/ctrlProp20.xml><?xml version="1.0" encoding="utf-8"?>
<formControlPr xmlns="http://schemas.microsoft.com/office/spreadsheetml/2009/9/main" objectType="CheckBox" fmlaLink="$R$47"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25</xdr:row>
          <xdr:rowOff>161925</xdr:rowOff>
        </xdr:from>
        <xdr:to>
          <xdr:col>2</xdr:col>
          <xdr:colOff>266700</xdr:colOff>
          <xdr:row>28</xdr:row>
          <xdr:rowOff>85725</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01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28</xdr:row>
          <xdr:rowOff>0</xdr:rowOff>
        </xdr:from>
        <xdr:to>
          <xdr:col>2</xdr:col>
          <xdr:colOff>1962150</xdr:colOff>
          <xdr:row>29</xdr:row>
          <xdr:rowOff>47625</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01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26</xdr:row>
          <xdr:rowOff>0</xdr:rowOff>
        </xdr:from>
        <xdr:to>
          <xdr:col>2</xdr:col>
          <xdr:colOff>2009775</xdr:colOff>
          <xdr:row>28</xdr:row>
          <xdr:rowOff>19050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01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0</xdr:rowOff>
        </xdr:from>
        <xdr:to>
          <xdr:col>1</xdr:col>
          <xdr:colOff>247650</xdr:colOff>
          <xdr:row>19</xdr:row>
          <xdr:rowOff>57150</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00000000-0008-0000-0100-00000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371475</xdr:rowOff>
        </xdr:from>
        <xdr:to>
          <xdr:col>1</xdr:col>
          <xdr:colOff>257175</xdr:colOff>
          <xdr:row>20</xdr:row>
          <xdr:rowOff>19050</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00000000-0008-0000-0100-00000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19</xdr:row>
          <xdr:rowOff>381000</xdr:rowOff>
        </xdr:from>
        <xdr:to>
          <xdr:col>1</xdr:col>
          <xdr:colOff>247650</xdr:colOff>
          <xdr:row>21</xdr:row>
          <xdr:rowOff>0</xdr:rowOff>
        </xdr:to>
        <xdr:sp macro="" textlink="">
          <xdr:nvSpPr>
            <xdr:cNvPr id="23558" name="Check Box 6" hidden="1">
              <a:extLst>
                <a:ext uri="{63B3BB69-23CF-44E3-9099-C40C66FF867C}">
                  <a14:compatExt spid="_x0000_s23558"/>
                </a:ext>
                <a:ext uri="{FF2B5EF4-FFF2-40B4-BE49-F238E27FC236}">
                  <a16:creationId xmlns:a16="http://schemas.microsoft.com/office/drawing/2014/main" id="{00000000-0008-0000-0100-00000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27</xdr:row>
          <xdr:rowOff>219075</xdr:rowOff>
        </xdr:from>
        <xdr:to>
          <xdr:col>2</xdr:col>
          <xdr:colOff>257175</xdr:colOff>
          <xdr:row>29</xdr:row>
          <xdr:rowOff>19050</xdr:rowOff>
        </xdr:to>
        <xdr:sp macro="" textlink="">
          <xdr:nvSpPr>
            <xdr:cNvPr id="23559" name="Check Box 7" hidden="1">
              <a:extLst>
                <a:ext uri="{63B3BB69-23CF-44E3-9099-C40C66FF867C}">
                  <a14:compatExt spid="_x0000_s23559"/>
                </a:ext>
                <a:ext uri="{FF2B5EF4-FFF2-40B4-BE49-F238E27FC236}">
                  <a16:creationId xmlns:a16="http://schemas.microsoft.com/office/drawing/2014/main" id="{00000000-0008-0000-0100-00000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25</xdr:row>
          <xdr:rowOff>142875</xdr:rowOff>
        </xdr:from>
        <xdr:to>
          <xdr:col>4</xdr:col>
          <xdr:colOff>1085850</xdr:colOff>
          <xdr:row>28</xdr:row>
          <xdr:rowOff>104775</xdr:rowOff>
        </xdr:to>
        <xdr:sp macro="" textlink="">
          <xdr:nvSpPr>
            <xdr:cNvPr id="23560" name="Check Box 8" hidden="1">
              <a:extLst>
                <a:ext uri="{63B3BB69-23CF-44E3-9099-C40C66FF867C}">
                  <a14:compatExt spid="_x0000_s23560"/>
                </a:ext>
                <a:ext uri="{FF2B5EF4-FFF2-40B4-BE49-F238E27FC236}">
                  <a16:creationId xmlns:a16="http://schemas.microsoft.com/office/drawing/2014/main" id="{00000000-0008-0000-0100-00000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2</xdr:col>
          <xdr:colOff>1209675</xdr:colOff>
          <xdr:row>49</xdr:row>
          <xdr:rowOff>9525</xdr:rowOff>
        </xdr:to>
        <xdr:sp macro="" textlink="">
          <xdr:nvSpPr>
            <xdr:cNvPr id="23561" name="Check Box 9" hidden="1">
              <a:extLst>
                <a:ext uri="{63B3BB69-23CF-44E3-9099-C40C66FF867C}">
                  <a14:compatExt spid="_x0000_s23561"/>
                </a:ext>
                <a:ext uri="{FF2B5EF4-FFF2-40B4-BE49-F238E27FC236}">
                  <a16:creationId xmlns:a16="http://schemas.microsoft.com/office/drawing/2014/main" id="{00000000-0008-0000-0100-00000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理事長等、法人幹部からの提案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219075</xdr:rowOff>
        </xdr:from>
        <xdr:to>
          <xdr:col>2</xdr:col>
          <xdr:colOff>1438275</xdr:colOff>
          <xdr:row>49</xdr:row>
          <xdr:rowOff>228600</xdr:rowOff>
        </xdr:to>
        <xdr:sp macro="" textlink="">
          <xdr:nvSpPr>
            <xdr:cNvPr id="23562" name="Check Box 10" hidden="1">
              <a:extLst>
                <a:ext uri="{63B3BB69-23CF-44E3-9099-C40C66FF867C}">
                  <a14:compatExt spid="_x0000_s23562"/>
                </a:ext>
                <a:ext uri="{FF2B5EF4-FFF2-40B4-BE49-F238E27FC236}">
                  <a16:creationId xmlns:a16="http://schemas.microsoft.com/office/drawing/2014/main" id="{00000000-0008-0000-0100-00000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施設長・管理者等、管理職からの提案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209550</xdr:rowOff>
        </xdr:from>
        <xdr:to>
          <xdr:col>2</xdr:col>
          <xdr:colOff>1247775</xdr:colOff>
          <xdr:row>51</xdr:row>
          <xdr:rowOff>47625</xdr:rowOff>
        </xdr:to>
        <xdr:sp macro="" textlink="">
          <xdr:nvSpPr>
            <xdr:cNvPr id="23563" name="Check Box 11" hidden="1">
              <a:extLst>
                <a:ext uri="{63B3BB69-23CF-44E3-9099-C40C66FF867C}">
                  <a14:compatExt spid="_x0000_s23563"/>
                </a:ext>
                <a:ext uri="{FF2B5EF4-FFF2-40B4-BE49-F238E27FC236}">
                  <a16:creationId xmlns:a16="http://schemas.microsoft.com/office/drawing/2014/main" id="{00000000-0008-0000-0100-00000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介護職等、現場職員からの提案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48</xdr:row>
          <xdr:rowOff>9525</xdr:rowOff>
        </xdr:from>
        <xdr:to>
          <xdr:col>4</xdr:col>
          <xdr:colOff>885825</xdr:colOff>
          <xdr:row>49</xdr:row>
          <xdr:rowOff>9525</xdr:rowOff>
        </xdr:to>
        <xdr:sp macro="" textlink="">
          <xdr:nvSpPr>
            <xdr:cNvPr id="23564" name="Check Box 12" hidden="1">
              <a:extLst>
                <a:ext uri="{63B3BB69-23CF-44E3-9099-C40C66FF867C}">
                  <a14:compatExt spid="_x0000_s23564"/>
                </a:ext>
                <a:ext uri="{FF2B5EF4-FFF2-40B4-BE49-F238E27FC236}">
                  <a16:creationId xmlns:a16="http://schemas.microsoft.com/office/drawing/2014/main" id="{00000000-0008-0000-0100-00000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導入に対する補助があるため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48</xdr:row>
          <xdr:rowOff>228600</xdr:rowOff>
        </xdr:from>
        <xdr:to>
          <xdr:col>4</xdr:col>
          <xdr:colOff>885825</xdr:colOff>
          <xdr:row>49</xdr:row>
          <xdr:rowOff>228600</xdr:rowOff>
        </xdr:to>
        <xdr:sp macro="" textlink="">
          <xdr:nvSpPr>
            <xdr:cNvPr id="23565" name="Check Box 13" hidden="1">
              <a:extLst>
                <a:ext uri="{63B3BB69-23CF-44E3-9099-C40C66FF867C}">
                  <a14:compatExt spid="_x0000_s23565"/>
                </a:ext>
                <a:ext uri="{FF2B5EF4-FFF2-40B4-BE49-F238E27FC236}">
                  <a16:creationId xmlns:a16="http://schemas.microsoft.com/office/drawing/2014/main" id="{00000000-0008-0000-0100-00000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機器メーカーからの営業・提案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49</xdr:row>
          <xdr:rowOff>228600</xdr:rowOff>
        </xdr:from>
        <xdr:to>
          <xdr:col>4</xdr:col>
          <xdr:colOff>885825</xdr:colOff>
          <xdr:row>51</xdr:row>
          <xdr:rowOff>57150</xdr:rowOff>
        </xdr:to>
        <xdr:sp macro="" textlink="">
          <xdr:nvSpPr>
            <xdr:cNvPr id="23566" name="Check Box 14" hidden="1">
              <a:extLst>
                <a:ext uri="{63B3BB69-23CF-44E3-9099-C40C66FF867C}">
                  <a14:compatExt spid="_x0000_s23566"/>
                </a:ext>
                <a:ext uri="{FF2B5EF4-FFF2-40B4-BE49-F238E27FC236}">
                  <a16:creationId xmlns:a16="http://schemas.microsoft.com/office/drawing/2014/main" id="{00000000-0008-0000-0100-00000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他の施設・事業所らの推薦・口コミ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51</xdr:row>
          <xdr:rowOff>19050</xdr:rowOff>
        </xdr:from>
        <xdr:to>
          <xdr:col>2</xdr:col>
          <xdr:colOff>85725</xdr:colOff>
          <xdr:row>52</xdr:row>
          <xdr:rowOff>38100</xdr:rowOff>
        </xdr:to>
        <xdr:sp macro="" textlink="">
          <xdr:nvSpPr>
            <xdr:cNvPr id="23567" name="Check Box 15" hidden="1">
              <a:extLst>
                <a:ext uri="{63B3BB69-23CF-44E3-9099-C40C66FF867C}">
                  <a14:compatExt spid="_x0000_s23567"/>
                </a:ext>
                <a:ext uri="{FF2B5EF4-FFF2-40B4-BE49-F238E27FC236}">
                  <a16:creationId xmlns:a16="http://schemas.microsoft.com/office/drawing/2014/main" id="{00000000-0008-0000-0100-00000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48</xdr:row>
          <xdr:rowOff>38100</xdr:rowOff>
        </xdr:from>
        <xdr:to>
          <xdr:col>8</xdr:col>
          <xdr:colOff>533400</xdr:colOff>
          <xdr:row>48</xdr:row>
          <xdr:rowOff>228600</xdr:rowOff>
        </xdr:to>
        <xdr:sp macro="" textlink="">
          <xdr:nvSpPr>
            <xdr:cNvPr id="23568" name="Check Box 16" hidden="1">
              <a:extLst>
                <a:ext uri="{63B3BB69-23CF-44E3-9099-C40C66FF867C}">
                  <a14:compatExt spid="_x0000_s23568"/>
                </a:ext>
                <a:ext uri="{FF2B5EF4-FFF2-40B4-BE49-F238E27FC236}">
                  <a16:creationId xmlns:a16="http://schemas.microsoft.com/office/drawing/2014/main" id="{00000000-0008-0000-0100-00001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49</xdr:row>
          <xdr:rowOff>123825</xdr:rowOff>
        </xdr:from>
        <xdr:to>
          <xdr:col>12</xdr:col>
          <xdr:colOff>1295400</xdr:colOff>
          <xdr:row>50</xdr:row>
          <xdr:rowOff>133350</xdr:rowOff>
        </xdr:to>
        <xdr:sp macro="" textlink="">
          <xdr:nvSpPr>
            <xdr:cNvPr id="23569" name="Check Box 17" hidden="1">
              <a:extLst>
                <a:ext uri="{63B3BB69-23CF-44E3-9099-C40C66FF867C}">
                  <a14:compatExt spid="_x0000_s23569"/>
                </a:ext>
                <a:ext uri="{FF2B5EF4-FFF2-40B4-BE49-F238E27FC236}">
                  <a16:creationId xmlns:a16="http://schemas.microsoft.com/office/drawing/2014/main" id="{00000000-0008-0000-0100-00001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50</xdr:row>
          <xdr:rowOff>57150</xdr:rowOff>
        </xdr:from>
        <xdr:to>
          <xdr:col>12</xdr:col>
          <xdr:colOff>723900</xdr:colOff>
          <xdr:row>51</xdr:row>
          <xdr:rowOff>142875</xdr:rowOff>
        </xdr:to>
        <xdr:sp macro="" textlink="">
          <xdr:nvSpPr>
            <xdr:cNvPr id="23570" name="Check Box 18" hidden="1">
              <a:extLst>
                <a:ext uri="{63B3BB69-23CF-44E3-9099-C40C66FF867C}">
                  <a14:compatExt spid="_x0000_s23570"/>
                </a:ext>
                <a:ext uri="{FF2B5EF4-FFF2-40B4-BE49-F238E27FC236}">
                  <a16:creationId xmlns:a16="http://schemas.microsoft.com/office/drawing/2014/main" id="{00000000-0008-0000-0100-00001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51</xdr:row>
          <xdr:rowOff>76200</xdr:rowOff>
        </xdr:from>
        <xdr:to>
          <xdr:col>11</xdr:col>
          <xdr:colOff>247650</xdr:colOff>
          <xdr:row>52</xdr:row>
          <xdr:rowOff>104775</xdr:rowOff>
        </xdr:to>
        <xdr:sp macro="" textlink="">
          <xdr:nvSpPr>
            <xdr:cNvPr id="23571" name="Check Box 19" hidden="1">
              <a:extLst>
                <a:ext uri="{63B3BB69-23CF-44E3-9099-C40C66FF867C}">
                  <a14:compatExt spid="_x0000_s23571"/>
                </a:ext>
                <a:ext uri="{FF2B5EF4-FFF2-40B4-BE49-F238E27FC236}">
                  <a16:creationId xmlns:a16="http://schemas.microsoft.com/office/drawing/2014/main" id="{00000000-0008-0000-0100-00001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57150</xdr:rowOff>
        </xdr:from>
        <xdr:to>
          <xdr:col>10</xdr:col>
          <xdr:colOff>57150</xdr:colOff>
          <xdr:row>52</xdr:row>
          <xdr:rowOff>19050</xdr:rowOff>
        </xdr:to>
        <xdr:sp macro="" textlink="">
          <xdr:nvSpPr>
            <xdr:cNvPr id="23572" name="Check Box 20" hidden="1">
              <a:extLst>
                <a:ext uri="{63B3BB69-23CF-44E3-9099-C40C66FF867C}">
                  <a14:compatExt spid="_x0000_s23572"/>
                </a:ext>
                <a:ext uri="{FF2B5EF4-FFF2-40B4-BE49-F238E27FC236}">
                  <a16:creationId xmlns:a16="http://schemas.microsoft.com/office/drawing/2014/main" id="{00000000-0008-0000-0100-00001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会議や他職種連携におけるロボット・ICTの活用</a:t>
              </a:r>
            </a:p>
          </xdr:txBody>
        </xdr:sp>
        <xdr:clientData/>
      </xdr:twoCellAnchor>
    </mc:Choice>
    <mc:Fallback/>
  </mc:AlternateContent>
  <xdr:twoCellAnchor>
    <xdr:from>
      <xdr:col>7</xdr:col>
      <xdr:colOff>61232</xdr:colOff>
      <xdr:row>48</xdr:row>
      <xdr:rowOff>171450</xdr:rowOff>
    </xdr:from>
    <xdr:to>
      <xdr:col>13</xdr:col>
      <xdr:colOff>142875</xdr:colOff>
      <xdr:row>49</xdr:row>
      <xdr:rowOff>171450</xdr:rowOff>
    </xdr:to>
    <xdr:sp macro="" textlink="">
      <xdr:nvSpPr>
        <xdr:cNvPr id="2" name="テキスト ボックス 1">
          <a:extLst>
            <a:ext uri="{FF2B5EF4-FFF2-40B4-BE49-F238E27FC236}">
              <a16:creationId xmlns:a16="http://schemas.microsoft.com/office/drawing/2014/main" id="{1CF1C445-9275-4644-88BC-92F533401C39}"/>
            </a:ext>
          </a:extLst>
        </xdr:cNvPr>
        <xdr:cNvSpPr txBox="1"/>
      </xdr:nvSpPr>
      <xdr:spPr>
        <a:xfrm>
          <a:off x="6423932" y="13706475"/>
          <a:ext cx="5548993"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（利用者の自立支援、社会参加・コミュニケーション機会の増加に向けたケアの実施、根拠に基づいた支援の実施等）</a:t>
          </a:r>
        </a:p>
      </xdr:txBody>
    </xdr:sp>
    <xdr:clientData/>
  </xdr:twoCellAnchor>
  <xdr:twoCellAnchor>
    <xdr:from>
      <xdr:col>0</xdr:col>
      <xdr:colOff>219075</xdr:colOff>
      <xdr:row>96</xdr:row>
      <xdr:rowOff>9524</xdr:rowOff>
    </xdr:from>
    <xdr:to>
      <xdr:col>7</xdr:col>
      <xdr:colOff>81643</xdr:colOff>
      <xdr:row>99</xdr:row>
      <xdr:rowOff>56029</xdr:rowOff>
    </xdr:to>
    <xdr:sp macro="" textlink="">
      <xdr:nvSpPr>
        <xdr:cNvPr id="3" name="テキスト ボックス 2">
          <a:extLst>
            <a:ext uri="{FF2B5EF4-FFF2-40B4-BE49-F238E27FC236}">
              <a16:creationId xmlns:a16="http://schemas.microsoft.com/office/drawing/2014/main" id="{5247223A-3DFC-4F35-A127-276FF9844021}"/>
            </a:ext>
          </a:extLst>
        </xdr:cNvPr>
        <xdr:cNvSpPr txBox="1"/>
      </xdr:nvSpPr>
      <xdr:spPr>
        <a:xfrm>
          <a:off x="219075" y="26889074"/>
          <a:ext cx="6225268" cy="7894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※1</a:t>
          </a:r>
          <a:r>
            <a:rPr kumimoji="1" lang="ja-JP" altLang="en-US" sz="1200"/>
            <a:t>　入眠起床支援、利用者とのコミュニケーション、訴えの把握、日常生活の支援</a:t>
          </a:r>
          <a:endParaRPr kumimoji="1" lang="en-US" altLang="ja-JP" sz="1200"/>
        </a:p>
        <a:p>
          <a:r>
            <a:rPr kumimoji="1" lang="en-US" altLang="ja-JP" sz="1200"/>
            <a:t>※2</a:t>
          </a:r>
          <a:r>
            <a:rPr kumimoji="1" lang="ja-JP" altLang="en-US" sz="1200"/>
            <a:t>　徘徊、不潔行為、昼夜逆転等に対する対応等</a:t>
          </a:r>
          <a:endParaRPr kumimoji="1" lang="en-US" altLang="ja-JP" sz="12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20</xdr:row>
          <xdr:rowOff>381000</xdr:rowOff>
        </xdr:from>
        <xdr:to>
          <xdr:col>1</xdr:col>
          <xdr:colOff>133350</xdr:colOff>
          <xdr:row>22</xdr:row>
          <xdr:rowOff>9525</xdr:rowOff>
        </xdr:to>
        <xdr:sp macro="" textlink="">
          <xdr:nvSpPr>
            <xdr:cNvPr id="23573" name="Check Box 21" hidden="1">
              <a:extLst>
                <a:ext uri="{63B3BB69-23CF-44E3-9099-C40C66FF867C}">
                  <a14:compatExt spid="_x0000_s23573"/>
                </a:ext>
                <a:ext uri="{FF2B5EF4-FFF2-40B4-BE49-F238E27FC236}">
                  <a16:creationId xmlns:a16="http://schemas.microsoft.com/office/drawing/2014/main" id="{00000000-0008-0000-0100-00001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27</xdr:row>
          <xdr:rowOff>219075</xdr:rowOff>
        </xdr:from>
        <xdr:to>
          <xdr:col>4</xdr:col>
          <xdr:colOff>1076325</xdr:colOff>
          <xdr:row>29</xdr:row>
          <xdr:rowOff>19050</xdr:rowOff>
        </xdr:to>
        <xdr:sp macro="" textlink="">
          <xdr:nvSpPr>
            <xdr:cNvPr id="23574" name="Check Box 22" hidden="1">
              <a:extLst>
                <a:ext uri="{63B3BB69-23CF-44E3-9099-C40C66FF867C}">
                  <a14:compatExt spid="_x0000_s23574"/>
                </a:ext>
                <a:ext uri="{FF2B5EF4-FFF2-40B4-BE49-F238E27FC236}">
                  <a16:creationId xmlns:a16="http://schemas.microsoft.com/office/drawing/2014/main" id="{00000000-0008-0000-0100-00001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27</xdr:row>
          <xdr:rowOff>200025</xdr:rowOff>
        </xdr:from>
        <xdr:to>
          <xdr:col>8</xdr:col>
          <xdr:colOff>9525</xdr:colOff>
          <xdr:row>29</xdr:row>
          <xdr:rowOff>9525</xdr:rowOff>
        </xdr:to>
        <xdr:sp macro="" textlink="">
          <xdr:nvSpPr>
            <xdr:cNvPr id="23575" name="Check Box 23" hidden="1">
              <a:extLst>
                <a:ext uri="{63B3BB69-23CF-44E3-9099-C40C66FF867C}">
                  <a14:compatExt spid="_x0000_s23575"/>
                </a:ext>
                <a:ext uri="{FF2B5EF4-FFF2-40B4-BE49-F238E27FC236}">
                  <a16:creationId xmlns:a16="http://schemas.microsoft.com/office/drawing/2014/main" id="{00000000-0008-0000-0100-00001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1781175</xdr:colOff>
          <xdr:row>35</xdr:row>
          <xdr:rowOff>152400</xdr:rowOff>
        </xdr:from>
        <xdr:to>
          <xdr:col>2</xdr:col>
          <xdr:colOff>2019300</xdr:colOff>
          <xdr:row>37</xdr:row>
          <xdr:rowOff>104775</xdr:rowOff>
        </xdr:to>
        <xdr:sp macro="" textlink="">
          <xdr:nvSpPr>
            <xdr:cNvPr id="23576" name="Check Box 24" hidden="1">
              <a:extLst>
                <a:ext uri="{63B3BB69-23CF-44E3-9099-C40C66FF867C}">
                  <a14:compatExt spid="_x0000_s23576"/>
                </a:ext>
                <a:ext uri="{FF2B5EF4-FFF2-40B4-BE49-F238E27FC236}">
                  <a16:creationId xmlns:a16="http://schemas.microsoft.com/office/drawing/2014/main" id="{00000000-0008-0000-0100-00001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352425</xdr:colOff>
          <xdr:row>35</xdr:row>
          <xdr:rowOff>152400</xdr:rowOff>
        </xdr:from>
        <xdr:to>
          <xdr:col>6</xdr:col>
          <xdr:colOff>209550</xdr:colOff>
          <xdr:row>37</xdr:row>
          <xdr:rowOff>104775</xdr:rowOff>
        </xdr:to>
        <xdr:sp macro="" textlink="">
          <xdr:nvSpPr>
            <xdr:cNvPr id="23577" name="Check Box 25" hidden="1">
              <a:extLst>
                <a:ext uri="{63B3BB69-23CF-44E3-9099-C40C66FF867C}">
                  <a14:compatExt spid="_x0000_s23577"/>
                </a:ext>
                <a:ext uri="{FF2B5EF4-FFF2-40B4-BE49-F238E27FC236}">
                  <a16:creationId xmlns:a16="http://schemas.microsoft.com/office/drawing/2014/main" id="{00000000-0008-0000-0100-00001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35</xdr:row>
          <xdr:rowOff>123825</xdr:rowOff>
        </xdr:from>
        <xdr:to>
          <xdr:col>2</xdr:col>
          <xdr:colOff>762000</xdr:colOff>
          <xdr:row>37</xdr:row>
          <xdr:rowOff>76200</xdr:rowOff>
        </xdr:to>
        <xdr:sp macro="" textlink="">
          <xdr:nvSpPr>
            <xdr:cNvPr id="23578" name="Check Box 26" hidden="1">
              <a:extLst>
                <a:ext uri="{63B3BB69-23CF-44E3-9099-C40C66FF867C}">
                  <a14:compatExt spid="_x0000_s23578"/>
                </a:ext>
                <a:ext uri="{FF2B5EF4-FFF2-40B4-BE49-F238E27FC236}">
                  <a16:creationId xmlns:a16="http://schemas.microsoft.com/office/drawing/2014/main" id="{00000000-0008-0000-0100-00001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35</xdr:row>
          <xdr:rowOff>152400</xdr:rowOff>
        </xdr:from>
        <xdr:to>
          <xdr:col>4</xdr:col>
          <xdr:colOff>295275</xdr:colOff>
          <xdr:row>37</xdr:row>
          <xdr:rowOff>104775</xdr:rowOff>
        </xdr:to>
        <xdr:sp macro="" textlink="">
          <xdr:nvSpPr>
            <xdr:cNvPr id="23579" name="Check Box 27" hidden="1">
              <a:extLst>
                <a:ext uri="{63B3BB69-23CF-44E3-9099-C40C66FF867C}">
                  <a14:compatExt spid="_x0000_s23579"/>
                </a:ext>
                <a:ext uri="{FF2B5EF4-FFF2-40B4-BE49-F238E27FC236}">
                  <a16:creationId xmlns:a16="http://schemas.microsoft.com/office/drawing/2014/main" id="{00000000-0008-0000-0100-00001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43</xdr:row>
          <xdr:rowOff>28575</xdr:rowOff>
        </xdr:from>
        <xdr:to>
          <xdr:col>2</xdr:col>
          <xdr:colOff>771525</xdr:colOff>
          <xdr:row>45</xdr:row>
          <xdr:rowOff>104775</xdr:rowOff>
        </xdr:to>
        <xdr:sp macro="" textlink="">
          <xdr:nvSpPr>
            <xdr:cNvPr id="23580" name="Check Box 28" hidden="1">
              <a:extLst>
                <a:ext uri="{63B3BB69-23CF-44E3-9099-C40C66FF867C}">
                  <a14:compatExt spid="_x0000_s23580"/>
                </a:ext>
                <a:ext uri="{FF2B5EF4-FFF2-40B4-BE49-F238E27FC236}">
                  <a16:creationId xmlns:a16="http://schemas.microsoft.com/office/drawing/2014/main" id="{00000000-0008-0000-0100-00001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38</xdr:row>
          <xdr:rowOff>142875</xdr:rowOff>
        </xdr:from>
        <xdr:to>
          <xdr:col>2</xdr:col>
          <xdr:colOff>762000</xdr:colOff>
          <xdr:row>40</xdr:row>
          <xdr:rowOff>114300</xdr:rowOff>
        </xdr:to>
        <xdr:sp macro="" textlink="">
          <xdr:nvSpPr>
            <xdr:cNvPr id="23581" name="Check Box 29" hidden="1">
              <a:extLst>
                <a:ext uri="{63B3BB69-23CF-44E3-9099-C40C66FF867C}">
                  <a14:compatExt spid="_x0000_s23581"/>
                </a:ext>
                <a:ext uri="{FF2B5EF4-FFF2-40B4-BE49-F238E27FC236}">
                  <a16:creationId xmlns:a16="http://schemas.microsoft.com/office/drawing/2014/main" id="{00000000-0008-0000-0100-00001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37</xdr:row>
          <xdr:rowOff>133350</xdr:rowOff>
        </xdr:from>
        <xdr:to>
          <xdr:col>2</xdr:col>
          <xdr:colOff>771525</xdr:colOff>
          <xdr:row>39</xdr:row>
          <xdr:rowOff>104775</xdr:rowOff>
        </xdr:to>
        <xdr:sp macro="" textlink="">
          <xdr:nvSpPr>
            <xdr:cNvPr id="23582" name="Check Box 30" hidden="1">
              <a:extLst>
                <a:ext uri="{63B3BB69-23CF-44E3-9099-C40C66FF867C}">
                  <a14:compatExt spid="_x0000_s23582"/>
                </a:ext>
                <a:ext uri="{FF2B5EF4-FFF2-40B4-BE49-F238E27FC236}">
                  <a16:creationId xmlns:a16="http://schemas.microsoft.com/office/drawing/2014/main" id="{00000000-0008-0000-0100-00001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36</xdr:row>
          <xdr:rowOff>152400</xdr:rowOff>
        </xdr:from>
        <xdr:to>
          <xdr:col>2</xdr:col>
          <xdr:colOff>771525</xdr:colOff>
          <xdr:row>38</xdr:row>
          <xdr:rowOff>114300</xdr:rowOff>
        </xdr:to>
        <xdr:sp macro="" textlink="">
          <xdr:nvSpPr>
            <xdr:cNvPr id="23583" name="Check Box 31" hidden="1">
              <a:extLst>
                <a:ext uri="{63B3BB69-23CF-44E3-9099-C40C66FF867C}">
                  <a14:compatExt spid="_x0000_s23583"/>
                </a:ext>
                <a:ext uri="{FF2B5EF4-FFF2-40B4-BE49-F238E27FC236}">
                  <a16:creationId xmlns:a16="http://schemas.microsoft.com/office/drawing/2014/main" id="{00000000-0008-0000-0100-00001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49</xdr:row>
          <xdr:rowOff>85725</xdr:rowOff>
        </xdr:from>
        <xdr:to>
          <xdr:col>9</xdr:col>
          <xdr:colOff>400050</xdr:colOff>
          <xdr:row>50</xdr:row>
          <xdr:rowOff>85725</xdr:rowOff>
        </xdr:to>
        <xdr:sp macro="" textlink="">
          <xdr:nvSpPr>
            <xdr:cNvPr id="23584" name="Check Box 32" hidden="1">
              <a:extLst>
                <a:ext uri="{63B3BB69-23CF-44E3-9099-C40C66FF867C}">
                  <a14:compatExt spid="_x0000_s23584"/>
                </a:ext>
                <a:ext uri="{FF2B5EF4-FFF2-40B4-BE49-F238E27FC236}">
                  <a16:creationId xmlns:a16="http://schemas.microsoft.com/office/drawing/2014/main" id="{00000000-0008-0000-0100-00002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職員の精神的・肉体的負担軽減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50</xdr:row>
          <xdr:rowOff>66675</xdr:rowOff>
        </xdr:from>
        <xdr:to>
          <xdr:col>9</xdr:col>
          <xdr:colOff>152400</xdr:colOff>
          <xdr:row>51</xdr:row>
          <xdr:rowOff>85725</xdr:rowOff>
        </xdr:to>
        <xdr:sp macro="" textlink="">
          <xdr:nvSpPr>
            <xdr:cNvPr id="23585" name="Check Box 33" hidden="1">
              <a:extLst>
                <a:ext uri="{63B3BB69-23CF-44E3-9099-C40C66FF867C}">
                  <a14:compatExt spid="_x0000_s23585"/>
                </a:ext>
                <a:ext uri="{FF2B5EF4-FFF2-40B4-BE49-F238E27FC236}">
                  <a16:creationId xmlns:a16="http://schemas.microsoft.com/office/drawing/2014/main" id="{00000000-0008-0000-0100-00002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17</xdr:row>
          <xdr:rowOff>0</xdr:rowOff>
        </xdr:from>
        <xdr:to>
          <xdr:col>1</xdr:col>
          <xdr:colOff>247650</xdr:colOff>
          <xdr:row>18</xdr:row>
          <xdr:rowOff>57150</xdr:rowOff>
        </xdr:to>
        <xdr:sp macro="" textlink="">
          <xdr:nvSpPr>
            <xdr:cNvPr id="23586" name="Check Box 34" hidden="1">
              <a:extLst>
                <a:ext uri="{63B3BB69-23CF-44E3-9099-C40C66FF867C}">
                  <a14:compatExt spid="_x0000_s23586"/>
                </a:ext>
                <a:ext uri="{FF2B5EF4-FFF2-40B4-BE49-F238E27FC236}">
                  <a16:creationId xmlns:a16="http://schemas.microsoft.com/office/drawing/2014/main" id="{00000000-0008-0000-0100-00002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163285</xdr:colOff>
      <xdr:row>54</xdr:row>
      <xdr:rowOff>122465</xdr:rowOff>
    </xdr:from>
    <xdr:ext cx="10406064" cy="1142231"/>
    <xdr:pic>
      <xdr:nvPicPr>
        <xdr:cNvPr id="2" name="図 1">
          <a:extLst>
            <a:ext uri="{FF2B5EF4-FFF2-40B4-BE49-F238E27FC236}">
              <a16:creationId xmlns:a16="http://schemas.microsoft.com/office/drawing/2014/main" id="{9857D5B6-1462-462F-9614-45809AC46A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3285" y="18277115"/>
          <a:ext cx="10406064" cy="114223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enlsv\&#29983;&#28079;&#23398;&#32722;&#35506;&#20849;&#36890;\&#23478;&#24237;&#25391;&#33288;\&#12415;&#12406;&#65306;&#12487;&#12473;&#12463;&#12488;&#12483;&#12503;&#12501;&#12457;&#12523;&#12480;&#12540;\&#37117;&#36947;&#24220;&#30476;&#29031;&#20250;\&#20877;&#22996;&#35351;&#21332;&#35696;&#20250;&#35519;&#12409;\&#65296;&#65304;&#33576;&#22478;&#30476;&#65306;&#21029;&#27096;&#24335;.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mhlwlan.sharepoint.com/sites/12203000/WorkingDocLib/&#26087;&#20316;&#26989;&#25991;&#26360;&#38936;&#22495;&#12363;&#12425;&#12398;&#31227;&#34892;&#12501;&#12457;&#12523;&#12480;/&#38556;&#23475;&#31119;&#31049;&#35506;/02%20&#31119;&#31049;&#36001;&#25919;&#20418;/04%20&#22519;&#34892;&#38306;&#20418;&#65288;&#20132;&#20184;&#35201;&#32177;&#31561;&#21547;&#12416;&#65289;/2026&#65288;R8&#65289;&#24180;&#24230;&#12288;&#32207;&#21512;&#25903;&#25588;&#20107;&#26989;&#36027;&#35036;&#21161;&#37329;/01_&#20132;&#20184;&#35201;&#32177;/&#21508;&#20107;&#26989;&#12288;&#20132;&#20184;&#30003;&#35531;&#27096;&#24335;&#12539;&#23455;&#32318;&#22577;&#21578;&#27096;&#24335;/02_&#38556;&#23475;&#31119;&#31049;&#20998;&#37326;&#12398;&#20171;&#35703;&#12486;&#12463;&#12494;&#12525;&#12472;&#12540;&#23566;&#20837;&#25903;&#25588;&#20107;&#26989;/02_&#38556;&#23475;&#31119;&#31049;&#20998;&#37326;&#12398;&#20171;&#35703;&#12486;&#12463;&#12494;&#12525;&#12472;&#12540;&#23566;&#20837;&#25903;&#25588;&#20107;&#26989;.xlsx" TargetMode="External"/><Relationship Id="rId2" Type="http://schemas.microsoft.com/office/2019/04/relationships/externalLinkLongPath" Target="https://mhlwlan.sharepoint.com/sites/12203000/WorkingDocLib/&#26087;&#20316;&#26989;&#25991;&#26360;&#38936;&#22495;&#12363;&#12425;&#12398;&#31227;&#34892;&#12501;&#12457;&#12523;&#12480;/&#38556;&#23475;&#31119;&#31049;&#35506;/02%20&#31119;&#31049;&#36001;&#25919;&#20418;/04%20&#22519;&#34892;&#38306;&#20418;&#65288;&#20132;&#20184;&#35201;&#32177;&#31561;&#21547;&#12416;&#65289;/2026(R8)&#24180;&#24230;&#12288;&#32207;&#21512;&#25903;&#25588;&#20107;&#26989;&#36027;&#35036;&#21161;&#37329;/01_&#32368;&#36234;&#20998;&#35201;&#32177;&#20316;&#26989;/05_&#30330;&#20986;/&#21508;&#20107;&#26989;&#12288;&#20132;&#20184;&#30003;&#35531;&#27096;&#24335;&#12539;&#23455;&#32318;&#22577;&#21578;&#27096;&#24335;/02_&#38556;&#23475;&#31119;&#31049;&#20998;&#37326;&#12398;&#20171;&#35703;&#12486;&#12463;&#12494;&#12525;&#12472;&#12540;&#23566;&#20837;&#25903;&#25588;&#20107;&#26989;/02_&#38556;&#23475;&#31119;&#31049;&#20998;&#37326;&#12398;&#20171;&#35703;&#12486;&#12463;&#12494;&#12525;&#12472;&#12540;&#23566;&#20837;&#25903;&#25588;&#20107;&#26989;.xlsx?6A8C6B12" TargetMode="External"/><Relationship Id="rId1" Type="http://schemas.openxmlformats.org/officeDocument/2006/relationships/externalLinkPath" Target="file:///\\6A8C6B12\02_&#38556;&#23475;&#31119;&#31049;&#20998;&#37326;&#12398;&#20171;&#35703;&#12486;&#12463;&#12494;&#12525;&#12472;&#12540;&#23566;&#20837;&#25903;&#25588;&#20107;&#269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１"/>
      <sheetName val="集計表２"/>
      <sheetName val="Sheet2"/>
      <sheetName val="リスト参照"/>
      <sheetName val="Sheet1"/>
      <sheetName val="様式2-1-①・②"/>
      <sheetName val="リスト"/>
      <sheetName val="参考"/>
      <sheetName val="Sheet3"/>
    </sheetNames>
    <sheetDataSet>
      <sheetData sheetId="0" refreshError="1"/>
      <sheetData sheetId="1" refreshError="1">
        <row r="4">
          <cell r="E4" t="str">
            <v>協議会</v>
          </cell>
          <cell r="F4" t="str">
            <v>サポーターリーダー</v>
          </cell>
          <cell r="G4">
            <v>0</v>
          </cell>
          <cell r="H4">
            <v>0</v>
          </cell>
          <cell r="I4">
            <v>0</v>
          </cell>
          <cell r="J4">
            <v>0</v>
          </cell>
          <cell r="K4">
            <v>0</v>
          </cell>
          <cell r="L4">
            <v>0</v>
          </cell>
          <cell r="M4">
            <v>0</v>
          </cell>
          <cell r="N4">
            <v>0</v>
          </cell>
          <cell r="O4">
            <v>0</v>
          </cell>
          <cell r="P4">
            <v>0</v>
          </cell>
          <cell r="Q4">
            <v>0</v>
          </cell>
          <cell r="R4" t="str">
            <v>サポーターリーダー</v>
          </cell>
        </row>
        <row r="5">
          <cell r="C5" t="str">
            <v>諸謝金</v>
          </cell>
          <cell r="D5" t="str">
            <v>旅費</v>
          </cell>
          <cell r="E5" t="str">
            <v>消耗品費</v>
          </cell>
          <cell r="F5" t="str">
            <v>印刷製本</v>
          </cell>
          <cell r="G5" t="str">
            <v>通信運搬</v>
          </cell>
          <cell r="H5" t="str">
            <v>借料損料</v>
          </cell>
          <cell r="I5" t="str">
            <v>会議費</v>
          </cell>
          <cell r="J5" t="str">
            <v>賃金</v>
          </cell>
          <cell r="K5" t="str">
            <v>保険料</v>
          </cell>
          <cell r="L5" t="str">
            <v>雑役務</v>
          </cell>
          <cell r="M5" t="str">
            <v>小計</v>
          </cell>
          <cell r="N5" t="str">
            <v>講座数</v>
          </cell>
          <cell r="O5" t="str">
            <v>リーダー</v>
          </cell>
          <cell r="P5" t="str">
            <v>諸謝金</v>
          </cell>
          <cell r="Q5" t="str">
            <v>旅費</v>
          </cell>
          <cell r="R5" t="str">
            <v>消耗品費</v>
          </cell>
          <cell r="S5" t="str">
            <v>印刷製本</v>
          </cell>
          <cell r="T5" t="str">
            <v>通信運搬</v>
          </cell>
          <cell r="U5" t="str">
            <v>借料損料</v>
          </cell>
          <cell r="V5" t="str">
            <v>会議費</v>
          </cell>
          <cell r="W5" t="str">
            <v>賃金</v>
          </cell>
          <cell r="X5" t="str">
            <v>保険料</v>
          </cell>
          <cell r="Y5" t="str">
            <v>雑役務</v>
          </cell>
          <cell r="Z5" t="str">
            <v>小計</v>
          </cell>
          <cell r="AA5" t="str">
            <v>講座数</v>
          </cell>
          <cell r="AB5" t="str">
            <v>総回数</v>
          </cell>
          <cell r="AC5" t="str">
            <v>諸謝金</v>
          </cell>
          <cell r="AD5" t="str">
            <v>旅費</v>
          </cell>
        </row>
        <row r="6">
          <cell r="A6">
            <v>1</v>
          </cell>
          <cell r="B6" t="str">
            <v>　水戸市</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row>
        <row r="7">
          <cell r="A7">
            <v>2</v>
          </cell>
          <cell r="B7" t="str">
            <v>　日立市</v>
          </cell>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row>
        <row r="8">
          <cell r="A8">
            <v>3</v>
          </cell>
          <cell r="B8" t="str">
            <v>　土浦市</v>
          </cell>
          <cell r="C8">
            <v>18000</v>
          </cell>
          <cell r="D8">
            <v>10600</v>
          </cell>
          <cell r="E8">
            <v>10600</v>
          </cell>
          <cell r="F8">
            <v>37217</v>
          </cell>
          <cell r="G8">
            <v>0</v>
          </cell>
          <cell r="H8">
            <v>17</v>
          </cell>
          <cell r="I8">
            <v>8617</v>
          </cell>
          <cell r="J8">
            <v>119000</v>
          </cell>
          <cell r="K8">
            <v>0</v>
          </cell>
          <cell r="L8">
            <v>0</v>
          </cell>
          <cell r="M8">
            <v>37217</v>
          </cell>
          <cell r="N8">
            <v>0</v>
          </cell>
          <cell r="O8">
            <v>0</v>
          </cell>
          <cell r="P8">
            <v>0</v>
          </cell>
          <cell r="Q8">
            <v>0</v>
          </cell>
          <cell r="R8">
            <v>0</v>
          </cell>
          <cell r="S8">
            <v>0</v>
          </cell>
          <cell r="T8">
            <v>0</v>
          </cell>
          <cell r="U8">
            <v>0</v>
          </cell>
          <cell r="V8">
            <v>0</v>
          </cell>
          <cell r="W8">
            <v>0</v>
          </cell>
          <cell r="X8">
            <v>0</v>
          </cell>
          <cell r="Y8">
            <v>0</v>
          </cell>
          <cell r="Z8">
            <v>0</v>
          </cell>
          <cell r="AA8">
            <v>17</v>
          </cell>
          <cell r="AB8">
            <v>17</v>
          </cell>
          <cell r="AC8">
            <v>119000</v>
          </cell>
        </row>
        <row r="9">
          <cell r="A9">
            <v>4</v>
          </cell>
          <cell r="B9" t="str">
            <v>　古河市</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row>
        <row r="10">
          <cell r="A10">
            <v>5</v>
          </cell>
          <cell r="B10" t="str">
            <v>　石岡市</v>
          </cell>
          <cell r="C10">
            <v>18000</v>
          </cell>
          <cell r="D10">
            <v>2000</v>
          </cell>
          <cell r="E10">
            <v>2000</v>
          </cell>
          <cell r="F10">
            <v>0</v>
          </cell>
          <cell r="G10">
            <v>13</v>
          </cell>
          <cell r="H10">
            <v>13</v>
          </cell>
          <cell r="I10">
            <v>195000</v>
          </cell>
          <cell r="J10">
            <v>0</v>
          </cell>
          <cell r="K10">
            <v>0</v>
          </cell>
          <cell r="L10">
            <v>0</v>
          </cell>
          <cell r="M10">
            <v>20000</v>
          </cell>
          <cell r="N10">
            <v>0</v>
          </cell>
          <cell r="O10">
            <v>0</v>
          </cell>
          <cell r="P10">
            <v>0</v>
          </cell>
          <cell r="Q10">
            <v>0</v>
          </cell>
          <cell r="R10">
            <v>0</v>
          </cell>
          <cell r="S10">
            <v>0</v>
          </cell>
          <cell r="T10">
            <v>0</v>
          </cell>
          <cell r="U10">
            <v>0</v>
          </cell>
          <cell r="V10">
            <v>0</v>
          </cell>
          <cell r="W10">
            <v>0</v>
          </cell>
          <cell r="X10">
            <v>0</v>
          </cell>
          <cell r="Y10">
            <v>0</v>
          </cell>
          <cell r="Z10">
            <v>0</v>
          </cell>
          <cell r="AA10">
            <v>13</v>
          </cell>
          <cell r="AB10">
            <v>13</v>
          </cell>
          <cell r="AC10">
            <v>195000</v>
          </cell>
        </row>
        <row r="11">
          <cell r="A11">
            <v>6</v>
          </cell>
          <cell r="B11" t="str">
            <v>　下館市</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row>
        <row r="12">
          <cell r="A12">
            <v>7</v>
          </cell>
          <cell r="B12" t="str">
            <v>　結城市</v>
          </cell>
          <cell r="C12">
            <v>4000</v>
          </cell>
          <cell r="D12">
            <v>4000</v>
          </cell>
          <cell r="E12">
            <v>4000</v>
          </cell>
          <cell r="F12">
            <v>18000</v>
          </cell>
          <cell r="G12">
            <v>4000</v>
          </cell>
          <cell r="H12">
            <v>2000</v>
          </cell>
          <cell r="I12">
            <v>18000</v>
          </cell>
          <cell r="J12">
            <v>10</v>
          </cell>
          <cell r="K12">
            <v>50000</v>
          </cell>
          <cell r="L12">
            <v>2000</v>
          </cell>
          <cell r="M12">
            <v>28000</v>
          </cell>
          <cell r="N12">
            <v>0</v>
          </cell>
          <cell r="O12">
            <v>0</v>
          </cell>
          <cell r="P12">
            <v>0</v>
          </cell>
          <cell r="Q12">
            <v>0</v>
          </cell>
          <cell r="R12">
            <v>0</v>
          </cell>
          <cell r="S12">
            <v>0</v>
          </cell>
          <cell r="T12">
            <v>0</v>
          </cell>
          <cell r="U12">
            <v>0</v>
          </cell>
          <cell r="V12">
            <v>0</v>
          </cell>
          <cell r="W12">
            <v>0</v>
          </cell>
          <cell r="X12">
            <v>0</v>
          </cell>
          <cell r="Y12">
            <v>0</v>
          </cell>
          <cell r="Z12">
            <v>0</v>
          </cell>
          <cell r="AA12">
            <v>10</v>
          </cell>
          <cell r="AB12">
            <v>10</v>
          </cell>
          <cell r="AC12">
            <v>50000</v>
          </cell>
          <cell r="AD12">
            <v>2000</v>
          </cell>
        </row>
        <row r="13">
          <cell r="A13">
            <v>8</v>
          </cell>
          <cell r="B13" t="str">
            <v>　龍ヶ崎市</v>
          </cell>
          <cell r="C13">
            <v>8000</v>
          </cell>
          <cell r="D13">
            <v>8000</v>
          </cell>
          <cell r="E13">
            <v>35000</v>
          </cell>
          <cell r="F13">
            <v>100000</v>
          </cell>
          <cell r="G13">
            <v>18240</v>
          </cell>
          <cell r="H13">
            <v>0</v>
          </cell>
          <cell r="I13">
            <v>17</v>
          </cell>
          <cell r="J13">
            <v>17</v>
          </cell>
          <cell r="K13">
            <v>340000</v>
          </cell>
          <cell r="L13">
            <v>0</v>
          </cell>
          <cell r="M13">
            <v>161240</v>
          </cell>
          <cell r="N13">
            <v>0</v>
          </cell>
          <cell r="O13">
            <v>0</v>
          </cell>
          <cell r="P13">
            <v>0</v>
          </cell>
          <cell r="Q13">
            <v>0</v>
          </cell>
          <cell r="R13">
            <v>0</v>
          </cell>
          <cell r="S13">
            <v>0</v>
          </cell>
          <cell r="T13">
            <v>0</v>
          </cell>
          <cell r="U13">
            <v>0</v>
          </cell>
          <cell r="V13">
            <v>0</v>
          </cell>
          <cell r="W13">
            <v>0</v>
          </cell>
          <cell r="X13">
            <v>0</v>
          </cell>
          <cell r="Y13">
            <v>0</v>
          </cell>
          <cell r="Z13">
            <v>0</v>
          </cell>
          <cell r="AA13">
            <v>17</v>
          </cell>
          <cell r="AB13">
            <v>17</v>
          </cell>
          <cell r="AC13">
            <v>340000</v>
          </cell>
        </row>
        <row r="14">
          <cell r="A14">
            <v>9</v>
          </cell>
          <cell r="B14" t="str">
            <v>　下妻市</v>
          </cell>
          <cell r="C14">
            <v>32000</v>
          </cell>
          <cell r="D14">
            <v>20000</v>
          </cell>
          <cell r="E14">
            <v>4800</v>
          </cell>
          <cell r="F14">
            <v>20000</v>
          </cell>
          <cell r="G14">
            <v>0</v>
          </cell>
          <cell r="H14">
            <v>2</v>
          </cell>
          <cell r="I14">
            <v>4800</v>
          </cell>
          <cell r="J14">
            <v>52000</v>
          </cell>
          <cell r="K14">
            <v>0</v>
          </cell>
          <cell r="L14">
            <v>0</v>
          </cell>
          <cell r="M14">
            <v>56800</v>
          </cell>
          <cell r="N14">
            <v>0</v>
          </cell>
          <cell r="O14">
            <v>0</v>
          </cell>
          <cell r="P14">
            <v>0</v>
          </cell>
          <cell r="Q14">
            <v>0</v>
          </cell>
          <cell r="R14">
            <v>0</v>
          </cell>
          <cell r="S14">
            <v>0</v>
          </cell>
          <cell r="T14">
            <v>0</v>
          </cell>
          <cell r="U14">
            <v>0</v>
          </cell>
          <cell r="V14">
            <v>0</v>
          </cell>
          <cell r="W14">
            <v>0</v>
          </cell>
          <cell r="X14">
            <v>0</v>
          </cell>
          <cell r="Y14">
            <v>0</v>
          </cell>
          <cell r="Z14">
            <v>0</v>
          </cell>
          <cell r="AA14">
            <v>2</v>
          </cell>
          <cell r="AB14">
            <v>2</v>
          </cell>
          <cell r="AC14">
            <v>52000</v>
          </cell>
        </row>
        <row r="15">
          <cell r="A15">
            <v>10</v>
          </cell>
          <cell r="B15" t="str">
            <v>　水海道市</v>
          </cell>
          <cell r="C15">
            <v>30000</v>
          </cell>
          <cell r="D15">
            <v>3000</v>
          </cell>
          <cell r="E15">
            <v>3000</v>
          </cell>
          <cell r="F15">
            <v>0</v>
          </cell>
          <cell r="G15">
            <v>32</v>
          </cell>
          <cell r="H15">
            <v>32</v>
          </cell>
          <cell r="I15">
            <v>420000</v>
          </cell>
          <cell r="J15">
            <v>0</v>
          </cell>
          <cell r="K15">
            <v>0</v>
          </cell>
          <cell r="L15">
            <v>0</v>
          </cell>
          <cell r="M15">
            <v>33000</v>
          </cell>
          <cell r="N15">
            <v>0</v>
          </cell>
          <cell r="O15">
            <v>0</v>
          </cell>
          <cell r="P15">
            <v>0</v>
          </cell>
          <cell r="Q15">
            <v>0</v>
          </cell>
          <cell r="R15">
            <v>0</v>
          </cell>
          <cell r="S15">
            <v>0</v>
          </cell>
          <cell r="T15">
            <v>0</v>
          </cell>
          <cell r="U15">
            <v>0</v>
          </cell>
          <cell r="V15">
            <v>0</v>
          </cell>
          <cell r="W15">
            <v>0</v>
          </cell>
          <cell r="X15">
            <v>0</v>
          </cell>
          <cell r="Y15">
            <v>0</v>
          </cell>
          <cell r="Z15">
            <v>0</v>
          </cell>
          <cell r="AA15">
            <v>32</v>
          </cell>
          <cell r="AB15">
            <v>32</v>
          </cell>
          <cell r="AC15">
            <v>420000</v>
          </cell>
        </row>
        <row r="16">
          <cell r="A16">
            <v>11</v>
          </cell>
          <cell r="B16" t="str">
            <v>　常陸太田市</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row>
        <row r="17">
          <cell r="A17">
            <v>12</v>
          </cell>
          <cell r="B17" t="str">
            <v xml:space="preserve">  高萩市</v>
          </cell>
          <cell r="C17">
            <v>65600</v>
          </cell>
          <cell r="D17">
            <v>3200</v>
          </cell>
          <cell r="E17">
            <v>8400</v>
          </cell>
          <cell r="F17">
            <v>77200</v>
          </cell>
          <cell r="G17">
            <v>3200</v>
          </cell>
          <cell r="H17">
            <v>15</v>
          </cell>
          <cell r="I17">
            <v>8400</v>
          </cell>
          <cell r="J17">
            <v>75000</v>
          </cell>
          <cell r="K17">
            <v>0</v>
          </cell>
          <cell r="L17">
            <v>0</v>
          </cell>
          <cell r="M17">
            <v>77200</v>
          </cell>
          <cell r="N17">
            <v>0</v>
          </cell>
          <cell r="O17">
            <v>0</v>
          </cell>
          <cell r="P17">
            <v>0</v>
          </cell>
          <cell r="Q17">
            <v>0</v>
          </cell>
          <cell r="R17">
            <v>0</v>
          </cell>
          <cell r="S17">
            <v>0</v>
          </cell>
          <cell r="T17">
            <v>0</v>
          </cell>
          <cell r="U17">
            <v>0</v>
          </cell>
          <cell r="V17">
            <v>0</v>
          </cell>
          <cell r="W17">
            <v>0</v>
          </cell>
          <cell r="X17">
            <v>0</v>
          </cell>
          <cell r="Y17">
            <v>0</v>
          </cell>
          <cell r="Z17">
            <v>0</v>
          </cell>
          <cell r="AA17">
            <v>15</v>
          </cell>
          <cell r="AB17">
            <v>15</v>
          </cell>
          <cell r="AC17">
            <v>75000</v>
          </cell>
        </row>
        <row r="18">
          <cell r="A18">
            <v>13</v>
          </cell>
          <cell r="B18" t="str">
            <v>　北茨城市</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row>
        <row r="19">
          <cell r="A19">
            <v>14</v>
          </cell>
          <cell r="B19" t="str">
            <v>　笠間市</v>
          </cell>
          <cell r="C19">
            <v>0</v>
          </cell>
          <cell r="D19">
            <v>0</v>
          </cell>
          <cell r="E19">
            <v>15</v>
          </cell>
          <cell r="F19">
            <v>15</v>
          </cell>
          <cell r="G19">
            <v>100000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15</v>
          </cell>
          <cell r="AB19">
            <v>15</v>
          </cell>
          <cell r="AC19">
            <v>100000</v>
          </cell>
        </row>
        <row r="20">
          <cell r="A20">
            <v>15</v>
          </cell>
          <cell r="B20" t="str">
            <v>　取手市</v>
          </cell>
          <cell r="C20">
            <v>21600</v>
          </cell>
          <cell r="D20">
            <v>21600</v>
          </cell>
          <cell r="E20">
            <v>0</v>
          </cell>
          <cell r="F20">
            <v>36</v>
          </cell>
          <cell r="G20">
            <v>36</v>
          </cell>
          <cell r="H20">
            <v>303000</v>
          </cell>
          <cell r="I20">
            <v>21600</v>
          </cell>
          <cell r="J20">
            <v>0</v>
          </cell>
          <cell r="K20">
            <v>0</v>
          </cell>
          <cell r="L20">
            <v>0</v>
          </cell>
          <cell r="M20">
            <v>21600</v>
          </cell>
          <cell r="N20">
            <v>0</v>
          </cell>
          <cell r="O20">
            <v>0</v>
          </cell>
          <cell r="P20">
            <v>0</v>
          </cell>
          <cell r="Q20">
            <v>0</v>
          </cell>
          <cell r="R20">
            <v>0</v>
          </cell>
          <cell r="S20">
            <v>0</v>
          </cell>
          <cell r="T20">
            <v>0</v>
          </cell>
          <cell r="U20">
            <v>0</v>
          </cell>
          <cell r="V20">
            <v>0</v>
          </cell>
          <cell r="W20">
            <v>0</v>
          </cell>
          <cell r="X20">
            <v>0</v>
          </cell>
          <cell r="Y20">
            <v>0</v>
          </cell>
          <cell r="Z20">
            <v>0</v>
          </cell>
          <cell r="AA20">
            <v>36</v>
          </cell>
          <cell r="AB20">
            <v>36</v>
          </cell>
          <cell r="AC20">
            <v>303000</v>
          </cell>
        </row>
        <row r="21">
          <cell r="A21">
            <v>16</v>
          </cell>
          <cell r="B21" t="str">
            <v>　岩井市</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row>
        <row r="22">
          <cell r="A22">
            <v>17</v>
          </cell>
          <cell r="B22" t="str">
            <v>　牛久市</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row>
        <row r="23">
          <cell r="A23">
            <v>18</v>
          </cell>
          <cell r="B23" t="str">
            <v>　つくば市</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row>
        <row r="24">
          <cell r="A24">
            <v>19</v>
          </cell>
          <cell r="B24" t="str">
            <v>　ひたちなか市</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row>
        <row r="25">
          <cell r="A25">
            <v>20</v>
          </cell>
          <cell r="B25" t="str">
            <v>　鹿嶋市</v>
          </cell>
          <cell r="C25">
            <v>2000</v>
          </cell>
          <cell r="D25">
            <v>2000</v>
          </cell>
          <cell r="E25">
            <v>2000</v>
          </cell>
          <cell r="F25">
            <v>21</v>
          </cell>
          <cell r="G25">
            <v>21</v>
          </cell>
          <cell r="H25">
            <v>392000</v>
          </cell>
          <cell r="I25">
            <v>0</v>
          </cell>
          <cell r="J25">
            <v>0</v>
          </cell>
          <cell r="K25">
            <v>0</v>
          </cell>
          <cell r="L25">
            <v>0</v>
          </cell>
          <cell r="M25">
            <v>2000</v>
          </cell>
          <cell r="N25">
            <v>0</v>
          </cell>
          <cell r="O25">
            <v>0</v>
          </cell>
          <cell r="P25">
            <v>0</v>
          </cell>
          <cell r="Q25">
            <v>0</v>
          </cell>
          <cell r="R25">
            <v>0</v>
          </cell>
          <cell r="S25">
            <v>0</v>
          </cell>
          <cell r="T25">
            <v>0</v>
          </cell>
          <cell r="U25">
            <v>0</v>
          </cell>
          <cell r="V25">
            <v>0</v>
          </cell>
          <cell r="W25">
            <v>0</v>
          </cell>
          <cell r="X25">
            <v>0</v>
          </cell>
          <cell r="Y25">
            <v>0</v>
          </cell>
          <cell r="Z25">
            <v>0</v>
          </cell>
          <cell r="AA25">
            <v>21</v>
          </cell>
          <cell r="AB25">
            <v>21</v>
          </cell>
          <cell r="AC25">
            <v>392000</v>
          </cell>
        </row>
        <row r="26">
          <cell r="A26">
            <v>21</v>
          </cell>
          <cell r="B26" t="str">
            <v>　潮来市</v>
          </cell>
          <cell r="C26">
            <v>18000</v>
          </cell>
          <cell r="D26">
            <v>10000</v>
          </cell>
          <cell r="E26">
            <v>28000</v>
          </cell>
          <cell r="F26">
            <v>0</v>
          </cell>
          <cell r="G26">
            <v>15</v>
          </cell>
          <cell r="H26">
            <v>16</v>
          </cell>
          <cell r="I26">
            <v>10000</v>
          </cell>
          <cell r="J26">
            <v>0</v>
          </cell>
          <cell r="K26">
            <v>0</v>
          </cell>
          <cell r="L26">
            <v>0</v>
          </cell>
          <cell r="M26">
            <v>28000</v>
          </cell>
          <cell r="N26">
            <v>0</v>
          </cell>
          <cell r="O26">
            <v>0</v>
          </cell>
          <cell r="P26">
            <v>0</v>
          </cell>
          <cell r="Q26">
            <v>0</v>
          </cell>
          <cell r="R26">
            <v>0</v>
          </cell>
          <cell r="S26">
            <v>0</v>
          </cell>
          <cell r="T26">
            <v>0</v>
          </cell>
          <cell r="U26">
            <v>0</v>
          </cell>
          <cell r="V26">
            <v>0</v>
          </cell>
          <cell r="W26">
            <v>0</v>
          </cell>
          <cell r="X26">
            <v>0</v>
          </cell>
          <cell r="Y26">
            <v>0</v>
          </cell>
          <cell r="Z26">
            <v>0</v>
          </cell>
          <cell r="AA26">
            <v>15</v>
          </cell>
          <cell r="AB26">
            <v>16</v>
          </cell>
          <cell r="AC26">
            <v>100000</v>
          </cell>
        </row>
        <row r="27">
          <cell r="A27">
            <v>22</v>
          </cell>
          <cell r="B27" t="str">
            <v>　守谷市</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row>
        <row r="28">
          <cell r="B28" t="str">
            <v>小　　計</v>
          </cell>
          <cell r="C28">
            <v>181600</v>
          </cell>
          <cell r="D28">
            <v>8000</v>
          </cell>
          <cell r="E28">
            <v>56600</v>
          </cell>
          <cell r="F28">
            <v>120000</v>
          </cell>
          <cell r="G28">
            <v>25440</v>
          </cell>
          <cell r="H28">
            <v>2000</v>
          </cell>
          <cell r="I28">
            <v>71417</v>
          </cell>
          <cell r="J28">
            <v>0</v>
          </cell>
          <cell r="K28">
            <v>0</v>
          </cell>
          <cell r="L28">
            <v>0</v>
          </cell>
          <cell r="M28">
            <v>465057</v>
          </cell>
          <cell r="N28">
            <v>0</v>
          </cell>
          <cell r="O28">
            <v>0</v>
          </cell>
          <cell r="P28">
            <v>0</v>
          </cell>
          <cell r="Q28">
            <v>0</v>
          </cell>
          <cell r="R28">
            <v>0</v>
          </cell>
          <cell r="S28">
            <v>0</v>
          </cell>
          <cell r="T28">
            <v>0</v>
          </cell>
          <cell r="U28">
            <v>0</v>
          </cell>
          <cell r="V28">
            <v>0</v>
          </cell>
          <cell r="W28">
            <v>0</v>
          </cell>
          <cell r="X28">
            <v>0</v>
          </cell>
          <cell r="Y28">
            <v>0</v>
          </cell>
          <cell r="Z28">
            <v>0</v>
          </cell>
          <cell r="AA28">
            <v>193</v>
          </cell>
          <cell r="AB28">
            <v>194</v>
          </cell>
          <cell r="AC28">
            <v>2146000</v>
          </cell>
          <cell r="AD28">
            <v>2000</v>
          </cell>
        </row>
        <row r="29">
          <cell r="M29">
            <v>0</v>
          </cell>
          <cell r="N29">
            <v>0</v>
          </cell>
          <cell r="O29">
            <v>0</v>
          </cell>
          <cell r="P29">
            <v>0</v>
          </cell>
          <cell r="Q29">
            <v>0</v>
          </cell>
          <cell r="R29">
            <v>0</v>
          </cell>
          <cell r="S29">
            <v>0</v>
          </cell>
          <cell r="T29">
            <v>0</v>
          </cell>
          <cell r="U29">
            <v>0</v>
          </cell>
          <cell r="V29">
            <v>0</v>
          </cell>
          <cell r="W29">
            <v>0</v>
          </cell>
          <cell r="X29">
            <v>0</v>
          </cell>
          <cell r="Y29">
            <v>0</v>
          </cell>
          <cell r="Z29">
            <v>0</v>
          </cell>
        </row>
        <row r="30">
          <cell r="M30">
            <v>0</v>
          </cell>
          <cell r="N30">
            <v>0</v>
          </cell>
          <cell r="O30">
            <v>0</v>
          </cell>
          <cell r="P30">
            <v>0</v>
          </cell>
          <cell r="Q30">
            <v>0</v>
          </cell>
          <cell r="R30">
            <v>0</v>
          </cell>
          <cell r="S30">
            <v>0</v>
          </cell>
          <cell r="T30">
            <v>0</v>
          </cell>
          <cell r="U30">
            <v>0</v>
          </cell>
          <cell r="V30">
            <v>0</v>
          </cell>
          <cell r="W30">
            <v>0</v>
          </cell>
          <cell r="X30">
            <v>0</v>
          </cell>
          <cell r="Y30">
            <v>0</v>
          </cell>
          <cell r="Z30">
            <v>0</v>
          </cell>
        </row>
        <row r="31">
          <cell r="M31">
            <v>0</v>
          </cell>
          <cell r="N31">
            <v>0</v>
          </cell>
          <cell r="O31">
            <v>0</v>
          </cell>
          <cell r="P31">
            <v>0</v>
          </cell>
          <cell r="Q31">
            <v>0</v>
          </cell>
          <cell r="R31">
            <v>0</v>
          </cell>
          <cell r="S31">
            <v>0</v>
          </cell>
          <cell r="T31">
            <v>0</v>
          </cell>
          <cell r="U31">
            <v>0</v>
          </cell>
          <cell r="V31">
            <v>0</v>
          </cell>
          <cell r="W31">
            <v>0</v>
          </cell>
          <cell r="X31">
            <v>0</v>
          </cell>
          <cell r="Y31">
            <v>0</v>
          </cell>
          <cell r="Z31">
            <v>0</v>
          </cell>
        </row>
        <row r="32">
          <cell r="A32">
            <v>23</v>
          </cell>
          <cell r="B32" t="str">
            <v>　茨城町</v>
          </cell>
          <cell r="C32">
            <v>16000</v>
          </cell>
          <cell r="D32">
            <v>2000</v>
          </cell>
          <cell r="E32">
            <v>2000</v>
          </cell>
          <cell r="F32">
            <v>20000</v>
          </cell>
          <cell r="G32">
            <v>0</v>
          </cell>
          <cell r="H32">
            <v>13</v>
          </cell>
          <cell r="I32">
            <v>2000</v>
          </cell>
          <cell r="J32">
            <v>190000</v>
          </cell>
          <cell r="K32">
            <v>0</v>
          </cell>
          <cell r="L32">
            <v>0</v>
          </cell>
          <cell r="M32">
            <v>20000</v>
          </cell>
          <cell r="N32">
            <v>0</v>
          </cell>
          <cell r="O32">
            <v>0</v>
          </cell>
          <cell r="P32">
            <v>0</v>
          </cell>
          <cell r="Q32">
            <v>0</v>
          </cell>
          <cell r="R32">
            <v>0</v>
          </cell>
          <cell r="S32">
            <v>0</v>
          </cell>
          <cell r="T32">
            <v>0</v>
          </cell>
          <cell r="U32">
            <v>0</v>
          </cell>
          <cell r="V32">
            <v>0</v>
          </cell>
          <cell r="W32">
            <v>0</v>
          </cell>
          <cell r="X32">
            <v>0</v>
          </cell>
          <cell r="Y32">
            <v>0</v>
          </cell>
          <cell r="Z32">
            <v>0</v>
          </cell>
          <cell r="AA32">
            <v>13</v>
          </cell>
          <cell r="AB32">
            <v>13</v>
          </cell>
          <cell r="AC32">
            <v>190000</v>
          </cell>
        </row>
        <row r="33">
          <cell r="A33">
            <v>24</v>
          </cell>
          <cell r="B33" t="str">
            <v>　小川町</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row>
        <row r="34">
          <cell r="A34">
            <v>25</v>
          </cell>
          <cell r="B34" t="str">
            <v>　美野里町</v>
          </cell>
          <cell r="C34">
            <v>157500</v>
          </cell>
          <cell r="D34">
            <v>16754</v>
          </cell>
          <cell r="E34">
            <v>16754</v>
          </cell>
          <cell r="F34">
            <v>6300</v>
          </cell>
          <cell r="G34">
            <v>4000</v>
          </cell>
          <cell r="H34">
            <v>0</v>
          </cell>
          <cell r="I34">
            <v>6300</v>
          </cell>
          <cell r="J34">
            <v>4</v>
          </cell>
          <cell r="K34">
            <v>40000</v>
          </cell>
          <cell r="L34">
            <v>4400</v>
          </cell>
          <cell r="M34">
            <v>184554</v>
          </cell>
          <cell r="N34">
            <v>0</v>
          </cell>
          <cell r="O34">
            <v>0</v>
          </cell>
          <cell r="P34">
            <v>0</v>
          </cell>
          <cell r="Q34">
            <v>0</v>
          </cell>
          <cell r="R34">
            <v>0</v>
          </cell>
          <cell r="S34">
            <v>0</v>
          </cell>
          <cell r="T34">
            <v>0</v>
          </cell>
          <cell r="U34">
            <v>0</v>
          </cell>
          <cell r="V34">
            <v>0</v>
          </cell>
          <cell r="W34">
            <v>0</v>
          </cell>
          <cell r="X34">
            <v>0</v>
          </cell>
          <cell r="Y34">
            <v>0</v>
          </cell>
          <cell r="Z34">
            <v>0</v>
          </cell>
          <cell r="AA34">
            <v>1</v>
          </cell>
          <cell r="AB34">
            <v>4</v>
          </cell>
          <cell r="AC34">
            <v>40000</v>
          </cell>
          <cell r="AD34">
            <v>4400</v>
          </cell>
        </row>
        <row r="35">
          <cell r="A35">
            <v>26</v>
          </cell>
          <cell r="B35" t="str">
            <v>　内原町</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row>
        <row r="36">
          <cell r="A36">
            <v>27</v>
          </cell>
          <cell r="B36" t="str">
            <v>　常北町</v>
          </cell>
          <cell r="C36">
            <v>7200</v>
          </cell>
          <cell r="D36">
            <v>7200</v>
          </cell>
          <cell r="E36">
            <v>0</v>
          </cell>
          <cell r="F36">
            <v>4</v>
          </cell>
          <cell r="G36">
            <v>4</v>
          </cell>
          <cell r="H36">
            <v>28000</v>
          </cell>
          <cell r="I36">
            <v>7200</v>
          </cell>
          <cell r="J36">
            <v>0</v>
          </cell>
          <cell r="K36">
            <v>0</v>
          </cell>
          <cell r="L36">
            <v>0</v>
          </cell>
          <cell r="M36">
            <v>7200</v>
          </cell>
          <cell r="N36">
            <v>0</v>
          </cell>
          <cell r="O36">
            <v>0</v>
          </cell>
          <cell r="P36">
            <v>0</v>
          </cell>
          <cell r="Q36">
            <v>0</v>
          </cell>
          <cell r="R36">
            <v>0</v>
          </cell>
          <cell r="S36">
            <v>0</v>
          </cell>
          <cell r="T36">
            <v>0</v>
          </cell>
          <cell r="U36">
            <v>0</v>
          </cell>
          <cell r="V36">
            <v>0</v>
          </cell>
          <cell r="W36">
            <v>0</v>
          </cell>
          <cell r="X36">
            <v>0</v>
          </cell>
          <cell r="Y36">
            <v>0</v>
          </cell>
          <cell r="Z36">
            <v>0</v>
          </cell>
          <cell r="AA36">
            <v>4</v>
          </cell>
          <cell r="AB36">
            <v>4</v>
          </cell>
          <cell r="AC36">
            <v>28000</v>
          </cell>
        </row>
        <row r="37">
          <cell r="A37">
            <v>28</v>
          </cell>
          <cell r="B37" t="str">
            <v>　大洗町</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row>
        <row r="38">
          <cell r="A38">
            <v>29</v>
          </cell>
          <cell r="B38" t="str">
            <v>　友部町</v>
          </cell>
          <cell r="C38">
            <v>0</v>
          </cell>
          <cell r="D38">
            <v>0</v>
          </cell>
          <cell r="E38">
            <v>7</v>
          </cell>
          <cell r="F38">
            <v>7</v>
          </cell>
          <cell r="G38">
            <v>120000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7</v>
          </cell>
          <cell r="AB38">
            <v>7</v>
          </cell>
          <cell r="AC38">
            <v>120000</v>
          </cell>
        </row>
        <row r="39">
          <cell r="A39">
            <v>30</v>
          </cell>
          <cell r="B39" t="str">
            <v>　岩間町</v>
          </cell>
          <cell r="C39">
            <v>2000</v>
          </cell>
          <cell r="D39">
            <v>2400</v>
          </cell>
          <cell r="E39">
            <v>2000</v>
          </cell>
          <cell r="F39">
            <v>0</v>
          </cell>
          <cell r="G39">
            <v>2400</v>
          </cell>
          <cell r="H39">
            <v>25</v>
          </cell>
          <cell r="I39">
            <v>232000</v>
          </cell>
          <cell r="J39">
            <v>0</v>
          </cell>
          <cell r="K39">
            <v>0</v>
          </cell>
          <cell r="L39">
            <v>0</v>
          </cell>
          <cell r="M39">
            <v>4400</v>
          </cell>
          <cell r="N39">
            <v>0</v>
          </cell>
          <cell r="O39">
            <v>0</v>
          </cell>
          <cell r="P39">
            <v>0</v>
          </cell>
          <cell r="Q39">
            <v>0</v>
          </cell>
          <cell r="R39">
            <v>0</v>
          </cell>
          <cell r="S39">
            <v>0</v>
          </cell>
          <cell r="T39">
            <v>0</v>
          </cell>
          <cell r="U39">
            <v>0</v>
          </cell>
          <cell r="V39">
            <v>0</v>
          </cell>
          <cell r="W39">
            <v>0</v>
          </cell>
          <cell r="X39">
            <v>0</v>
          </cell>
          <cell r="Y39">
            <v>0</v>
          </cell>
          <cell r="Z39">
            <v>0</v>
          </cell>
          <cell r="AA39">
            <v>25</v>
          </cell>
          <cell r="AB39">
            <v>25</v>
          </cell>
          <cell r="AC39">
            <v>232000</v>
          </cell>
        </row>
        <row r="40">
          <cell r="A40">
            <v>31</v>
          </cell>
          <cell r="B40" t="str">
            <v>　岩瀬町</v>
          </cell>
          <cell r="C40">
            <v>0</v>
          </cell>
          <cell r="D40">
            <v>0</v>
          </cell>
          <cell r="E40">
            <v>5</v>
          </cell>
          <cell r="F40">
            <v>5</v>
          </cell>
          <cell r="G40">
            <v>50000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5</v>
          </cell>
          <cell r="AB40">
            <v>5</v>
          </cell>
          <cell r="AC40">
            <v>50000</v>
          </cell>
        </row>
        <row r="41">
          <cell r="A41">
            <v>32</v>
          </cell>
          <cell r="B41" t="str">
            <v>　那珂町</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row>
        <row r="42">
          <cell r="A42">
            <v>33</v>
          </cell>
          <cell r="B42" t="str">
            <v>　瓜連町</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row>
        <row r="43">
          <cell r="A43">
            <v>34</v>
          </cell>
          <cell r="B43" t="str">
            <v>　大宮町</v>
          </cell>
          <cell r="C43">
            <v>0</v>
          </cell>
          <cell r="D43">
            <v>0</v>
          </cell>
          <cell r="E43">
            <v>15</v>
          </cell>
          <cell r="F43">
            <v>15</v>
          </cell>
          <cell r="G43">
            <v>490000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15</v>
          </cell>
          <cell r="AB43">
            <v>15</v>
          </cell>
          <cell r="AC43">
            <v>490000</v>
          </cell>
        </row>
        <row r="44">
          <cell r="A44">
            <v>35</v>
          </cell>
          <cell r="B44" t="str">
            <v>　山方町</v>
          </cell>
          <cell r="C44">
            <v>47000</v>
          </cell>
          <cell r="D44">
            <v>12000</v>
          </cell>
          <cell r="E44">
            <v>47000</v>
          </cell>
          <cell r="F44">
            <v>87500</v>
          </cell>
          <cell r="G44">
            <v>12000</v>
          </cell>
          <cell r="H44">
            <v>6</v>
          </cell>
          <cell r="I44">
            <v>28500</v>
          </cell>
          <cell r="J44">
            <v>180000</v>
          </cell>
          <cell r="K44">
            <v>0</v>
          </cell>
          <cell r="L44">
            <v>0</v>
          </cell>
          <cell r="M44">
            <v>87500</v>
          </cell>
          <cell r="N44">
            <v>0</v>
          </cell>
          <cell r="O44">
            <v>0</v>
          </cell>
          <cell r="P44">
            <v>0</v>
          </cell>
          <cell r="Q44">
            <v>0</v>
          </cell>
          <cell r="R44">
            <v>0</v>
          </cell>
          <cell r="S44">
            <v>0</v>
          </cell>
          <cell r="T44">
            <v>0</v>
          </cell>
          <cell r="U44">
            <v>0</v>
          </cell>
          <cell r="V44">
            <v>0</v>
          </cell>
          <cell r="W44">
            <v>0</v>
          </cell>
          <cell r="X44">
            <v>0</v>
          </cell>
          <cell r="Y44">
            <v>0</v>
          </cell>
          <cell r="Z44">
            <v>0</v>
          </cell>
          <cell r="AA44">
            <v>6</v>
          </cell>
          <cell r="AB44">
            <v>6</v>
          </cell>
          <cell r="AC44">
            <v>180000</v>
          </cell>
        </row>
        <row r="45">
          <cell r="A45">
            <v>36</v>
          </cell>
          <cell r="B45" t="str">
            <v>　金砂郷町</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row>
        <row r="46">
          <cell r="A46">
            <v>37</v>
          </cell>
          <cell r="B46" t="str">
            <v>　大子町</v>
          </cell>
          <cell r="C46">
            <v>151500</v>
          </cell>
          <cell r="D46">
            <v>10000</v>
          </cell>
          <cell r="E46">
            <v>10000</v>
          </cell>
          <cell r="F46">
            <v>3000</v>
          </cell>
          <cell r="G46">
            <v>2600</v>
          </cell>
          <cell r="H46">
            <v>197100</v>
          </cell>
          <cell r="I46">
            <v>30000</v>
          </cell>
          <cell r="J46">
            <v>22</v>
          </cell>
          <cell r="K46">
            <v>34</v>
          </cell>
          <cell r="L46">
            <v>340000</v>
          </cell>
          <cell r="M46">
            <v>197100</v>
          </cell>
          <cell r="N46">
            <v>0</v>
          </cell>
          <cell r="O46">
            <v>0</v>
          </cell>
          <cell r="P46">
            <v>0</v>
          </cell>
          <cell r="Q46">
            <v>0</v>
          </cell>
          <cell r="R46">
            <v>0</v>
          </cell>
          <cell r="S46">
            <v>0</v>
          </cell>
          <cell r="T46">
            <v>0</v>
          </cell>
          <cell r="U46">
            <v>0</v>
          </cell>
          <cell r="V46">
            <v>0</v>
          </cell>
          <cell r="W46">
            <v>0</v>
          </cell>
          <cell r="X46">
            <v>0</v>
          </cell>
          <cell r="Y46">
            <v>0</v>
          </cell>
          <cell r="Z46">
            <v>0</v>
          </cell>
          <cell r="AA46">
            <v>22</v>
          </cell>
          <cell r="AB46">
            <v>34</v>
          </cell>
          <cell r="AC46">
            <v>340000</v>
          </cell>
          <cell r="AD46">
            <v>170000</v>
          </cell>
        </row>
        <row r="47">
          <cell r="A47">
            <v>38</v>
          </cell>
          <cell r="B47" t="str">
            <v>　十王町</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row>
        <row r="48">
          <cell r="A48">
            <v>39</v>
          </cell>
          <cell r="B48" t="str">
            <v>　鉾田町</v>
          </cell>
          <cell r="C48">
            <v>8600</v>
          </cell>
          <cell r="D48">
            <v>15200</v>
          </cell>
          <cell r="E48">
            <v>8600</v>
          </cell>
          <cell r="F48">
            <v>0</v>
          </cell>
          <cell r="G48">
            <v>17</v>
          </cell>
          <cell r="H48">
            <v>17</v>
          </cell>
          <cell r="I48">
            <v>15200</v>
          </cell>
          <cell r="J48">
            <v>0</v>
          </cell>
          <cell r="K48">
            <v>0</v>
          </cell>
          <cell r="L48">
            <v>0</v>
          </cell>
          <cell r="M48">
            <v>23800</v>
          </cell>
          <cell r="N48">
            <v>0</v>
          </cell>
          <cell r="O48">
            <v>0</v>
          </cell>
          <cell r="P48">
            <v>0</v>
          </cell>
          <cell r="Q48">
            <v>0</v>
          </cell>
          <cell r="R48">
            <v>0</v>
          </cell>
          <cell r="S48">
            <v>0</v>
          </cell>
          <cell r="T48">
            <v>0</v>
          </cell>
          <cell r="U48">
            <v>0</v>
          </cell>
          <cell r="V48">
            <v>0</v>
          </cell>
          <cell r="W48">
            <v>0</v>
          </cell>
          <cell r="X48">
            <v>0</v>
          </cell>
          <cell r="Y48">
            <v>0</v>
          </cell>
          <cell r="Z48">
            <v>0</v>
          </cell>
          <cell r="AA48">
            <v>17</v>
          </cell>
          <cell r="AB48">
            <v>17</v>
          </cell>
          <cell r="AC48">
            <v>176000</v>
          </cell>
        </row>
        <row r="49">
          <cell r="A49">
            <v>40</v>
          </cell>
          <cell r="B49" t="str">
            <v>　神栖町</v>
          </cell>
          <cell r="C49">
            <v>46500</v>
          </cell>
          <cell r="D49">
            <v>45000</v>
          </cell>
          <cell r="E49">
            <v>1000</v>
          </cell>
          <cell r="F49">
            <v>3600</v>
          </cell>
          <cell r="G49">
            <v>3600</v>
          </cell>
          <cell r="H49">
            <v>100600</v>
          </cell>
          <cell r="I49">
            <v>4500</v>
          </cell>
          <cell r="J49">
            <v>11</v>
          </cell>
          <cell r="K49">
            <v>11</v>
          </cell>
          <cell r="L49">
            <v>210640</v>
          </cell>
          <cell r="M49">
            <v>100600</v>
          </cell>
          <cell r="N49">
            <v>0</v>
          </cell>
          <cell r="O49">
            <v>0</v>
          </cell>
          <cell r="P49">
            <v>0</v>
          </cell>
          <cell r="Q49">
            <v>0</v>
          </cell>
          <cell r="R49">
            <v>0</v>
          </cell>
          <cell r="S49">
            <v>0</v>
          </cell>
          <cell r="T49">
            <v>0</v>
          </cell>
          <cell r="U49">
            <v>0</v>
          </cell>
          <cell r="V49">
            <v>0</v>
          </cell>
          <cell r="W49">
            <v>0</v>
          </cell>
          <cell r="X49">
            <v>0</v>
          </cell>
          <cell r="Y49">
            <v>0</v>
          </cell>
          <cell r="Z49">
            <v>0</v>
          </cell>
          <cell r="AA49">
            <v>11</v>
          </cell>
          <cell r="AB49">
            <v>11</v>
          </cell>
          <cell r="AC49">
            <v>210640</v>
          </cell>
          <cell r="AD49">
            <v>11000</v>
          </cell>
        </row>
        <row r="50">
          <cell r="A50">
            <v>41</v>
          </cell>
          <cell r="B50" t="str">
            <v>　波崎町</v>
          </cell>
          <cell r="C50">
            <v>18000</v>
          </cell>
          <cell r="D50">
            <v>3000</v>
          </cell>
          <cell r="E50">
            <v>3000</v>
          </cell>
          <cell r="F50">
            <v>1280</v>
          </cell>
          <cell r="G50">
            <v>1280</v>
          </cell>
          <cell r="H50">
            <v>29280</v>
          </cell>
          <cell r="I50">
            <v>4000</v>
          </cell>
          <cell r="J50">
            <v>16</v>
          </cell>
          <cell r="K50">
            <v>16</v>
          </cell>
          <cell r="L50">
            <v>228900</v>
          </cell>
          <cell r="M50">
            <v>29280</v>
          </cell>
          <cell r="N50">
            <v>0</v>
          </cell>
          <cell r="O50">
            <v>0</v>
          </cell>
          <cell r="P50">
            <v>0</v>
          </cell>
          <cell r="Q50">
            <v>0</v>
          </cell>
          <cell r="R50">
            <v>0</v>
          </cell>
          <cell r="S50">
            <v>0</v>
          </cell>
          <cell r="T50">
            <v>0</v>
          </cell>
          <cell r="U50">
            <v>0</v>
          </cell>
          <cell r="V50">
            <v>0</v>
          </cell>
          <cell r="W50">
            <v>0</v>
          </cell>
          <cell r="X50">
            <v>0</v>
          </cell>
          <cell r="Y50">
            <v>0</v>
          </cell>
          <cell r="Z50">
            <v>0</v>
          </cell>
          <cell r="AA50">
            <v>16</v>
          </cell>
          <cell r="AB50">
            <v>16</v>
          </cell>
          <cell r="AC50">
            <v>228900</v>
          </cell>
        </row>
        <row r="51">
          <cell r="A51">
            <v>42</v>
          </cell>
          <cell r="B51" t="str">
            <v>　麻生町</v>
          </cell>
          <cell r="C51">
            <v>18000</v>
          </cell>
          <cell r="D51">
            <v>480</v>
          </cell>
          <cell r="E51">
            <v>10000</v>
          </cell>
          <cell r="F51">
            <v>28480</v>
          </cell>
          <cell r="G51">
            <v>480</v>
          </cell>
          <cell r="H51">
            <v>17</v>
          </cell>
          <cell r="I51">
            <v>10000</v>
          </cell>
          <cell r="J51">
            <v>100000</v>
          </cell>
          <cell r="K51">
            <v>0</v>
          </cell>
          <cell r="L51">
            <v>0</v>
          </cell>
          <cell r="M51">
            <v>28480</v>
          </cell>
          <cell r="N51">
            <v>0</v>
          </cell>
          <cell r="O51">
            <v>0</v>
          </cell>
          <cell r="P51">
            <v>0</v>
          </cell>
          <cell r="Q51">
            <v>0</v>
          </cell>
          <cell r="R51">
            <v>0</v>
          </cell>
          <cell r="S51">
            <v>0</v>
          </cell>
          <cell r="T51">
            <v>0</v>
          </cell>
          <cell r="U51">
            <v>0</v>
          </cell>
          <cell r="V51">
            <v>0</v>
          </cell>
          <cell r="W51">
            <v>0</v>
          </cell>
          <cell r="X51">
            <v>0</v>
          </cell>
          <cell r="Y51">
            <v>0</v>
          </cell>
          <cell r="Z51">
            <v>0</v>
          </cell>
          <cell r="AA51">
            <v>17</v>
          </cell>
          <cell r="AB51">
            <v>17</v>
          </cell>
          <cell r="AC51">
            <v>100000</v>
          </cell>
        </row>
        <row r="52">
          <cell r="A52">
            <v>43</v>
          </cell>
          <cell r="B52" t="str">
            <v>　北浦町</v>
          </cell>
          <cell r="C52">
            <v>40000</v>
          </cell>
          <cell r="D52">
            <v>5250</v>
          </cell>
          <cell r="E52">
            <v>5250</v>
          </cell>
          <cell r="F52">
            <v>21000</v>
          </cell>
          <cell r="G52">
            <v>1600</v>
          </cell>
          <cell r="H52">
            <v>0</v>
          </cell>
          <cell r="I52">
            <v>21000</v>
          </cell>
          <cell r="J52">
            <v>7</v>
          </cell>
          <cell r="K52">
            <v>110000</v>
          </cell>
          <cell r="L52">
            <v>14000</v>
          </cell>
          <cell r="M52">
            <v>67850</v>
          </cell>
          <cell r="N52">
            <v>0</v>
          </cell>
          <cell r="O52">
            <v>0</v>
          </cell>
          <cell r="P52">
            <v>0</v>
          </cell>
          <cell r="Q52">
            <v>0</v>
          </cell>
          <cell r="R52">
            <v>0</v>
          </cell>
          <cell r="S52">
            <v>0</v>
          </cell>
          <cell r="T52">
            <v>0</v>
          </cell>
          <cell r="U52">
            <v>0</v>
          </cell>
          <cell r="V52">
            <v>0</v>
          </cell>
          <cell r="W52">
            <v>0</v>
          </cell>
          <cell r="X52">
            <v>0</v>
          </cell>
          <cell r="Y52">
            <v>0</v>
          </cell>
          <cell r="Z52">
            <v>0</v>
          </cell>
          <cell r="AA52">
            <v>7</v>
          </cell>
          <cell r="AB52">
            <v>7</v>
          </cell>
          <cell r="AC52">
            <v>110000</v>
          </cell>
          <cell r="AD52">
            <v>14000</v>
          </cell>
        </row>
        <row r="53">
          <cell r="A53">
            <v>44</v>
          </cell>
          <cell r="B53" t="str">
            <v>　玉造町</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row>
        <row r="54">
          <cell r="A54">
            <v>45</v>
          </cell>
          <cell r="B54" t="str">
            <v>　江戸崎町</v>
          </cell>
          <cell r="C54">
            <v>20000</v>
          </cell>
          <cell r="D54">
            <v>20000</v>
          </cell>
          <cell r="E54">
            <v>5</v>
          </cell>
          <cell r="F54">
            <v>20</v>
          </cell>
          <cell r="G54">
            <v>75000</v>
          </cell>
          <cell r="H54">
            <v>75000</v>
          </cell>
          <cell r="I54">
            <v>20000</v>
          </cell>
          <cell r="J54">
            <v>7</v>
          </cell>
          <cell r="K54">
            <v>105000</v>
          </cell>
          <cell r="L54">
            <v>0</v>
          </cell>
          <cell r="M54">
            <v>20000</v>
          </cell>
          <cell r="N54">
            <v>5</v>
          </cell>
          <cell r="O54">
            <v>20</v>
          </cell>
          <cell r="P54">
            <v>75000</v>
          </cell>
          <cell r="Q54">
            <v>0</v>
          </cell>
          <cell r="R54">
            <v>0</v>
          </cell>
          <cell r="S54">
            <v>0</v>
          </cell>
          <cell r="T54">
            <v>0</v>
          </cell>
          <cell r="U54">
            <v>0</v>
          </cell>
          <cell r="V54">
            <v>0</v>
          </cell>
          <cell r="W54">
            <v>0</v>
          </cell>
          <cell r="X54">
            <v>0</v>
          </cell>
          <cell r="Y54">
            <v>0</v>
          </cell>
          <cell r="Z54">
            <v>75000</v>
          </cell>
          <cell r="AA54">
            <v>7</v>
          </cell>
          <cell r="AB54">
            <v>7</v>
          </cell>
          <cell r="AC54">
            <v>105000</v>
          </cell>
        </row>
        <row r="55">
          <cell r="A55">
            <v>46</v>
          </cell>
          <cell r="B55" t="str">
            <v>　阿見町</v>
          </cell>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row>
        <row r="56">
          <cell r="A56">
            <v>47</v>
          </cell>
          <cell r="B56" t="str">
            <v>　新利根町</v>
          </cell>
          <cell r="C56">
            <v>500</v>
          </cell>
          <cell r="D56">
            <v>800</v>
          </cell>
          <cell r="E56">
            <v>500</v>
          </cell>
          <cell r="F56">
            <v>5300</v>
          </cell>
          <cell r="G56">
            <v>800</v>
          </cell>
          <cell r="H56">
            <v>3</v>
          </cell>
          <cell r="I56">
            <v>4000</v>
          </cell>
          <cell r="J56">
            <v>18000</v>
          </cell>
          <cell r="K56">
            <v>0</v>
          </cell>
          <cell r="L56">
            <v>0</v>
          </cell>
          <cell r="M56">
            <v>5300</v>
          </cell>
          <cell r="N56">
            <v>0</v>
          </cell>
          <cell r="O56">
            <v>0</v>
          </cell>
          <cell r="P56">
            <v>0</v>
          </cell>
          <cell r="Q56">
            <v>0</v>
          </cell>
          <cell r="R56">
            <v>0</v>
          </cell>
          <cell r="S56">
            <v>0</v>
          </cell>
          <cell r="T56">
            <v>0</v>
          </cell>
          <cell r="U56">
            <v>0</v>
          </cell>
          <cell r="V56">
            <v>0</v>
          </cell>
          <cell r="W56">
            <v>0</v>
          </cell>
          <cell r="X56">
            <v>0</v>
          </cell>
          <cell r="Y56">
            <v>0</v>
          </cell>
          <cell r="Z56">
            <v>0</v>
          </cell>
          <cell r="AA56">
            <v>3</v>
          </cell>
          <cell r="AB56">
            <v>3</v>
          </cell>
          <cell r="AC56">
            <v>18000</v>
          </cell>
        </row>
        <row r="57">
          <cell r="A57">
            <v>48</v>
          </cell>
          <cell r="B57" t="str">
            <v>　河内町</v>
          </cell>
          <cell r="C57">
            <v>52000</v>
          </cell>
          <cell r="D57">
            <v>30000</v>
          </cell>
          <cell r="E57">
            <v>52000</v>
          </cell>
          <cell r="F57">
            <v>30000</v>
          </cell>
          <cell r="G57">
            <v>0</v>
          </cell>
          <cell r="H57">
            <v>9</v>
          </cell>
          <cell r="I57">
            <v>6000</v>
          </cell>
          <cell r="J57">
            <v>80000</v>
          </cell>
          <cell r="K57">
            <v>0</v>
          </cell>
          <cell r="L57">
            <v>0</v>
          </cell>
          <cell r="M57">
            <v>88000</v>
          </cell>
          <cell r="N57">
            <v>0</v>
          </cell>
          <cell r="O57">
            <v>0</v>
          </cell>
          <cell r="P57">
            <v>0</v>
          </cell>
          <cell r="Q57">
            <v>0</v>
          </cell>
          <cell r="R57">
            <v>0</v>
          </cell>
          <cell r="S57">
            <v>0</v>
          </cell>
          <cell r="T57">
            <v>0</v>
          </cell>
          <cell r="U57">
            <v>0</v>
          </cell>
          <cell r="V57">
            <v>0</v>
          </cell>
          <cell r="W57">
            <v>0</v>
          </cell>
          <cell r="X57">
            <v>0</v>
          </cell>
          <cell r="Y57">
            <v>0</v>
          </cell>
          <cell r="Z57">
            <v>0</v>
          </cell>
          <cell r="AA57">
            <v>9</v>
          </cell>
          <cell r="AB57">
            <v>9</v>
          </cell>
          <cell r="AC57">
            <v>80000</v>
          </cell>
        </row>
        <row r="58">
          <cell r="A58">
            <v>49</v>
          </cell>
          <cell r="B58" t="str">
            <v>　東町</v>
          </cell>
          <cell r="C58">
            <v>0</v>
          </cell>
          <cell r="D58">
            <v>0</v>
          </cell>
          <cell r="E58">
            <v>5</v>
          </cell>
          <cell r="F58">
            <v>5</v>
          </cell>
          <cell r="G58">
            <v>100000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5</v>
          </cell>
          <cell r="AB58">
            <v>5</v>
          </cell>
          <cell r="AC58">
            <v>100000</v>
          </cell>
        </row>
        <row r="59">
          <cell r="A59">
            <v>50</v>
          </cell>
          <cell r="B59" t="str">
            <v>　霞ヶ浦町</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row>
        <row r="60">
          <cell r="A60">
            <v>51</v>
          </cell>
          <cell r="B60" t="str">
            <v>　八郷町</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row>
        <row r="61">
          <cell r="A61">
            <v>52</v>
          </cell>
          <cell r="B61" t="str">
            <v>　千代田町</v>
          </cell>
          <cell r="C61">
            <v>0</v>
          </cell>
          <cell r="D61">
            <v>0</v>
          </cell>
          <cell r="E61">
            <v>6</v>
          </cell>
          <cell r="F61">
            <v>6</v>
          </cell>
          <cell r="G61">
            <v>60000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6</v>
          </cell>
          <cell r="AB61">
            <v>6</v>
          </cell>
          <cell r="AC61">
            <v>60000</v>
          </cell>
        </row>
        <row r="62">
          <cell r="A62">
            <v>53</v>
          </cell>
          <cell r="B62" t="str">
            <v>　伊奈町</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row>
        <row r="63">
          <cell r="A63">
            <v>54</v>
          </cell>
          <cell r="B63" t="str">
            <v>　関城町</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row>
        <row r="64">
          <cell r="A64">
            <v>55</v>
          </cell>
          <cell r="B64" t="str">
            <v>　明野町</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row>
        <row r="65">
          <cell r="A65">
            <v>56</v>
          </cell>
          <cell r="B65" t="str">
            <v>　真壁町</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row>
        <row r="66">
          <cell r="A66">
            <v>57</v>
          </cell>
          <cell r="B66" t="str">
            <v>　協和町</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row>
        <row r="67">
          <cell r="A67">
            <v>58</v>
          </cell>
          <cell r="B67" t="str">
            <v>　八千代町</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row>
        <row r="68">
          <cell r="A68">
            <v>59</v>
          </cell>
          <cell r="B68" t="str">
            <v>　石下町</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row>
        <row r="69">
          <cell r="A69">
            <v>60</v>
          </cell>
          <cell r="B69" t="str">
            <v>　総和町</v>
          </cell>
          <cell r="C69">
            <v>2400</v>
          </cell>
          <cell r="D69">
            <v>1600</v>
          </cell>
          <cell r="E69">
            <v>2400</v>
          </cell>
          <cell r="F69">
            <v>29600</v>
          </cell>
          <cell r="G69">
            <v>1600</v>
          </cell>
          <cell r="H69">
            <v>14</v>
          </cell>
          <cell r="I69">
            <v>25600</v>
          </cell>
          <cell r="J69">
            <v>220000</v>
          </cell>
          <cell r="K69">
            <v>0</v>
          </cell>
          <cell r="L69">
            <v>0</v>
          </cell>
          <cell r="M69">
            <v>29600</v>
          </cell>
          <cell r="N69">
            <v>0</v>
          </cell>
          <cell r="O69">
            <v>0</v>
          </cell>
          <cell r="P69">
            <v>0</v>
          </cell>
          <cell r="Q69">
            <v>0</v>
          </cell>
          <cell r="R69">
            <v>0</v>
          </cell>
          <cell r="S69">
            <v>0</v>
          </cell>
          <cell r="T69">
            <v>0</v>
          </cell>
          <cell r="U69">
            <v>0</v>
          </cell>
          <cell r="V69">
            <v>0</v>
          </cell>
          <cell r="W69">
            <v>0</v>
          </cell>
          <cell r="X69">
            <v>0</v>
          </cell>
          <cell r="Y69">
            <v>0</v>
          </cell>
          <cell r="Z69">
            <v>0</v>
          </cell>
          <cell r="AA69">
            <v>14</v>
          </cell>
          <cell r="AB69">
            <v>22</v>
          </cell>
          <cell r="AC69">
            <v>220000</v>
          </cell>
        </row>
        <row r="70">
          <cell r="A70">
            <v>61</v>
          </cell>
          <cell r="B70" t="str">
            <v>　五霞町</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row>
        <row r="71">
          <cell r="A71">
            <v>62</v>
          </cell>
          <cell r="B71" t="str">
            <v>　三和町</v>
          </cell>
          <cell r="C71">
            <v>11000</v>
          </cell>
          <cell r="D71">
            <v>9000</v>
          </cell>
          <cell r="E71">
            <v>11000</v>
          </cell>
          <cell r="F71">
            <v>0</v>
          </cell>
          <cell r="G71">
            <v>10</v>
          </cell>
          <cell r="H71">
            <v>10</v>
          </cell>
          <cell r="I71">
            <v>9000</v>
          </cell>
          <cell r="J71">
            <v>0</v>
          </cell>
          <cell r="K71">
            <v>0</v>
          </cell>
          <cell r="L71">
            <v>0</v>
          </cell>
          <cell r="M71">
            <v>20000</v>
          </cell>
          <cell r="N71">
            <v>0</v>
          </cell>
          <cell r="O71">
            <v>0</v>
          </cell>
          <cell r="P71">
            <v>0</v>
          </cell>
          <cell r="Q71">
            <v>0</v>
          </cell>
          <cell r="R71">
            <v>0</v>
          </cell>
          <cell r="S71">
            <v>0</v>
          </cell>
          <cell r="T71">
            <v>0</v>
          </cell>
          <cell r="U71">
            <v>0</v>
          </cell>
          <cell r="V71">
            <v>0</v>
          </cell>
          <cell r="W71">
            <v>0</v>
          </cell>
          <cell r="X71">
            <v>0</v>
          </cell>
          <cell r="Y71">
            <v>0</v>
          </cell>
          <cell r="Z71">
            <v>0</v>
          </cell>
          <cell r="AA71">
            <v>10</v>
          </cell>
          <cell r="AB71">
            <v>10</v>
          </cell>
          <cell r="AC71">
            <v>200000</v>
          </cell>
        </row>
        <row r="72">
          <cell r="A72">
            <v>63</v>
          </cell>
          <cell r="B72" t="str">
            <v>　猿島町</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row>
        <row r="73">
          <cell r="A73">
            <v>64</v>
          </cell>
          <cell r="B73" t="str">
            <v>　境町</v>
          </cell>
          <cell r="C73">
            <v>42000</v>
          </cell>
          <cell r="D73">
            <v>5000</v>
          </cell>
          <cell r="E73">
            <v>5000</v>
          </cell>
          <cell r="F73">
            <v>42000</v>
          </cell>
          <cell r="G73">
            <v>4000</v>
          </cell>
          <cell r="H73">
            <v>0</v>
          </cell>
          <cell r="I73">
            <v>42000</v>
          </cell>
          <cell r="J73">
            <v>10</v>
          </cell>
          <cell r="K73">
            <v>310000</v>
          </cell>
          <cell r="L73">
            <v>22000</v>
          </cell>
          <cell r="M73">
            <v>93000</v>
          </cell>
          <cell r="N73">
            <v>0</v>
          </cell>
          <cell r="O73">
            <v>0</v>
          </cell>
          <cell r="P73">
            <v>0</v>
          </cell>
          <cell r="Q73">
            <v>0</v>
          </cell>
          <cell r="R73">
            <v>0</v>
          </cell>
          <cell r="S73">
            <v>0</v>
          </cell>
          <cell r="T73">
            <v>0</v>
          </cell>
          <cell r="U73">
            <v>0</v>
          </cell>
          <cell r="V73">
            <v>0</v>
          </cell>
          <cell r="W73">
            <v>0</v>
          </cell>
          <cell r="X73">
            <v>0</v>
          </cell>
          <cell r="Y73">
            <v>0</v>
          </cell>
          <cell r="Z73">
            <v>0</v>
          </cell>
          <cell r="AA73">
            <v>10</v>
          </cell>
          <cell r="AB73">
            <v>10</v>
          </cell>
          <cell r="AC73">
            <v>310000</v>
          </cell>
          <cell r="AD73">
            <v>22000</v>
          </cell>
        </row>
        <row r="74">
          <cell r="A74">
            <v>65</v>
          </cell>
          <cell r="B74" t="str">
            <v>　藤代町</v>
          </cell>
          <cell r="C74">
            <v>0</v>
          </cell>
          <cell r="D74">
            <v>0</v>
          </cell>
          <cell r="E74">
            <v>9</v>
          </cell>
          <cell r="F74">
            <v>9</v>
          </cell>
          <cell r="G74">
            <v>180000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9</v>
          </cell>
          <cell r="AB74">
            <v>9</v>
          </cell>
          <cell r="AC74">
            <v>180000</v>
          </cell>
        </row>
        <row r="75">
          <cell r="A75">
            <v>66</v>
          </cell>
          <cell r="B75" t="str">
            <v>　利根町</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row>
        <row r="76">
          <cell r="B76" t="str">
            <v>小　　計</v>
          </cell>
          <cell r="C76">
            <v>489500</v>
          </cell>
          <cell r="D76">
            <v>48000</v>
          </cell>
          <cell r="E76">
            <v>166504</v>
          </cell>
          <cell r="F76">
            <v>33000</v>
          </cell>
          <cell r="G76">
            <v>34360</v>
          </cell>
          <cell r="H76">
            <v>0</v>
          </cell>
          <cell r="I76">
            <v>235300</v>
          </cell>
          <cell r="J76">
            <v>0</v>
          </cell>
          <cell r="K76">
            <v>0</v>
          </cell>
          <cell r="L76">
            <v>0</v>
          </cell>
          <cell r="M76">
            <v>1006664</v>
          </cell>
          <cell r="N76">
            <v>5</v>
          </cell>
          <cell r="O76">
            <v>20</v>
          </cell>
          <cell r="P76">
            <v>75000</v>
          </cell>
          <cell r="Q76">
            <v>0</v>
          </cell>
          <cell r="R76">
            <v>0</v>
          </cell>
          <cell r="S76">
            <v>0</v>
          </cell>
          <cell r="T76">
            <v>0</v>
          </cell>
          <cell r="U76">
            <v>0</v>
          </cell>
          <cell r="V76">
            <v>0</v>
          </cell>
          <cell r="W76">
            <v>0</v>
          </cell>
          <cell r="X76">
            <v>0</v>
          </cell>
          <cell r="Y76">
            <v>0</v>
          </cell>
          <cell r="Z76">
            <v>75000</v>
          </cell>
          <cell r="AA76">
            <v>239</v>
          </cell>
          <cell r="AB76">
            <v>262</v>
          </cell>
          <cell r="AC76">
            <v>3768540</v>
          </cell>
          <cell r="AD76">
            <v>221400</v>
          </cell>
        </row>
        <row r="77">
          <cell r="M77">
            <v>0</v>
          </cell>
          <cell r="N77">
            <v>0</v>
          </cell>
          <cell r="O77">
            <v>0</v>
          </cell>
          <cell r="P77">
            <v>0</v>
          </cell>
          <cell r="Q77">
            <v>0</v>
          </cell>
          <cell r="R77">
            <v>0</v>
          </cell>
          <cell r="S77">
            <v>0</v>
          </cell>
          <cell r="T77">
            <v>0</v>
          </cell>
          <cell r="U77">
            <v>0</v>
          </cell>
          <cell r="V77">
            <v>0</v>
          </cell>
          <cell r="W77">
            <v>0</v>
          </cell>
          <cell r="X77">
            <v>0</v>
          </cell>
          <cell r="Y77">
            <v>0</v>
          </cell>
          <cell r="Z77">
            <v>0</v>
          </cell>
        </row>
        <row r="78">
          <cell r="M78">
            <v>0</v>
          </cell>
          <cell r="N78">
            <v>0</v>
          </cell>
          <cell r="O78">
            <v>0</v>
          </cell>
          <cell r="P78">
            <v>0</v>
          </cell>
          <cell r="Q78">
            <v>0</v>
          </cell>
          <cell r="R78">
            <v>0</v>
          </cell>
          <cell r="S78">
            <v>0</v>
          </cell>
          <cell r="T78">
            <v>0</v>
          </cell>
          <cell r="U78">
            <v>0</v>
          </cell>
          <cell r="V78">
            <v>0</v>
          </cell>
          <cell r="W78">
            <v>0</v>
          </cell>
          <cell r="X78">
            <v>0</v>
          </cell>
          <cell r="Y78">
            <v>0</v>
          </cell>
          <cell r="Z78">
            <v>0</v>
          </cell>
        </row>
        <row r="79">
          <cell r="M79">
            <v>0</v>
          </cell>
          <cell r="N79">
            <v>0</v>
          </cell>
          <cell r="O79">
            <v>0</v>
          </cell>
          <cell r="P79">
            <v>0</v>
          </cell>
          <cell r="Q79">
            <v>0</v>
          </cell>
          <cell r="R79">
            <v>0</v>
          </cell>
          <cell r="S79">
            <v>0</v>
          </cell>
          <cell r="T79">
            <v>0</v>
          </cell>
          <cell r="U79">
            <v>0</v>
          </cell>
          <cell r="V79">
            <v>0</v>
          </cell>
          <cell r="W79">
            <v>0</v>
          </cell>
          <cell r="X79">
            <v>0</v>
          </cell>
          <cell r="Y79">
            <v>0</v>
          </cell>
          <cell r="Z79">
            <v>0</v>
          </cell>
        </row>
        <row r="80">
          <cell r="A80">
            <v>67</v>
          </cell>
          <cell r="B80" t="str">
            <v>　桂村</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row>
        <row r="81">
          <cell r="A81">
            <v>68</v>
          </cell>
          <cell r="B81" t="str">
            <v>　御前山村</v>
          </cell>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row>
        <row r="82">
          <cell r="A82">
            <v>69</v>
          </cell>
          <cell r="B82" t="str">
            <v>　七会村</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row>
        <row r="83">
          <cell r="A83">
            <v>70</v>
          </cell>
          <cell r="B83" t="str">
            <v>　東海村</v>
          </cell>
          <cell r="C83">
            <v>13700</v>
          </cell>
          <cell r="D83">
            <v>14400</v>
          </cell>
          <cell r="E83">
            <v>13700</v>
          </cell>
          <cell r="F83">
            <v>0</v>
          </cell>
          <cell r="G83">
            <v>8</v>
          </cell>
          <cell r="H83">
            <v>8</v>
          </cell>
          <cell r="I83">
            <v>14400</v>
          </cell>
          <cell r="J83">
            <v>0</v>
          </cell>
          <cell r="K83">
            <v>0</v>
          </cell>
          <cell r="L83">
            <v>0</v>
          </cell>
          <cell r="M83">
            <v>28100</v>
          </cell>
          <cell r="N83">
            <v>0</v>
          </cell>
          <cell r="O83">
            <v>0</v>
          </cell>
          <cell r="P83">
            <v>0</v>
          </cell>
          <cell r="Q83">
            <v>0</v>
          </cell>
          <cell r="R83">
            <v>0</v>
          </cell>
          <cell r="S83">
            <v>0</v>
          </cell>
          <cell r="T83">
            <v>0</v>
          </cell>
          <cell r="U83">
            <v>0</v>
          </cell>
          <cell r="V83">
            <v>0</v>
          </cell>
          <cell r="W83">
            <v>0</v>
          </cell>
          <cell r="X83">
            <v>0</v>
          </cell>
          <cell r="Y83">
            <v>0</v>
          </cell>
          <cell r="Z83">
            <v>0</v>
          </cell>
          <cell r="AA83">
            <v>8</v>
          </cell>
          <cell r="AB83">
            <v>8</v>
          </cell>
          <cell r="AC83">
            <v>108000</v>
          </cell>
        </row>
        <row r="84">
          <cell r="A84">
            <v>71</v>
          </cell>
          <cell r="B84" t="str">
            <v>　美和村</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row>
        <row r="85">
          <cell r="A85">
            <v>72</v>
          </cell>
          <cell r="B85" t="str">
            <v>　緒川村</v>
          </cell>
          <cell r="C85">
            <v>0</v>
          </cell>
          <cell r="D85">
            <v>0</v>
          </cell>
          <cell r="E85">
            <v>3</v>
          </cell>
          <cell r="F85">
            <v>3</v>
          </cell>
          <cell r="G85">
            <v>90000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3</v>
          </cell>
          <cell r="AB85">
            <v>3</v>
          </cell>
          <cell r="AC85">
            <v>90000</v>
          </cell>
        </row>
        <row r="86">
          <cell r="A86">
            <v>73</v>
          </cell>
          <cell r="B86" t="str">
            <v>　水府村</v>
          </cell>
          <cell r="C86">
            <v>0</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row>
        <row r="87">
          <cell r="A87">
            <v>74</v>
          </cell>
          <cell r="B87" t="str">
            <v>　里美村</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row>
        <row r="88">
          <cell r="A88">
            <v>75</v>
          </cell>
          <cell r="B88" t="str">
            <v>　旭村</v>
          </cell>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row>
        <row r="89">
          <cell r="A89">
            <v>76</v>
          </cell>
          <cell r="B89" t="str">
            <v>　大洋村</v>
          </cell>
          <cell r="C89">
            <v>0</v>
          </cell>
          <cell r="D89">
            <v>0</v>
          </cell>
          <cell r="E89">
            <v>10</v>
          </cell>
          <cell r="F89">
            <v>10</v>
          </cell>
          <cell r="G89">
            <v>200000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10</v>
          </cell>
          <cell r="AB89">
            <v>10</v>
          </cell>
          <cell r="AC89">
            <v>200000</v>
          </cell>
        </row>
        <row r="90">
          <cell r="A90">
            <v>77</v>
          </cell>
          <cell r="B90" t="str">
            <v>　美浦村</v>
          </cell>
          <cell r="C90">
            <v>50000</v>
          </cell>
          <cell r="D90">
            <v>1600</v>
          </cell>
          <cell r="E90">
            <v>4000</v>
          </cell>
          <cell r="F90">
            <v>55600</v>
          </cell>
          <cell r="G90">
            <v>1600</v>
          </cell>
          <cell r="H90">
            <v>9</v>
          </cell>
          <cell r="I90">
            <v>4000</v>
          </cell>
          <cell r="J90">
            <v>90000</v>
          </cell>
          <cell r="K90">
            <v>18000</v>
          </cell>
          <cell r="L90">
            <v>0</v>
          </cell>
          <cell r="M90">
            <v>55600</v>
          </cell>
          <cell r="N90">
            <v>0</v>
          </cell>
          <cell r="O90">
            <v>0</v>
          </cell>
          <cell r="P90">
            <v>0</v>
          </cell>
          <cell r="Q90">
            <v>0</v>
          </cell>
          <cell r="R90">
            <v>0</v>
          </cell>
          <cell r="S90">
            <v>0</v>
          </cell>
          <cell r="T90">
            <v>0</v>
          </cell>
          <cell r="U90">
            <v>0</v>
          </cell>
          <cell r="V90">
            <v>0</v>
          </cell>
          <cell r="W90">
            <v>0</v>
          </cell>
          <cell r="X90">
            <v>0</v>
          </cell>
          <cell r="Y90">
            <v>0</v>
          </cell>
          <cell r="Z90">
            <v>0</v>
          </cell>
          <cell r="AA90">
            <v>9</v>
          </cell>
          <cell r="AB90">
            <v>9</v>
          </cell>
          <cell r="AC90">
            <v>90000</v>
          </cell>
          <cell r="AD90">
            <v>18000</v>
          </cell>
        </row>
        <row r="91">
          <cell r="A91">
            <v>78</v>
          </cell>
          <cell r="B91" t="str">
            <v>　桜川村</v>
          </cell>
          <cell r="C91">
            <v>74000</v>
          </cell>
          <cell r="D91">
            <v>2000</v>
          </cell>
          <cell r="E91">
            <v>2000</v>
          </cell>
          <cell r="F91">
            <v>95200</v>
          </cell>
          <cell r="G91">
            <v>0</v>
          </cell>
          <cell r="H91">
            <v>4</v>
          </cell>
          <cell r="I91">
            <v>19200</v>
          </cell>
          <cell r="J91">
            <v>80000</v>
          </cell>
          <cell r="K91">
            <v>4400</v>
          </cell>
          <cell r="L91">
            <v>0</v>
          </cell>
          <cell r="M91">
            <v>95200</v>
          </cell>
          <cell r="N91">
            <v>0</v>
          </cell>
          <cell r="O91">
            <v>0</v>
          </cell>
          <cell r="P91">
            <v>0</v>
          </cell>
          <cell r="Q91">
            <v>0</v>
          </cell>
          <cell r="R91">
            <v>0</v>
          </cell>
          <cell r="S91">
            <v>0</v>
          </cell>
          <cell r="T91">
            <v>0</v>
          </cell>
          <cell r="U91">
            <v>0</v>
          </cell>
          <cell r="V91">
            <v>0</v>
          </cell>
          <cell r="W91">
            <v>0</v>
          </cell>
          <cell r="X91">
            <v>0</v>
          </cell>
          <cell r="Y91">
            <v>0</v>
          </cell>
          <cell r="Z91">
            <v>0</v>
          </cell>
          <cell r="AA91">
            <v>4</v>
          </cell>
          <cell r="AB91">
            <v>4</v>
          </cell>
          <cell r="AC91">
            <v>80000</v>
          </cell>
          <cell r="AD91">
            <v>4400</v>
          </cell>
        </row>
        <row r="92">
          <cell r="A92">
            <v>79</v>
          </cell>
          <cell r="B92" t="str">
            <v>　玉里村</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row>
        <row r="93">
          <cell r="A93">
            <v>80</v>
          </cell>
          <cell r="B93" t="str">
            <v>　新治村</v>
          </cell>
          <cell r="C93">
            <v>0</v>
          </cell>
          <cell r="D93">
            <v>0</v>
          </cell>
          <cell r="E93">
            <v>3</v>
          </cell>
          <cell r="F93">
            <v>3</v>
          </cell>
          <cell r="G93">
            <v>30000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3</v>
          </cell>
          <cell r="AB93">
            <v>3</v>
          </cell>
          <cell r="AC93">
            <v>30000</v>
          </cell>
        </row>
        <row r="94">
          <cell r="A94">
            <v>81</v>
          </cell>
          <cell r="B94" t="str">
            <v>　谷和原村</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row>
        <row r="95">
          <cell r="A95">
            <v>82</v>
          </cell>
          <cell r="B95" t="str">
            <v>　大和村</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row>
        <row r="96">
          <cell r="A96">
            <v>83</v>
          </cell>
          <cell r="B96" t="str">
            <v>　千代川村</v>
          </cell>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row>
        <row r="97">
          <cell r="B97" t="str">
            <v>小　　計</v>
          </cell>
          <cell r="C97">
            <v>124000</v>
          </cell>
          <cell r="D97">
            <v>0</v>
          </cell>
          <cell r="E97">
            <v>15700</v>
          </cell>
          <cell r="F97">
            <v>0</v>
          </cell>
          <cell r="G97">
            <v>1600</v>
          </cell>
          <cell r="H97">
            <v>0</v>
          </cell>
          <cell r="I97">
            <v>37600</v>
          </cell>
          <cell r="J97">
            <v>0</v>
          </cell>
          <cell r="K97">
            <v>0</v>
          </cell>
          <cell r="L97">
            <v>0</v>
          </cell>
          <cell r="M97">
            <v>178900</v>
          </cell>
          <cell r="N97">
            <v>0</v>
          </cell>
          <cell r="O97">
            <v>0</v>
          </cell>
          <cell r="P97">
            <v>0</v>
          </cell>
          <cell r="Q97">
            <v>0</v>
          </cell>
          <cell r="R97">
            <v>0</v>
          </cell>
          <cell r="S97">
            <v>0</v>
          </cell>
          <cell r="T97">
            <v>0</v>
          </cell>
          <cell r="U97">
            <v>0</v>
          </cell>
          <cell r="V97">
            <v>0</v>
          </cell>
          <cell r="W97">
            <v>0</v>
          </cell>
          <cell r="X97">
            <v>0</v>
          </cell>
          <cell r="Y97">
            <v>0</v>
          </cell>
          <cell r="Z97">
            <v>0</v>
          </cell>
          <cell r="AA97">
            <v>37</v>
          </cell>
          <cell r="AB97">
            <v>37</v>
          </cell>
          <cell r="AC97">
            <v>598000</v>
          </cell>
          <cell r="AD97">
            <v>22400</v>
          </cell>
        </row>
        <row r="98">
          <cell r="M98">
            <v>0</v>
          </cell>
          <cell r="N98">
            <v>0</v>
          </cell>
          <cell r="O98">
            <v>0</v>
          </cell>
          <cell r="P98">
            <v>0</v>
          </cell>
          <cell r="Q98">
            <v>0</v>
          </cell>
          <cell r="R98">
            <v>0</v>
          </cell>
          <cell r="S98">
            <v>0</v>
          </cell>
          <cell r="T98">
            <v>0</v>
          </cell>
          <cell r="U98">
            <v>0</v>
          </cell>
          <cell r="V98">
            <v>0</v>
          </cell>
          <cell r="W98">
            <v>0</v>
          </cell>
          <cell r="X98">
            <v>0</v>
          </cell>
          <cell r="Y98">
            <v>0</v>
          </cell>
          <cell r="Z98">
            <v>0</v>
          </cell>
        </row>
        <row r="99">
          <cell r="A99">
            <v>1</v>
          </cell>
          <cell r="B99" t="str">
            <v>ニューライフカシマ</v>
          </cell>
          <cell r="C99">
            <v>0</v>
          </cell>
          <cell r="D99">
            <v>0</v>
          </cell>
          <cell r="E99">
            <v>12</v>
          </cell>
          <cell r="F99">
            <v>12</v>
          </cell>
          <cell r="G99">
            <v>120000</v>
          </cell>
          <cell r="H99">
            <v>40000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12</v>
          </cell>
          <cell r="AB99">
            <v>12</v>
          </cell>
          <cell r="AC99">
            <v>120000</v>
          </cell>
          <cell r="AD99">
            <v>40000</v>
          </cell>
        </row>
        <row r="100">
          <cell r="A100">
            <v>2</v>
          </cell>
          <cell r="B100" t="str">
            <v>スカイスポーツ取手</v>
          </cell>
          <cell r="C100">
            <v>0</v>
          </cell>
          <cell r="D100">
            <v>0</v>
          </cell>
          <cell r="E100">
            <v>4</v>
          </cell>
          <cell r="F100">
            <v>4</v>
          </cell>
          <cell r="G100">
            <v>65000</v>
          </cell>
          <cell r="H100">
            <v>11000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4</v>
          </cell>
          <cell r="AB100">
            <v>4</v>
          </cell>
          <cell r="AC100">
            <v>65000</v>
          </cell>
          <cell r="AD100">
            <v>11000</v>
          </cell>
        </row>
        <row r="101">
          <cell r="A101">
            <v>3</v>
          </cell>
          <cell r="B101" t="str">
            <v>ふれあい坂下</v>
          </cell>
          <cell r="C101">
            <v>0</v>
          </cell>
          <cell r="D101">
            <v>0</v>
          </cell>
          <cell r="E101">
            <v>7</v>
          </cell>
          <cell r="F101">
            <v>7</v>
          </cell>
          <cell r="G101">
            <v>80000</v>
          </cell>
          <cell r="H101">
            <v>133000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7</v>
          </cell>
          <cell r="AB101">
            <v>7</v>
          </cell>
          <cell r="AC101">
            <v>80000</v>
          </cell>
          <cell r="AD101">
            <v>133000</v>
          </cell>
        </row>
        <row r="102">
          <cell r="A102">
            <v>4</v>
          </cell>
          <cell r="B102" t="str">
            <v>未来の子ども</v>
          </cell>
          <cell r="C102">
            <v>0</v>
          </cell>
          <cell r="D102">
            <v>0</v>
          </cell>
          <cell r="E102">
            <v>6</v>
          </cell>
          <cell r="F102">
            <v>6</v>
          </cell>
          <cell r="G102">
            <v>150000</v>
          </cell>
          <cell r="H102">
            <v>13940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6</v>
          </cell>
          <cell r="AB102">
            <v>6</v>
          </cell>
          <cell r="AC102">
            <v>150000</v>
          </cell>
          <cell r="AD102">
            <v>13940</v>
          </cell>
        </row>
        <row r="103">
          <cell r="A103">
            <v>5</v>
          </cell>
          <cell r="B103" t="str">
            <v>水戸こどもの劇場</v>
          </cell>
          <cell r="C103">
            <v>0</v>
          </cell>
          <cell r="D103">
            <v>0</v>
          </cell>
          <cell r="E103">
            <v>13</v>
          </cell>
          <cell r="F103">
            <v>13</v>
          </cell>
          <cell r="G103">
            <v>260000</v>
          </cell>
          <cell r="H103">
            <v>26000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13</v>
          </cell>
          <cell r="AB103">
            <v>13</v>
          </cell>
          <cell r="AC103">
            <v>260000</v>
          </cell>
          <cell r="AD103">
            <v>26000</v>
          </cell>
        </row>
        <row r="104">
          <cell r="B104" t="str">
            <v>小計</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42</v>
          </cell>
          <cell r="AB104">
            <v>42</v>
          </cell>
          <cell r="AC104">
            <v>675000</v>
          </cell>
          <cell r="AD104">
            <v>223940</v>
          </cell>
        </row>
        <row r="105">
          <cell r="B105" t="str">
            <v>市町村等計</v>
          </cell>
          <cell r="C105">
            <v>795100</v>
          </cell>
          <cell r="D105">
            <v>56000</v>
          </cell>
          <cell r="E105">
            <v>238804</v>
          </cell>
          <cell r="F105">
            <v>153000</v>
          </cell>
          <cell r="G105">
            <v>61400</v>
          </cell>
          <cell r="H105">
            <v>2000</v>
          </cell>
          <cell r="I105">
            <v>344317</v>
          </cell>
          <cell r="J105">
            <v>0</v>
          </cell>
          <cell r="K105">
            <v>0</v>
          </cell>
          <cell r="L105">
            <v>0</v>
          </cell>
          <cell r="M105">
            <v>1650621</v>
          </cell>
          <cell r="N105">
            <v>5</v>
          </cell>
          <cell r="O105">
            <v>20</v>
          </cell>
          <cell r="P105">
            <v>75000</v>
          </cell>
          <cell r="Q105">
            <v>0</v>
          </cell>
          <cell r="R105">
            <v>0</v>
          </cell>
          <cell r="S105">
            <v>0</v>
          </cell>
          <cell r="T105">
            <v>0</v>
          </cell>
          <cell r="U105">
            <v>0</v>
          </cell>
          <cell r="V105">
            <v>0</v>
          </cell>
          <cell r="W105">
            <v>0</v>
          </cell>
          <cell r="X105">
            <v>0</v>
          </cell>
          <cell r="Y105">
            <v>0</v>
          </cell>
          <cell r="Z105">
            <v>75000</v>
          </cell>
          <cell r="AA105">
            <v>511</v>
          </cell>
          <cell r="AB105">
            <v>535</v>
          </cell>
          <cell r="AC105">
            <v>7187540</v>
          </cell>
          <cell r="AD105">
            <v>469740</v>
          </cell>
        </row>
        <row r="106">
          <cell r="B106" t="str">
            <v>市町村等計</v>
          </cell>
          <cell r="C106">
            <v>795100</v>
          </cell>
          <cell r="D106">
            <v>56000</v>
          </cell>
          <cell r="E106">
            <v>238804</v>
          </cell>
          <cell r="F106">
            <v>153000</v>
          </cell>
          <cell r="G106">
            <v>61400</v>
          </cell>
          <cell r="H106">
            <v>2000</v>
          </cell>
          <cell r="I106">
            <v>344317</v>
          </cell>
          <cell r="J106">
            <v>0</v>
          </cell>
          <cell r="K106">
            <v>0</v>
          </cell>
          <cell r="L106">
            <v>0</v>
          </cell>
          <cell r="M106">
            <v>1650621</v>
          </cell>
          <cell r="N106">
            <v>5</v>
          </cell>
          <cell r="O106">
            <v>20</v>
          </cell>
          <cell r="P106">
            <v>75000</v>
          </cell>
          <cell r="Q106">
            <v>0</v>
          </cell>
          <cell r="R106">
            <v>0</v>
          </cell>
          <cell r="S106">
            <v>0</v>
          </cell>
          <cell r="T106">
            <v>0</v>
          </cell>
          <cell r="U106">
            <v>0</v>
          </cell>
          <cell r="V106">
            <v>0</v>
          </cell>
          <cell r="W106">
            <v>0</v>
          </cell>
          <cell r="X106">
            <v>0</v>
          </cell>
          <cell r="Y106">
            <v>0</v>
          </cell>
          <cell r="Z106">
            <v>75000</v>
          </cell>
          <cell r="AA106">
            <v>511</v>
          </cell>
          <cell r="AB106">
            <v>535</v>
          </cell>
          <cell r="AC106">
            <v>7187540</v>
          </cell>
          <cell r="AD106">
            <v>469740</v>
          </cell>
        </row>
        <row r="107">
          <cell r="B107" t="str">
            <v>茨城県</v>
          </cell>
          <cell r="C107">
            <v>164000</v>
          </cell>
          <cell r="D107">
            <v>252000</v>
          </cell>
          <cell r="E107">
            <v>21000</v>
          </cell>
          <cell r="F107">
            <v>882000</v>
          </cell>
          <cell r="G107">
            <v>12400</v>
          </cell>
          <cell r="H107">
            <v>0</v>
          </cell>
          <cell r="I107">
            <v>37800</v>
          </cell>
          <cell r="J107">
            <v>180000</v>
          </cell>
          <cell r="K107">
            <v>0</v>
          </cell>
          <cell r="L107">
            <v>95130</v>
          </cell>
          <cell r="M107">
            <v>1644330</v>
          </cell>
          <cell r="N107">
            <v>0</v>
          </cell>
          <cell r="O107">
            <v>0</v>
          </cell>
          <cell r="P107">
            <v>0</v>
          </cell>
          <cell r="Q107">
            <v>0</v>
          </cell>
          <cell r="R107">
            <v>0</v>
          </cell>
          <cell r="S107">
            <v>0</v>
          </cell>
          <cell r="T107">
            <v>0</v>
          </cell>
          <cell r="U107">
            <v>0</v>
          </cell>
          <cell r="V107">
            <v>0</v>
          </cell>
          <cell r="W107">
            <v>0</v>
          </cell>
          <cell r="X107">
            <v>0</v>
          </cell>
          <cell r="Y107">
            <v>0</v>
          </cell>
          <cell r="Z107">
            <v>0</v>
          </cell>
        </row>
        <row r="108">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row>
        <row r="109">
          <cell r="B109" t="str">
            <v>合　　計</v>
          </cell>
          <cell r="C109">
            <v>959100</v>
          </cell>
          <cell r="D109">
            <v>308000</v>
          </cell>
          <cell r="E109">
            <v>259804</v>
          </cell>
          <cell r="F109">
            <v>1035000</v>
          </cell>
          <cell r="G109">
            <v>73800</v>
          </cell>
          <cell r="H109">
            <v>2000</v>
          </cell>
          <cell r="I109">
            <v>382117</v>
          </cell>
          <cell r="J109">
            <v>180000</v>
          </cell>
          <cell r="K109">
            <v>0</v>
          </cell>
          <cell r="L109">
            <v>95130</v>
          </cell>
          <cell r="M109">
            <v>3294951</v>
          </cell>
          <cell r="N109">
            <v>5</v>
          </cell>
          <cell r="O109">
            <v>20</v>
          </cell>
          <cell r="P109">
            <v>75000</v>
          </cell>
          <cell r="Q109">
            <v>0</v>
          </cell>
          <cell r="R109">
            <v>0</v>
          </cell>
          <cell r="S109">
            <v>0</v>
          </cell>
          <cell r="T109">
            <v>0</v>
          </cell>
          <cell r="U109">
            <v>0</v>
          </cell>
          <cell r="V109">
            <v>0</v>
          </cell>
          <cell r="W109">
            <v>0</v>
          </cell>
          <cell r="X109">
            <v>0</v>
          </cell>
          <cell r="Y109">
            <v>0</v>
          </cell>
          <cell r="Z109">
            <v>75000</v>
          </cell>
          <cell r="AA109">
            <v>511</v>
          </cell>
          <cell r="AB109">
            <v>535</v>
          </cell>
          <cell r="AC109">
            <v>7187540</v>
          </cell>
          <cell r="AD109">
            <v>469740</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別紙2-１-1　事業計画書（総括）"/>
      <sheetName val="別紙2-１-2(1) 介護ロボット等導入支援　総表（直接補助）"/>
      <sheetName val="別紙2-１-2(2) 介護ロボット等導入支援　総表（間接補助）"/>
      <sheetName val="別紙2-１-２(3)　介護ロボット等導入支援 事業計画書"/>
      <sheetName val="別紙2-１-２(4)　介護ロボット等導入支援 積算内訳書"/>
      <sheetName val="別紙2-１-２(5) 導入促進（体験会等）事業計画書"/>
      <sheetName val="別紙２-１-２(6) 導入促進（コンサルタント等）事業計画書"/>
      <sheetName val="別紙2-１-３(1)　ICT導入支援　総表（直接補助）"/>
      <sheetName val="別紙2-１-３(2)　ICT導入支援　総表（間接補助）"/>
      <sheetName val="別紙2-１-３(3)　ICT導入支援事業計画書 "/>
      <sheetName val="別紙2-１-３(4)　ICT導入積算内訳書"/>
      <sheetName val="別紙2-１-４(1)　パッケージ型導入支援　総表（直接補助）"/>
      <sheetName val="別紙2-１-４(2)　パッケージ型導入支援　総表（間接補助）"/>
      <sheetName val="別紙2-１-４(3)　パッケージ型導入支援 事業計画 "/>
      <sheetName val="別紙2-１-４(4)　パッケージ型導入支援 積算内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3F943-1B0D-48D1-824E-6D8DADBA7338}">
  <sheetPr>
    <tabColor rgb="FFC00000"/>
    <pageSetUpPr fitToPage="1"/>
  </sheetPr>
  <dimension ref="A1:AC57"/>
  <sheetViews>
    <sheetView showGridLines="0" showZeros="0" view="pageBreakPreview" zoomScale="55" zoomScaleNormal="55" zoomScaleSheetLayoutView="55" workbookViewId="0">
      <selection activeCell="O37" sqref="O36:O37"/>
    </sheetView>
  </sheetViews>
  <sheetFormatPr defaultColWidth="8" defaultRowHeight="14.25"/>
  <cols>
    <col min="1" max="1" width="15.625" style="4" customWidth="1"/>
    <col min="2" max="2" width="13.125" style="4" customWidth="1"/>
    <col min="3" max="3" width="28" style="4" bestFit="1" customWidth="1"/>
    <col min="4" max="4" width="25.375" style="4" customWidth="1"/>
    <col min="5" max="5" width="32.875" style="4" customWidth="1"/>
    <col min="6" max="6" width="29.875" style="4" hidden="1" customWidth="1"/>
    <col min="7" max="7" width="25.625" style="10" customWidth="1"/>
    <col min="8" max="8" width="28" style="10" customWidth="1"/>
    <col min="9" max="9" width="17.625" style="10" bestFit="1" customWidth="1"/>
    <col min="10" max="10" width="12" style="10" bestFit="1" customWidth="1"/>
    <col min="11" max="11" width="23.875" style="10" customWidth="1"/>
    <col min="12" max="12" width="32.25" style="10" customWidth="1"/>
    <col min="13" max="13" width="26.75" style="10" bestFit="1" customWidth="1"/>
    <col min="14" max="14" width="17.625" style="10" bestFit="1" customWidth="1"/>
    <col min="15" max="15" width="27.125" style="4" customWidth="1"/>
    <col min="16" max="16" width="27.875" style="4" customWidth="1"/>
    <col min="17" max="17" width="35" style="4" customWidth="1"/>
    <col min="18" max="18" width="30.625" style="4" customWidth="1"/>
    <col min="19" max="19" width="4.875" style="4" customWidth="1"/>
    <col min="20" max="20" width="8" style="4"/>
    <col min="21" max="23" width="0" style="4" hidden="1" customWidth="1"/>
    <col min="24" max="26" width="8" style="4"/>
    <col min="27" max="27" width="3.375" style="4" customWidth="1"/>
    <col min="28" max="28" width="11" style="4" customWidth="1"/>
    <col min="29" max="29" width="11.625" style="4" customWidth="1"/>
    <col min="30" max="30" width="15.875" style="4" customWidth="1"/>
    <col min="31" max="254" width="8" style="4"/>
    <col min="255" max="255" width="15.625" style="4" customWidth="1"/>
    <col min="256" max="256" width="13.125" style="4" customWidth="1"/>
    <col min="257" max="257" width="28" style="4" bestFit="1" customWidth="1"/>
    <col min="258" max="258" width="25.375" style="4" customWidth="1"/>
    <col min="259" max="259" width="32.875" style="4" customWidth="1"/>
    <col min="260" max="260" width="0" style="4" hidden="1" customWidth="1"/>
    <col min="261" max="261" width="25.625" style="4" customWidth="1"/>
    <col min="262" max="262" width="30.625" style="4" bestFit="1" customWidth="1"/>
    <col min="263" max="263" width="17.625" style="4" bestFit="1" customWidth="1"/>
    <col min="264" max="264" width="12" style="4" bestFit="1" customWidth="1"/>
    <col min="265" max="265" width="28.125" style="4" bestFit="1" customWidth="1"/>
    <col min="266" max="266" width="26.75" style="4" bestFit="1" customWidth="1"/>
    <col min="267" max="267" width="32.875" style="4" customWidth="1"/>
    <col min="268" max="268" width="32.125" style="4" bestFit="1" customWidth="1"/>
    <col min="269" max="269" width="17.625" style="4" bestFit="1" customWidth="1"/>
    <col min="270" max="270" width="28.5" style="4" bestFit="1" customWidth="1"/>
    <col min="271" max="271" width="29.875" style="4" customWidth="1"/>
    <col min="272" max="272" width="23.625" style="4" customWidth="1"/>
    <col min="273" max="282" width="8" style="4"/>
    <col min="283" max="286" width="0" style="4" hidden="1" customWidth="1"/>
    <col min="287" max="510" width="8" style="4"/>
    <col min="511" max="511" width="15.625" style="4" customWidth="1"/>
    <col min="512" max="512" width="13.125" style="4" customWidth="1"/>
    <col min="513" max="513" width="28" style="4" bestFit="1" customWidth="1"/>
    <col min="514" max="514" width="25.375" style="4" customWidth="1"/>
    <col min="515" max="515" width="32.875" style="4" customWidth="1"/>
    <col min="516" max="516" width="0" style="4" hidden="1" customWidth="1"/>
    <col min="517" max="517" width="25.625" style="4" customWidth="1"/>
    <col min="518" max="518" width="30.625" style="4" bestFit="1" customWidth="1"/>
    <col min="519" max="519" width="17.625" style="4" bestFit="1" customWidth="1"/>
    <col min="520" max="520" width="12" style="4" bestFit="1" customWidth="1"/>
    <col min="521" max="521" width="28.125" style="4" bestFit="1" customWidth="1"/>
    <col min="522" max="522" width="26.75" style="4" bestFit="1" customWidth="1"/>
    <col min="523" max="523" width="32.875" style="4" customWidth="1"/>
    <col min="524" max="524" width="32.125" style="4" bestFit="1" customWidth="1"/>
    <col min="525" max="525" width="17.625" style="4" bestFit="1" customWidth="1"/>
    <col min="526" max="526" width="28.5" style="4" bestFit="1" customWidth="1"/>
    <col min="527" max="527" width="29.875" style="4" customWidth="1"/>
    <col min="528" max="528" width="23.625" style="4" customWidth="1"/>
    <col min="529" max="538" width="8" style="4"/>
    <col min="539" max="542" width="0" style="4" hidden="1" customWidth="1"/>
    <col min="543" max="766" width="8" style="4"/>
    <col min="767" max="767" width="15.625" style="4" customWidth="1"/>
    <col min="768" max="768" width="13.125" style="4" customWidth="1"/>
    <col min="769" max="769" width="28" style="4" bestFit="1" customWidth="1"/>
    <col min="770" max="770" width="25.375" style="4" customWidth="1"/>
    <col min="771" max="771" width="32.875" style="4" customWidth="1"/>
    <col min="772" max="772" width="0" style="4" hidden="1" customWidth="1"/>
    <col min="773" max="773" width="25.625" style="4" customWidth="1"/>
    <col min="774" max="774" width="30.625" style="4" bestFit="1" customWidth="1"/>
    <col min="775" max="775" width="17.625" style="4" bestFit="1" customWidth="1"/>
    <col min="776" max="776" width="12" style="4" bestFit="1" customWidth="1"/>
    <col min="777" max="777" width="28.125" style="4" bestFit="1" customWidth="1"/>
    <col min="778" max="778" width="26.75" style="4" bestFit="1" customWidth="1"/>
    <col min="779" max="779" width="32.875" style="4" customWidth="1"/>
    <col min="780" max="780" width="32.125" style="4" bestFit="1" customWidth="1"/>
    <col min="781" max="781" width="17.625" style="4" bestFit="1" customWidth="1"/>
    <col min="782" max="782" width="28.5" style="4" bestFit="1" customWidth="1"/>
    <col min="783" max="783" width="29.875" style="4" customWidth="1"/>
    <col min="784" max="784" width="23.625" style="4" customWidth="1"/>
    <col min="785" max="794" width="8" style="4"/>
    <col min="795" max="798" width="0" style="4" hidden="1" customWidth="1"/>
    <col min="799" max="1022" width="8" style="4"/>
    <col min="1023" max="1023" width="15.625" style="4" customWidth="1"/>
    <col min="1024" max="1024" width="13.125" style="4" customWidth="1"/>
    <col min="1025" max="1025" width="28" style="4" bestFit="1" customWidth="1"/>
    <col min="1026" max="1026" width="25.375" style="4" customWidth="1"/>
    <col min="1027" max="1027" width="32.875" style="4" customWidth="1"/>
    <col min="1028" max="1028" width="0" style="4" hidden="1" customWidth="1"/>
    <col min="1029" max="1029" width="25.625" style="4" customWidth="1"/>
    <col min="1030" max="1030" width="30.625" style="4" bestFit="1" customWidth="1"/>
    <col min="1031" max="1031" width="17.625" style="4" bestFit="1" customWidth="1"/>
    <col min="1032" max="1032" width="12" style="4" bestFit="1" customWidth="1"/>
    <col min="1033" max="1033" width="28.125" style="4" bestFit="1" customWidth="1"/>
    <col min="1034" max="1034" width="26.75" style="4" bestFit="1" customWidth="1"/>
    <col min="1035" max="1035" width="32.875" style="4" customWidth="1"/>
    <col min="1036" max="1036" width="32.125" style="4" bestFit="1" customWidth="1"/>
    <col min="1037" max="1037" width="17.625" style="4" bestFit="1" customWidth="1"/>
    <col min="1038" max="1038" width="28.5" style="4" bestFit="1" customWidth="1"/>
    <col min="1039" max="1039" width="29.875" style="4" customWidth="1"/>
    <col min="1040" max="1040" width="23.625" style="4" customWidth="1"/>
    <col min="1041" max="1050" width="8" style="4"/>
    <col min="1051" max="1054" width="0" style="4" hidden="1" customWidth="1"/>
    <col min="1055" max="1278" width="8" style="4"/>
    <col min="1279" max="1279" width="15.625" style="4" customWidth="1"/>
    <col min="1280" max="1280" width="13.125" style="4" customWidth="1"/>
    <col min="1281" max="1281" width="28" style="4" bestFit="1" customWidth="1"/>
    <col min="1282" max="1282" width="25.375" style="4" customWidth="1"/>
    <col min="1283" max="1283" width="32.875" style="4" customWidth="1"/>
    <col min="1284" max="1284" width="0" style="4" hidden="1" customWidth="1"/>
    <col min="1285" max="1285" width="25.625" style="4" customWidth="1"/>
    <col min="1286" max="1286" width="30.625" style="4" bestFit="1" customWidth="1"/>
    <col min="1287" max="1287" width="17.625" style="4" bestFit="1" customWidth="1"/>
    <col min="1288" max="1288" width="12" style="4" bestFit="1" customWidth="1"/>
    <col min="1289" max="1289" width="28.125" style="4" bestFit="1" customWidth="1"/>
    <col min="1290" max="1290" width="26.75" style="4" bestFit="1" customWidth="1"/>
    <col min="1291" max="1291" width="32.875" style="4" customWidth="1"/>
    <col min="1292" max="1292" width="32.125" style="4" bestFit="1" customWidth="1"/>
    <col min="1293" max="1293" width="17.625" style="4" bestFit="1" customWidth="1"/>
    <col min="1294" max="1294" width="28.5" style="4" bestFit="1" customWidth="1"/>
    <col min="1295" max="1295" width="29.875" style="4" customWidth="1"/>
    <col min="1296" max="1296" width="23.625" style="4" customWidth="1"/>
    <col min="1297" max="1306" width="8" style="4"/>
    <col min="1307" max="1310" width="0" style="4" hidden="1" customWidth="1"/>
    <col min="1311" max="1534" width="8" style="4"/>
    <col min="1535" max="1535" width="15.625" style="4" customWidth="1"/>
    <col min="1536" max="1536" width="13.125" style="4" customWidth="1"/>
    <col min="1537" max="1537" width="28" style="4" bestFit="1" customWidth="1"/>
    <col min="1538" max="1538" width="25.375" style="4" customWidth="1"/>
    <col min="1539" max="1539" width="32.875" style="4" customWidth="1"/>
    <col min="1540" max="1540" width="0" style="4" hidden="1" customWidth="1"/>
    <col min="1541" max="1541" width="25.625" style="4" customWidth="1"/>
    <col min="1542" max="1542" width="30.625" style="4" bestFit="1" customWidth="1"/>
    <col min="1543" max="1543" width="17.625" style="4" bestFit="1" customWidth="1"/>
    <col min="1544" max="1544" width="12" style="4" bestFit="1" customWidth="1"/>
    <col min="1545" max="1545" width="28.125" style="4" bestFit="1" customWidth="1"/>
    <col min="1546" max="1546" width="26.75" style="4" bestFit="1" customWidth="1"/>
    <col min="1547" max="1547" width="32.875" style="4" customWidth="1"/>
    <col min="1548" max="1548" width="32.125" style="4" bestFit="1" customWidth="1"/>
    <col min="1549" max="1549" width="17.625" style="4" bestFit="1" customWidth="1"/>
    <col min="1550" max="1550" width="28.5" style="4" bestFit="1" customWidth="1"/>
    <col min="1551" max="1551" width="29.875" style="4" customWidth="1"/>
    <col min="1552" max="1552" width="23.625" style="4" customWidth="1"/>
    <col min="1553" max="1562" width="8" style="4"/>
    <col min="1563" max="1566" width="0" style="4" hidden="1" customWidth="1"/>
    <col min="1567" max="1790" width="8" style="4"/>
    <col min="1791" max="1791" width="15.625" style="4" customWidth="1"/>
    <col min="1792" max="1792" width="13.125" style="4" customWidth="1"/>
    <col min="1793" max="1793" width="28" style="4" bestFit="1" customWidth="1"/>
    <col min="1794" max="1794" width="25.375" style="4" customWidth="1"/>
    <col min="1795" max="1795" width="32.875" style="4" customWidth="1"/>
    <col min="1796" max="1796" width="0" style="4" hidden="1" customWidth="1"/>
    <col min="1797" max="1797" width="25.625" style="4" customWidth="1"/>
    <col min="1798" max="1798" width="30.625" style="4" bestFit="1" customWidth="1"/>
    <col min="1799" max="1799" width="17.625" style="4" bestFit="1" customWidth="1"/>
    <col min="1800" max="1800" width="12" style="4" bestFit="1" customWidth="1"/>
    <col min="1801" max="1801" width="28.125" style="4" bestFit="1" customWidth="1"/>
    <col min="1802" max="1802" width="26.75" style="4" bestFit="1" customWidth="1"/>
    <col min="1803" max="1803" width="32.875" style="4" customWidth="1"/>
    <col min="1804" max="1804" width="32.125" style="4" bestFit="1" customWidth="1"/>
    <col min="1805" max="1805" width="17.625" style="4" bestFit="1" customWidth="1"/>
    <col min="1806" max="1806" width="28.5" style="4" bestFit="1" customWidth="1"/>
    <col min="1807" max="1807" width="29.875" style="4" customWidth="1"/>
    <col min="1808" max="1808" width="23.625" style="4" customWidth="1"/>
    <col min="1809" max="1818" width="8" style="4"/>
    <col min="1819" max="1822" width="0" style="4" hidden="1" customWidth="1"/>
    <col min="1823" max="2046" width="8" style="4"/>
    <col min="2047" max="2047" width="15.625" style="4" customWidth="1"/>
    <col min="2048" max="2048" width="13.125" style="4" customWidth="1"/>
    <col min="2049" max="2049" width="28" style="4" bestFit="1" customWidth="1"/>
    <col min="2050" max="2050" width="25.375" style="4" customWidth="1"/>
    <col min="2051" max="2051" width="32.875" style="4" customWidth="1"/>
    <col min="2052" max="2052" width="0" style="4" hidden="1" customWidth="1"/>
    <col min="2053" max="2053" width="25.625" style="4" customWidth="1"/>
    <col min="2054" max="2054" width="30.625" style="4" bestFit="1" customWidth="1"/>
    <col min="2055" max="2055" width="17.625" style="4" bestFit="1" customWidth="1"/>
    <col min="2056" max="2056" width="12" style="4" bestFit="1" customWidth="1"/>
    <col min="2057" max="2057" width="28.125" style="4" bestFit="1" customWidth="1"/>
    <col min="2058" max="2058" width="26.75" style="4" bestFit="1" customWidth="1"/>
    <col min="2059" max="2059" width="32.875" style="4" customWidth="1"/>
    <col min="2060" max="2060" width="32.125" style="4" bestFit="1" customWidth="1"/>
    <col min="2061" max="2061" width="17.625" style="4" bestFit="1" customWidth="1"/>
    <col min="2062" max="2062" width="28.5" style="4" bestFit="1" customWidth="1"/>
    <col min="2063" max="2063" width="29.875" style="4" customWidth="1"/>
    <col min="2064" max="2064" width="23.625" style="4" customWidth="1"/>
    <col min="2065" max="2074" width="8" style="4"/>
    <col min="2075" max="2078" width="0" style="4" hidden="1" customWidth="1"/>
    <col min="2079" max="2302" width="8" style="4"/>
    <col min="2303" max="2303" width="15.625" style="4" customWidth="1"/>
    <col min="2304" max="2304" width="13.125" style="4" customWidth="1"/>
    <col min="2305" max="2305" width="28" style="4" bestFit="1" customWidth="1"/>
    <col min="2306" max="2306" width="25.375" style="4" customWidth="1"/>
    <col min="2307" max="2307" width="32.875" style="4" customWidth="1"/>
    <col min="2308" max="2308" width="0" style="4" hidden="1" customWidth="1"/>
    <col min="2309" max="2309" width="25.625" style="4" customWidth="1"/>
    <col min="2310" max="2310" width="30.625" style="4" bestFit="1" customWidth="1"/>
    <col min="2311" max="2311" width="17.625" style="4" bestFit="1" customWidth="1"/>
    <col min="2312" max="2312" width="12" style="4" bestFit="1" customWidth="1"/>
    <col min="2313" max="2313" width="28.125" style="4" bestFit="1" customWidth="1"/>
    <col min="2314" max="2314" width="26.75" style="4" bestFit="1" customWidth="1"/>
    <col min="2315" max="2315" width="32.875" style="4" customWidth="1"/>
    <col min="2316" max="2316" width="32.125" style="4" bestFit="1" customWidth="1"/>
    <col min="2317" max="2317" width="17.625" style="4" bestFit="1" customWidth="1"/>
    <col min="2318" max="2318" width="28.5" style="4" bestFit="1" customWidth="1"/>
    <col min="2319" max="2319" width="29.875" style="4" customWidth="1"/>
    <col min="2320" max="2320" width="23.625" style="4" customWidth="1"/>
    <col min="2321" max="2330" width="8" style="4"/>
    <col min="2331" max="2334" width="0" style="4" hidden="1" customWidth="1"/>
    <col min="2335" max="2558" width="8" style="4"/>
    <col min="2559" max="2559" width="15.625" style="4" customWidth="1"/>
    <col min="2560" max="2560" width="13.125" style="4" customWidth="1"/>
    <col min="2561" max="2561" width="28" style="4" bestFit="1" customWidth="1"/>
    <col min="2562" max="2562" width="25.375" style="4" customWidth="1"/>
    <col min="2563" max="2563" width="32.875" style="4" customWidth="1"/>
    <col min="2564" max="2564" width="0" style="4" hidden="1" customWidth="1"/>
    <col min="2565" max="2565" width="25.625" style="4" customWidth="1"/>
    <col min="2566" max="2566" width="30.625" style="4" bestFit="1" customWidth="1"/>
    <col min="2567" max="2567" width="17.625" style="4" bestFit="1" customWidth="1"/>
    <col min="2568" max="2568" width="12" style="4" bestFit="1" customWidth="1"/>
    <col min="2569" max="2569" width="28.125" style="4" bestFit="1" customWidth="1"/>
    <col min="2570" max="2570" width="26.75" style="4" bestFit="1" customWidth="1"/>
    <col min="2571" max="2571" width="32.875" style="4" customWidth="1"/>
    <col min="2572" max="2572" width="32.125" style="4" bestFit="1" customWidth="1"/>
    <col min="2573" max="2573" width="17.625" style="4" bestFit="1" customWidth="1"/>
    <col min="2574" max="2574" width="28.5" style="4" bestFit="1" customWidth="1"/>
    <col min="2575" max="2575" width="29.875" style="4" customWidth="1"/>
    <col min="2576" max="2576" width="23.625" style="4" customWidth="1"/>
    <col min="2577" max="2586" width="8" style="4"/>
    <col min="2587" max="2590" width="0" style="4" hidden="1" customWidth="1"/>
    <col min="2591" max="2814" width="8" style="4"/>
    <col min="2815" max="2815" width="15.625" style="4" customWidth="1"/>
    <col min="2816" max="2816" width="13.125" style="4" customWidth="1"/>
    <col min="2817" max="2817" width="28" style="4" bestFit="1" customWidth="1"/>
    <col min="2818" max="2818" width="25.375" style="4" customWidth="1"/>
    <col min="2819" max="2819" width="32.875" style="4" customWidth="1"/>
    <col min="2820" max="2820" width="0" style="4" hidden="1" customWidth="1"/>
    <col min="2821" max="2821" width="25.625" style="4" customWidth="1"/>
    <col min="2822" max="2822" width="30.625" style="4" bestFit="1" customWidth="1"/>
    <col min="2823" max="2823" width="17.625" style="4" bestFit="1" customWidth="1"/>
    <col min="2824" max="2824" width="12" style="4" bestFit="1" customWidth="1"/>
    <col min="2825" max="2825" width="28.125" style="4" bestFit="1" customWidth="1"/>
    <col min="2826" max="2826" width="26.75" style="4" bestFit="1" customWidth="1"/>
    <col min="2827" max="2827" width="32.875" style="4" customWidth="1"/>
    <col min="2828" max="2828" width="32.125" style="4" bestFit="1" customWidth="1"/>
    <col min="2829" max="2829" width="17.625" style="4" bestFit="1" customWidth="1"/>
    <col min="2830" max="2830" width="28.5" style="4" bestFit="1" customWidth="1"/>
    <col min="2831" max="2831" width="29.875" style="4" customWidth="1"/>
    <col min="2832" max="2832" width="23.625" style="4" customWidth="1"/>
    <col min="2833" max="2842" width="8" style="4"/>
    <col min="2843" max="2846" width="0" style="4" hidden="1" customWidth="1"/>
    <col min="2847" max="3070" width="8" style="4"/>
    <col min="3071" max="3071" width="15.625" style="4" customWidth="1"/>
    <col min="3072" max="3072" width="13.125" style="4" customWidth="1"/>
    <col min="3073" max="3073" width="28" style="4" bestFit="1" customWidth="1"/>
    <col min="3074" max="3074" width="25.375" style="4" customWidth="1"/>
    <col min="3075" max="3075" width="32.875" style="4" customWidth="1"/>
    <col min="3076" max="3076" width="0" style="4" hidden="1" customWidth="1"/>
    <col min="3077" max="3077" width="25.625" style="4" customWidth="1"/>
    <col min="3078" max="3078" width="30.625" style="4" bestFit="1" customWidth="1"/>
    <col min="3079" max="3079" width="17.625" style="4" bestFit="1" customWidth="1"/>
    <col min="3080" max="3080" width="12" style="4" bestFit="1" customWidth="1"/>
    <col min="3081" max="3081" width="28.125" style="4" bestFit="1" customWidth="1"/>
    <col min="3082" max="3082" width="26.75" style="4" bestFit="1" customWidth="1"/>
    <col min="3083" max="3083" width="32.875" style="4" customWidth="1"/>
    <col min="3084" max="3084" width="32.125" style="4" bestFit="1" customWidth="1"/>
    <col min="3085" max="3085" width="17.625" style="4" bestFit="1" customWidth="1"/>
    <col min="3086" max="3086" width="28.5" style="4" bestFit="1" customWidth="1"/>
    <col min="3087" max="3087" width="29.875" style="4" customWidth="1"/>
    <col min="3088" max="3088" width="23.625" style="4" customWidth="1"/>
    <col min="3089" max="3098" width="8" style="4"/>
    <col min="3099" max="3102" width="0" style="4" hidden="1" customWidth="1"/>
    <col min="3103" max="3326" width="8" style="4"/>
    <col min="3327" max="3327" width="15.625" style="4" customWidth="1"/>
    <col min="3328" max="3328" width="13.125" style="4" customWidth="1"/>
    <col min="3329" max="3329" width="28" style="4" bestFit="1" customWidth="1"/>
    <col min="3330" max="3330" width="25.375" style="4" customWidth="1"/>
    <col min="3331" max="3331" width="32.875" style="4" customWidth="1"/>
    <col min="3332" max="3332" width="0" style="4" hidden="1" customWidth="1"/>
    <col min="3333" max="3333" width="25.625" style="4" customWidth="1"/>
    <col min="3334" max="3334" width="30.625" style="4" bestFit="1" customWidth="1"/>
    <col min="3335" max="3335" width="17.625" style="4" bestFit="1" customWidth="1"/>
    <col min="3336" max="3336" width="12" style="4" bestFit="1" customWidth="1"/>
    <col min="3337" max="3337" width="28.125" style="4" bestFit="1" customWidth="1"/>
    <col min="3338" max="3338" width="26.75" style="4" bestFit="1" customWidth="1"/>
    <col min="3339" max="3339" width="32.875" style="4" customWidth="1"/>
    <col min="3340" max="3340" width="32.125" style="4" bestFit="1" customWidth="1"/>
    <col min="3341" max="3341" width="17.625" style="4" bestFit="1" customWidth="1"/>
    <col min="3342" max="3342" width="28.5" style="4" bestFit="1" customWidth="1"/>
    <col min="3343" max="3343" width="29.875" style="4" customWidth="1"/>
    <col min="3344" max="3344" width="23.625" style="4" customWidth="1"/>
    <col min="3345" max="3354" width="8" style="4"/>
    <col min="3355" max="3358" width="0" style="4" hidden="1" customWidth="1"/>
    <col min="3359" max="3582" width="8" style="4"/>
    <col min="3583" max="3583" width="15.625" style="4" customWidth="1"/>
    <col min="3584" max="3584" width="13.125" style="4" customWidth="1"/>
    <col min="3585" max="3585" width="28" style="4" bestFit="1" customWidth="1"/>
    <col min="3586" max="3586" width="25.375" style="4" customWidth="1"/>
    <col min="3587" max="3587" width="32.875" style="4" customWidth="1"/>
    <col min="3588" max="3588" width="0" style="4" hidden="1" customWidth="1"/>
    <col min="3589" max="3589" width="25.625" style="4" customWidth="1"/>
    <col min="3590" max="3590" width="30.625" style="4" bestFit="1" customWidth="1"/>
    <col min="3591" max="3591" width="17.625" style="4" bestFit="1" customWidth="1"/>
    <col min="3592" max="3592" width="12" style="4" bestFit="1" customWidth="1"/>
    <col min="3593" max="3593" width="28.125" style="4" bestFit="1" customWidth="1"/>
    <col min="3594" max="3594" width="26.75" style="4" bestFit="1" customWidth="1"/>
    <col min="3595" max="3595" width="32.875" style="4" customWidth="1"/>
    <col min="3596" max="3596" width="32.125" style="4" bestFit="1" customWidth="1"/>
    <col min="3597" max="3597" width="17.625" style="4" bestFit="1" customWidth="1"/>
    <col min="3598" max="3598" width="28.5" style="4" bestFit="1" customWidth="1"/>
    <col min="3599" max="3599" width="29.875" style="4" customWidth="1"/>
    <col min="3600" max="3600" width="23.625" style="4" customWidth="1"/>
    <col min="3601" max="3610" width="8" style="4"/>
    <col min="3611" max="3614" width="0" style="4" hidden="1" customWidth="1"/>
    <col min="3615" max="3838" width="8" style="4"/>
    <col min="3839" max="3839" width="15.625" style="4" customWidth="1"/>
    <col min="3840" max="3840" width="13.125" style="4" customWidth="1"/>
    <col min="3841" max="3841" width="28" style="4" bestFit="1" customWidth="1"/>
    <col min="3842" max="3842" width="25.375" style="4" customWidth="1"/>
    <col min="3843" max="3843" width="32.875" style="4" customWidth="1"/>
    <col min="3844" max="3844" width="0" style="4" hidden="1" customWidth="1"/>
    <col min="3845" max="3845" width="25.625" style="4" customWidth="1"/>
    <col min="3846" max="3846" width="30.625" style="4" bestFit="1" customWidth="1"/>
    <col min="3847" max="3847" width="17.625" style="4" bestFit="1" customWidth="1"/>
    <col min="3848" max="3848" width="12" style="4" bestFit="1" customWidth="1"/>
    <col min="3849" max="3849" width="28.125" style="4" bestFit="1" customWidth="1"/>
    <col min="3850" max="3850" width="26.75" style="4" bestFit="1" customWidth="1"/>
    <col min="3851" max="3851" width="32.875" style="4" customWidth="1"/>
    <col min="3852" max="3852" width="32.125" style="4" bestFit="1" customWidth="1"/>
    <col min="3853" max="3853" width="17.625" style="4" bestFit="1" customWidth="1"/>
    <col min="3854" max="3854" width="28.5" style="4" bestFit="1" customWidth="1"/>
    <col min="3855" max="3855" width="29.875" style="4" customWidth="1"/>
    <col min="3856" max="3856" width="23.625" style="4" customWidth="1"/>
    <col min="3857" max="3866" width="8" style="4"/>
    <col min="3867" max="3870" width="0" style="4" hidden="1" customWidth="1"/>
    <col min="3871" max="4094" width="8" style="4"/>
    <col min="4095" max="4095" width="15.625" style="4" customWidth="1"/>
    <col min="4096" max="4096" width="13.125" style="4" customWidth="1"/>
    <col min="4097" max="4097" width="28" style="4" bestFit="1" customWidth="1"/>
    <col min="4098" max="4098" width="25.375" style="4" customWidth="1"/>
    <col min="4099" max="4099" width="32.875" style="4" customWidth="1"/>
    <col min="4100" max="4100" width="0" style="4" hidden="1" customWidth="1"/>
    <col min="4101" max="4101" width="25.625" style="4" customWidth="1"/>
    <col min="4102" max="4102" width="30.625" style="4" bestFit="1" customWidth="1"/>
    <col min="4103" max="4103" width="17.625" style="4" bestFit="1" customWidth="1"/>
    <col min="4104" max="4104" width="12" style="4" bestFit="1" customWidth="1"/>
    <col min="4105" max="4105" width="28.125" style="4" bestFit="1" customWidth="1"/>
    <col min="4106" max="4106" width="26.75" style="4" bestFit="1" customWidth="1"/>
    <col min="4107" max="4107" width="32.875" style="4" customWidth="1"/>
    <col min="4108" max="4108" width="32.125" style="4" bestFit="1" customWidth="1"/>
    <col min="4109" max="4109" width="17.625" style="4" bestFit="1" customWidth="1"/>
    <col min="4110" max="4110" width="28.5" style="4" bestFit="1" customWidth="1"/>
    <col min="4111" max="4111" width="29.875" style="4" customWidth="1"/>
    <col min="4112" max="4112" width="23.625" style="4" customWidth="1"/>
    <col min="4113" max="4122" width="8" style="4"/>
    <col min="4123" max="4126" width="0" style="4" hidden="1" customWidth="1"/>
    <col min="4127" max="4350" width="8" style="4"/>
    <col min="4351" max="4351" width="15.625" style="4" customWidth="1"/>
    <col min="4352" max="4352" width="13.125" style="4" customWidth="1"/>
    <col min="4353" max="4353" width="28" style="4" bestFit="1" customWidth="1"/>
    <col min="4354" max="4354" width="25.375" style="4" customWidth="1"/>
    <col min="4355" max="4355" width="32.875" style="4" customWidth="1"/>
    <col min="4356" max="4356" width="0" style="4" hidden="1" customWidth="1"/>
    <col min="4357" max="4357" width="25.625" style="4" customWidth="1"/>
    <col min="4358" max="4358" width="30.625" style="4" bestFit="1" customWidth="1"/>
    <col min="4359" max="4359" width="17.625" style="4" bestFit="1" customWidth="1"/>
    <col min="4360" max="4360" width="12" style="4" bestFit="1" customWidth="1"/>
    <col min="4361" max="4361" width="28.125" style="4" bestFit="1" customWidth="1"/>
    <col min="4362" max="4362" width="26.75" style="4" bestFit="1" customWidth="1"/>
    <col min="4363" max="4363" width="32.875" style="4" customWidth="1"/>
    <col min="4364" max="4364" width="32.125" style="4" bestFit="1" customWidth="1"/>
    <col min="4365" max="4365" width="17.625" style="4" bestFit="1" customWidth="1"/>
    <col min="4366" max="4366" width="28.5" style="4" bestFit="1" customWidth="1"/>
    <col min="4367" max="4367" width="29.875" style="4" customWidth="1"/>
    <col min="4368" max="4368" width="23.625" style="4" customWidth="1"/>
    <col min="4369" max="4378" width="8" style="4"/>
    <col min="4379" max="4382" width="0" style="4" hidden="1" customWidth="1"/>
    <col min="4383" max="4606" width="8" style="4"/>
    <col min="4607" max="4607" width="15.625" style="4" customWidth="1"/>
    <col min="4608" max="4608" width="13.125" style="4" customWidth="1"/>
    <col min="4609" max="4609" width="28" style="4" bestFit="1" customWidth="1"/>
    <col min="4610" max="4610" width="25.375" style="4" customWidth="1"/>
    <col min="4611" max="4611" width="32.875" style="4" customWidth="1"/>
    <col min="4612" max="4612" width="0" style="4" hidden="1" customWidth="1"/>
    <col min="4613" max="4613" width="25.625" style="4" customWidth="1"/>
    <col min="4614" max="4614" width="30.625" style="4" bestFit="1" customWidth="1"/>
    <col min="4615" max="4615" width="17.625" style="4" bestFit="1" customWidth="1"/>
    <col min="4616" max="4616" width="12" style="4" bestFit="1" customWidth="1"/>
    <col min="4617" max="4617" width="28.125" style="4" bestFit="1" customWidth="1"/>
    <col min="4618" max="4618" width="26.75" style="4" bestFit="1" customWidth="1"/>
    <col min="4619" max="4619" width="32.875" style="4" customWidth="1"/>
    <col min="4620" max="4620" width="32.125" style="4" bestFit="1" customWidth="1"/>
    <col min="4621" max="4621" width="17.625" style="4" bestFit="1" customWidth="1"/>
    <col min="4622" max="4622" width="28.5" style="4" bestFit="1" customWidth="1"/>
    <col min="4623" max="4623" width="29.875" style="4" customWidth="1"/>
    <col min="4624" max="4624" width="23.625" style="4" customWidth="1"/>
    <col min="4625" max="4634" width="8" style="4"/>
    <col min="4635" max="4638" width="0" style="4" hidden="1" customWidth="1"/>
    <col min="4639" max="4862" width="8" style="4"/>
    <col min="4863" max="4863" width="15.625" style="4" customWidth="1"/>
    <col min="4864" max="4864" width="13.125" style="4" customWidth="1"/>
    <col min="4865" max="4865" width="28" style="4" bestFit="1" customWidth="1"/>
    <col min="4866" max="4866" width="25.375" style="4" customWidth="1"/>
    <col min="4867" max="4867" width="32.875" style="4" customWidth="1"/>
    <col min="4868" max="4868" width="0" style="4" hidden="1" customWidth="1"/>
    <col min="4869" max="4869" width="25.625" style="4" customWidth="1"/>
    <col min="4870" max="4870" width="30.625" style="4" bestFit="1" customWidth="1"/>
    <col min="4871" max="4871" width="17.625" style="4" bestFit="1" customWidth="1"/>
    <col min="4872" max="4872" width="12" style="4" bestFit="1" customWidth="1"/>
    <col min="4873" max="4873" width="28.125" style="4" bestFit="1" customWidth="1"/>
    <col min="4874" max="4874" width="26.75" style="4" bestFit="1" customWidth="1"/>
    <col min="4875" max="4875" width="32.875" style="4" customWidth="1"/>
    <col min="4876" max="4876" width="32.125" style="4" bestFit="1" customWidth="1"/>
    <col min="4877" max="4877" width="17.625" style="4" bestFit="1" customWidth="1"/>
    <col min="4878" max="4878" width="28.5" style="4" bestFit="1" customWidth="1"/>
    <col min="4879" max="4879" width="29.875" style="4" customWidth="1"/>
    <col min="4880" max="4880" width="23.625" style="4" customWidth="1"/>
    <col min="4881" max="4890" width="8" style="4"/>
    <col min="4891" max="4894" width="0" style="4" hidden="1" customWidth="1"/>
    <col min="4895" max="5118" width="8" style="4"/>
    <col min="5119" max="5119" width="15.625" style="4" customWidth="1"/>
    <col min="5120" max="5120" width="13.125" style="4" customWidth="1"/>
    <col min="5121" max="5121" width="28" style="4" bestFit="1" customWidth="1"/>
    <col min="5122" max="5122" width="25.375" style="4" customWidth="1"/>
    <col min="5123" max="5123" width="32.875" style="4" customWidth="1"/>
    <col min="5124" max="5124" width="0" style="4" hidden="1" customWidth="1"/>
    <col min="5125" max="5125" width="25.625" style="4" customWidth="1"/>
    <col min="5126" max="5126" width="30.625" style="4" bestFit="1" customWidth="1"/>
    <col min="5127" max="5127" width="17.625" style="4" bestFit="1" customWidth="1"/>
    <col min="5128" max="5128" width="12" style="4" bestFit="1" customWidth="1"/>
    <col min="5129" max="5129" width="28.125" style="4" bestFit="1" customWidth="1"/>
    <col min="5130" max="5130" width="26.75" style="4" bestFit="1" customWidth="1"/>
    <col min="5131" max="5131" width="32.875" style="4" customWidth="1"/>
    <col min="5132" max="5132" width="32.125" style="4" bestFit="1" customWidth="1"/>
    <col min="5133" max="5133" width="17.625" style="4" bestFit="1" customWidth="1"/>
    <col min="5134" max="5134" width="28.5" style="4" bestFit="1" customWidth="1"/>
    <col min="5135" max="5135" width="29.875" style="4" customWidth="1"/>
    <col min="5136" max="5136" width="23.625" style="4" customWidth="1"/>
    <col min="5137" max="5146" width="8" style="4"/>
    <col min="5147" max="5150" width="0" style="4" hidden="1" customWidth="1"/>
    <col min="5151" max="5374" width="8" style="4"/>
    <col min="5375" max="5375" width="15.625" style="4" customWidth="1"/>
    <col min="5376" max="5376" width="13.125" style="4" customWidth="1"/>
    <col min="5377" max="5377" width="28" style="4" bestFit="1" customWidth="1"/>
    <col min="5378" max="5378" width="25.375" style="4" customWidth="1"/>
    <col min="5379" max="5379" width="32.875" style="4" customWidth="1"/>
    <col min="5380" max="5380" width="0" style="4" hidden="1" customWidth="1"/>
    <col min="5381" max="5381" width="25.625" style="4" customWidth="1"/>
    <col min="5382" max="5382" width="30.625" style="4" bestFit="1" customWidth="1"/>
    <col min="5383" max="5383" width="17.625" style="4" bestFit="1" customWidth="1"/>
    <col min="5384" max="5384" width="12" style="4" bestFit="1" customWidth="1"/>
    <col min="5385" max="5385" width="28.125" style="4" bestFit="1" customWidth="1"/>
    <col min="5386" max="5386" width="26.75" style="4" bestFit="1" customWidth="1"/>
    <col min="5387" max="5387" width="32.875" style="4" customWidth="1"/>
    <col min="5388" max="5388" width="32.125" style="4" bestFit="1" customWidth="1"/>
    <col min="5389" max="5389" width="17.625" style="4" bestFit="1" customWidth="1"/>
    <col min="5390" max="5390" width="28.5" style="4" bestFit="1" customWidth="1"/>
    <col min="5391" max="5391" width="29.875" style="4" customWidth="1"/>
    <col min="5392" max="5392" width="23.625" style="4" customWidth="1"/>
    <col min="5393" max="5402" width="8" style="4"/>
    <col min="5403" max="5406" width="0" style="4" hidden="1" customWidth="1"/>
    <col min="5407" max="5630" width="8" style="4"/>
    <col min="5631" max="5631" width="15.625" style="4" customWidth="1"/>
    <col min="5632" max="5632" width="13.125" style="4" customWidth="1"/>
    <col min="5633" max="5633" width="28" style="4" bestFit="1" customWidth="1"/>
    <col min="5634" max="5634" width="25.375" style="4" customWidth="1"/>
    <col min="5635" max="5635" width="32.875" style="4" customWidth="1"/>
    <col min="5636" max="5636" width="0" style="4" hidden="1" customWidth="1"/>
    <col min="5637" max="5637" width="25.625" style="4" customWidth="1"/>
    <col min="5638" max="5638" width="30.625" style="4" bestFit="1" customWidth="1"/>
    <col min="5639" max="5639" width="17.625" style="4" bestFit="1" customWidth="1"/>
    <col min="5640" max="5640" width="12" style="4" bestFit="1" customWidth="1"/>
    <col min="5641" max="5641" width="28.125" style="4" bestFit="1" customWidth="1"/>
    <col min="5642" max="5642" width="26.75" style="4" bestFit="1" customWidth="1"/>
    <col min="5643" max="5643" width="32.875" style="4" customWidth="1"/>
    <col min="5644" max="5644" width="32.125" style="4" bestFit="1" customWidth="1"/>
    <col min="5645" max="5645" width="17.625" style="4" bestFit="1" customWidth="1"/>
    <col min="5646" max="5646" width="28.5" style="4" bestFit="1" customWidth="1"/>
    <col min="5647" max="5647" width="29.875" style="4" customWidth="1"/>
    <col min="5648" max="5648" width="23.625" style="4" customWidth="1"/>
    <col min="5649" max="5658" width="8" style="4"/>
    <col min="5659" max="5662" width="0" style="4" hidden="1" customWidth="1"/>
    <col min="5663" max="5886" width="8" style="4"/>
    <col min="5887" max="5887" width="15.625" style="4" customWidth="1"/>
    <col min="5888" max="5888" width="13.125" style="4" customWidth="1"/>
    <col min="5889" max="5889" width="28" style="4" bestFit="1" customWidth="1"/>
    <col min="5890" max="5890" width="25.375" style="4" customWidth="1"/>
    <col min="5891" max="5891" width="32.875" style="4" customWidth="1"/>
    <col min="5892" max="5892" width="0" style="4" hidden="1" customWidth="1"/>
    <col min="5893" max="5893" width="25.625" style="4" customWidth="1"/>
    <col min="5894" max="5894" width="30.625" style="4" bestFit="1" customWidth="1"/>
    <col min="5895" max="5895" width="17.625" style="4" bestFit="1" customWidth="1"/>
    <col min="5896" max="5896" width="12" style="4" bestFit="1" customWidth="1"/>
    <col min="5897" max="5897" width="28.125" style="4" bestFit="1" customWidth="1"/>
    <col min="5898" max="5898" width="26.75" style="4" bestFit="1" customWidth="1"/>
    <col min="5899" max="5899" width="32.875" style="4" customWidth="1"/>
    <col min="5900" max="5900" width="32.125" style="4" bestFit="1" customWidth="1"/>
    <col min="5901" max="5901" width="17.625" style="4" bestFit="1" customWidth="1"/>
    <col min="5902" max="5902" width="28.5" style="4" bestFit="1" customWidth="1"/>
    <col min="5903" max="5903" width="29.875" style="4" customWidth="1"/>
    <col min="5904" max="5904" width="23.625" style="4" customWidth="1"/>
    <col min="5905" max="5914" width="8" style="4"/>
    <col min="5915" max="5918" width="0" style="4" hidden="1" customWidth="1"/>
    <col min="5919" max="6142" width="8" style="4"/>
    <col min="6143" max="6143" width="15.625" style="4" customWidth="1"/>
    <col min="6144" max="6144" width="13.125" style="4" customWidth="1"/>
    <col min="6145" max="6145" width="28" style="4" bestFit="1" customWidth="1"/>
    <col min="6146" max="6146" width="25.375" style="4" customWidth="1"/>
    <col min="6147" max="6147" width="32.875" style="4" customWidth="1"/>
    <col min="6148" max="6148" width="0" style="4" hidden="1" customWidth="1"/>
    <col min="6149" max="6149" width="25.625" style="4" customWidth="1"/>
    <col min="6150" max="6150" width="30.625" style="4" bestFit="1" customWidth="1"/>
    <col min="6151" max="6151" width="17.625" style="4" bestFit="1" customWidth="1"/>
    <col min="6152" max="6152" width="12" style="4" bestFit="1" customWidth="1"/>
    <col min="6153" max="6153" width="28.125" style="4" bestFit="1" customWidth="1"/>
    <col min="6154" max="6154" width="26.75" style="4" bestFit="1" customWidth="1"/>
    <col min="6155" max="6155" width="32.875" style="4" customWidth="1"/>
    <col min="6156" max="6156" width="32.125" style="4" bestFit="1" customWidth="1"/>
    <col min="6157" max="6157" width="17.625" style="4" bestFit="1" customWidth="1"/>
    <col min="6158" max="6158" width="28.5" style="4" bestFit="1" customWidth="1"/>
    <col min="6159" max="6159" width="29.875" style="4" customWidth="1"/>
    <col min="6160" max="6160" width="23.625" style="4" customWidth="1"/>
    <col min="6161" max="6170" width="8" style="4"/>
    <col min="6171" max="6174" width="0" style="4" hidden="1" customWidth="1"/>
    <col min="6175" max="6398" width="8" style="4"/>
    <col min="6399" max="6399" width="15.625" style="4" customWidth="1"/>
    <col min="6400" max="6400" width="13.125" style="4" customWidth="1"/>
    <col min="6401" max="6401" width="28" style="4" bestFit="1" customWidth="1"/>
    <col min="6402" max="6402" width="25.375" style="4" customWidth="1"/>
    <col min="6403" max="6403" width="32.875" style="4" customWidth="1"/>
    <col min="6404" max="6404" width="0" style="4" hidden="1" customWidth="1"/>
    <col min="6405" max="6405" width="25.625" style="4" customWidth="1"/>
    <col min="6406" max="6406" width="30.625" style="4" bestFit="1" customWidth="1"/>
    <col min="6407" max="6407" width="17.625" style="4" bestFit="1" customWidth="1"/>
    <col min="6408" max="6408" width="12" style="4" bestFit="1" customWidth="1"/>
    <col min="6409" max="6409" width="28.125" style="4" bestFit="1" customWidth="1"/>
    <col min="6410" max="6410" width="26.75" style="4" bestFit="1" customWidth="1"/>
    <col min="6411" max="6411" width="32.875" style="4" customWidth="1"/>
    <col min="6412" max="6412" width="32.125" style="4" bestFit="1" customWidth="1"/>
    <col min="6413" max="6413" width="17.625" style="4" bestFit="1" customWidth="1"/>
    <col min="6414" max="6414" width="28.5" style="4" bestFit="1" customWidth="1"/>
    <col min="6415" max="6415" width="29.875" style="4" customWidth="1"/>
    <col min="6416" max="6416" width="23.625" style="4" customWidth="1"/>
    <col min="6417" max="6426" width="8" style="4"/>
    <col min="6427" max="6430" width="0" style="4" hidden="1" customWidth="1"/>
    <col min="6431" max="6654" width="8" style="4"/>
    <col min="6655" max="6655" width="15.625" style="4" customWidth="1"/>
    <col min="6656" max="6656" width="13.125" style="4" customWidth="1"/>
    <col min="6657" max="6657" width="28" style="4" bestFit="1" customWidth="1"/>
    <col min="6658" max="6658" width="25.375" style="4" customWidth="1"/>
    <col min="6659" max="6659" width="32.875" style="4" customWidth="1"/>
    <col min="6660" max="6660" width="0" style="4" hidden="1" customWidth="1"/>
    <col min="6661" max="6661" width="25.625" style="4" customWidth="1"/>
    <col min="6662" max="6662" width="30.625" style="4" bestFit="1" customWidth="1"/>
    <col min="6663" max="6663" width="17.625" style="4" bestFit="1" customWidth="1"/>
    <col min="6664" max="6664" width="12" style="4" bestFit="1" customWidth="1"/>
    <col min="6665" max="6665" width="28.125" style="4" bestFit="1" customWidth="1"/>
    <col min="6666" max="6666" width="26.75" style="4" bestFit="1" customWidth="1"/>
    <col min="6667" max="6667" width="32.875" style="4" customWidth="1"/>
    <col min="6668" max="6668" width="32.125" style="4" bestFit="1" customWidth="1"/>
    <col min="6669" max="6669" width="17.625" style="4" bestFit="1" customWidth="1"/>
    <col min="6670" max="6670" width="28.5" style="4" bestFit="1" customWidth="1"/>
    <col min="6671" max="6671" width="29.875" style="4" customWidth="1"/>
    <col min="6672" max="6672" width="23.625" style="4" customWidth="1"/>
    <col min="6673" max="6682" width="8" style="4"/>
    <col min="6683" max="6686" width="0" style="4" hidden="1" customWidth="1"/>
    <col min="6687" max="6910" width="8" style="4"/>
    <col min="6911" max="6911" width="15.625" style="4" customWidth="1"/>
    <col min="6912" max="6912" width="13.125" style="4" customWidth="1"/>
    <col min="6913" max="6913" width="28" style="4" bestFit="1" customWidth="1"/>
    <col min="6914" max="6914" width="25.375" style="4" customWidth="1"/>
    <col min="6915" max="6915" width="32.875" style="4" customWidth="1"/>
    <col min="6916" max="6916" width="0" style="4" hidden="1" customWidth="1"/>
    <col min="6917" max="6917" width="25.625" style="4" customWidth="1"/>
    <col min="6918" max="6918" width="30.625" style="4" bestFit="1" customWidth="1"/>
    <col min="6919" max="6919" width="17.625" style="4" bestFit="1" customWidth="1"/>
    <col min="6920" max="6920" width="12" style="4" bestFit="1" customWidth="1"/>
    <col min="6921" max="6921" width="28.125" style="4" bestFit="1" customWidth="1"/>
    <col min="6922" max="6922" width="26.75" style="4" bestFit="1" customWidth="1"/>
    <col min="6923" max="6923" width="32.875" style="4" customWidth="1"/>
    <col min="6924" max="6924" width="32.125" style="4" bestFit="1" customWidth="1"/>
    <col min="6925" max="6925" width="17.625" style="4" bestFit="1" customWidth="1"/>
    <col min="6926" max="6926" width="28.5" style="4" bestFit="1" customWidth="1"/>
    <col min="6927" max="6927" width="29.875" style="4" customWidth="1"/>
    <col min="6928" max="6928" width="23.625" style="4" customWidth="1"/>
    <col min="6929" max="6938" width="8" style="4"/>
    <col min="6939" max="6942" width="0" style="4" hidden="1" customWidth="1"/>
    <col min="6943" max="7166" width="8" style="4"/>
    <col min="7167" max="7167" width="15.625" style="4" customWidth="1"/>
    <col min="7168" max="7168" width="13.125" style="4" customWidth="1"/>
    <col min="7169" max="7169" width="28" style="4" bestFit="1" customWidth="1"/>
    <col min="7170" max="7170" width="25.375" style="4" customWidth="1"/>
    <col min="7171" max="7171" width="32.875" style="4" customWidth="1"/>
    <col min="7172" max="7172" width="0" style="4" hidden="1" customWidth="1"/>
    <col min="7173" max="7173" width="25.625" style="4" customWidth="1"/>
    <col min="7174" max="7174" width="30.625" style="4" bestFit="1" customWidth="1"/>
    <col min="7175" max="7175" width="17.625" style="4" bestFit="1" customWidth="1"/>
    <col min="7176" max="7176" width="12" style="4" bestFit="1" customWidth="1"/>
    <col min="7177" max="7177" width="28.125" style="4" bestFit="1" customWidth="1"/>
    <col min="7178" max="7178" width="26.75" style="4" bestFit="1" customWidth="1"/>
    <col min="7179" max="7179" width="32.875" style="4" customWidth="1"/>
    <col min="7180" max="7180" width="32.125" style="4" bestFit="1" customWidth="1"/>
    <col min="7181" max="7181" width="17.625" style="4" bestFit="1" customWidth="1"/>
    <col min="7182" max="7182" width="28.5" style="4" bestFit="1" customWidth="1"/>
    <col min="7183" max="7183" width="29.875" style="4" customWidth="1"/>
    <col min="7184" max="7184" width="23.625" style="4" customWidth="1"/>
    <col min="7185" max="7194" width="8" style="4"/>
    <col min="7195" max="7198" width="0" style="4" hidden="1" customWidth="1"/>
    <col min="7199" max="7422" width="8" style="4"/>
    <col min="7423" max="7423" width="15.625" style="4" customWidth="1"/>
    <col min="7424" max="7424" width="13.125" style="4" customWidth="1"/>
    <col min="7425" max="7425" width="28" style="4" bestFit="1" customWidth="1"/>
    <col min="7426" max="7426" width="25.375" style="4" customWidth="1"/>
    <col min="7427" max="7427" width="32.875" style="4" customWidth="1"/>
    <col min="7428" max="7428" width="0" style="4" hidden="1" customWidth="1"/>
    <col min="7429" max="7429" width="25.625" style="4" customWidth="1"/>
    <col min="7430" max="7430" width="30.625" style="4" bestFit="1" customWidth="1"/>
    <col min="7431" max="7431" width="17.625" style="4" bestFit="1" customWidth="1"/>
    <col min="7432" max="7432" width="12" style="4" bestFit="1" customWidth="1"/>
    <col min="7433" max="7433" width="28.125" style="4" bestFit="1" customWidth="1"/>
    <col min="7434" max="7434" width="26.75" style="4" bestFit="1" customWidth="1"/>
    <col min="7435" max="7435" width="32.875" style="4" customWidth="1"/>
    <col min="7436" max="7436" width="32.125" style="4" bestFit="1" customWidth="1"/>
    <col min="7437" max="7437" width="17.625" style="4" bestFit="1" customWidth="1"/>
    <col min="7438" max="7438" width="28.5" style="4" bestFit="1" customWidth="1"/>
    <col min="7439" max="7439" width="29.875" style="4" customWidth="1"/>
    <col min="7440" max="7440" width="23.625" style="4" customWidth="1"/>
    <col min="7441" max="7450" width="8" style="4"/>
    <col min="7451" max="7454" width="0" style="4" hidden="1" customWidth="1"/>
    <col min="7455" max="7678" width="8" style="4"/>
    <col min="7679" max="7679" width="15.625" style="4" customWidth="1"/>
    <col min="7680" max="7680" width="13.125" style="4" customWidth="1"/>
    <col min="7681" max="7681" width="28" style="4" bestFit="1" customWidth="1"/>
    <col min="7682" max="7682" width="25.375" style="4" customWidth="1"/>
    <col min="7683" max="7683" width="32.875" style="4" customWidth="1"/>
    <col min="7684" max="7684" width="0" style="4" hidden="1" customWidth="1"/>
    <col min="7685" max="7685" width="25.625" style="4" customWidth="1"/>
    <col min="7686" max="7686" width="30.625" style="4" bestFit="1" customWidth="1"/>
    <col min="7687" max="7687" width="17.625" style="4" bestFit="1" customWidth="1"/>
    <col min="7688" max="7688" width="12" style="4" bestFit="1" customWidth="1"/>
    <col min="7689" max="7689" width="28.125" style="4" bestFit="1" customWidth="1"/>
    <col min="7690" max="7690" width="26.75" style="4" bestFit="1" customWidth="1"/>
    <col min="7691" max="7691" width="32.875" style="4" customWidth="1"/>
    <col min="7692" max="7692" width="32.125" style="4" bestFit="1" customWidth="1"/>
    <col min="7693" max="7693" width="17.625" style="4" bestFit="1" customWidth="1"/>
    <col min="7694" max="7694" width="28.5" style="4" bestFit="1" customWidth="1"/>
    <col min="7695" max="7695" width="29.875" style="4" customWidth="1"/>
    <col min="7696" max="7696" width="23.625" style="4" customWidth="1"/>
    <col min="7697" max="7706" width="8" style="4"/>
    <col min="7707" max="7710" width="0" style="4" hidden="1" customWidth="1"/>
    <col min="7711" max="7934" width="8" style="4"/>
    <col min="7935" max="7935" width="15.625" style="4" customWidth="1"/>
    <col min="7936" max="7936" width="13.125" style="4" customWidth="1"/>
    <col min="7937" max="7937" width="28" style="4" bestFit="1" customWidth="1"/>
    <col min="7938" max="7938" width="25.375" style="4" customWidth="1"/>
    <col min="7939" max="7939" width="32.875" style="4" customWidth="1"/>
    <col min="7940" max="7940" width="0" style="4" hidden="1" customWidth="1"/>
    <col min="7941" max="7941" width="25.625" style="4" customWidth="1"/>
    <col min="7942" max="7942" width="30.625" style="4" bestFit="1" customWidth="1"/>
    <col min="7943" max="7943" width="17.625" style="4" bestFit="1" customWidth="1"/>
    <col min="7944" max="7944" width="12" style="4" bestFit="1" customWidth="1"/>
    <col min="7945" max="7945" width="28.125" style="4" bestFit="1" customWidth="1"/>
    <col min="7946" max="7946" width="26.75" style="4" bestFit="1" customWidth="1"/>
    <col min="7947" max="7947" width="32.875" style="4" customWidth="1"/>
    <col min="7948" max="7948" width="32.125" style="4" bestFit="1" customWidth="1"/>
    <col min="7949" max="7949" width="17.625" style="4" bestFit="1" customWidth="1"/>
    <col min="7950" max="7950" width="28.5" style="4" bestFit="1" customWidth="1"/>
    <col min="7951" max="7951" width="29.875" style="4" customWidth="1"/>
    <col min="7952" max="7952" width="23.625" style="4" customWidth="1"/>
    <col min="7953" max="7962" width="8" style="4"/>
    <col min="7963" max="7966" width="0" style="4" hidden="1" customWidth="1"/>
    <col min="7967" max="8190" width="8" style="4"/>
    <col min="8191" max="8191" width="15.625" style="4" customWidth="1"/>
    <col min="8192" max="8192" width="13.125" style="4" customWidth="1"/>
    <col min="8193" max="8193" width="28" style="4" bestFit="1" customWidth="1"/>
    <col min="8194" max="8194" width="25.375" style="4" customWidth="1"/>
    <col min="8195" max="8195" width="32.875" style="4" customWidth="1"/>
    <col min="8196" max="8196" width="0" style="4" hidden="1" customWidth="1"/>
    <col min="8197" max="8197" width="25.625" style="4" customWidth="1"/>
    <col min="8198" max="8198" width="30.625" style="4" bestFit="1" customWidth="1"/>
    <col min="8199" max="8199" width="17.625" style="4" bestFit="1" customWidth="1"/>
    <col min="8200" max="8200" width="12" style="4" bestFit="1" customWidth="1"/>
    <col min="8201" max="8201" width="28.125" style="4" bestFit="1" customWidth="1"/>
    <col min="8202" max="8202" width="26.75" style="4" bestFit="1" customWidth="1"/>
    <col min="8203" max="8203" width="32.875" style="4" customWidth="1"/>
    <col min="8204" max="8204" width="32.125" style="4" bestFit="1" customWidth="1"/>
    <col min="8205" max="8205" width="17.625" style="4" bestFit="1" customWidth="1"/>
    <col min="8206" max="8206" width="28.5" style="4" bestFit="1" customWidth="1"/>
    <col min="8207" max="8207" width="29.875" style="4" customWidth="1"/>
    <col min="8208" max="8208" width="23.625" style="4" customWidth="1"/>
    <col min="8209" max="8218" width="8" style="4"/>
    <col min="8219" max="8222" width="0" style="4" hidden="1" customWidth="1"/>
    <col min="8223" max="8446" width="8" style="4"/>
    <col min="8447" max="8447" width="15.625" style="4" customWidth="1"/>
    <col min="8448" max="8448" width="13.125" style="4" customWidth="1"/>
    <col min="8449" max="8449" width="28" style="4" bestFit="1" customWidth="1"/>
    <col min="8450" max="8450" width="25.375" style="4" customWidth="1"/>
    <col min="8451" max="8451" width="32.875" style="4" customWidth="1"/>
    <col min="8452" max="8452" width="0" style="4" hidden="1" customWidth="1"/>
    <col min="8453" max="8453" width="25.625" style="4" customWidth="1"/>
    <col min="8454" max="8454" width="30.625" style="4" bestFit="1" customWidth="1"/>
    <col min="8455" max="8455" width="17.625" style="4" bestFit="1" customWidth="1"/>
    <col min="8456" max="8456" width="12" style="4" bestFit="1" customWidth="1"/>
    <col min="8457" max="8457" width="28.125" style="4" bestFit="1" customWidth="1"/>
    <col min="8458" max="8458" width="26.75" style="4" bestFit="1" customWidth="1"/>
    <col min="8459" max="8459" width="32.875" style="4" customWidth="1"/>
    <col min="8460" max="8460" width="32.125" style="4" bestFit="1" customWidth="1"/>
    <col min="8461" max="8461" width="17.625" style="4" bestFit="1" customWidth="1"/>
    <col min="8462" max="8462" width="28.5" style="4" bestFit="1" customWidth="1"/>
    <col min="8463" max="8463" width="29.875" style="4" customWidth="1"/>
    <col min="8464" max="8464" width="23.625" style="4" customWidth="1"/>
    <col min="8465" max="8474" width="8" style="4"/>
    <col min="8475" max="8478" width="0" style="4" hidden="1" customWidth="1"/>
    <col min="8479" max="8702" width="8" style="4"/>
    <col min="8703" max="8703" width="15.625" style="4" customWidth="1"/>
    <col min="8704" max="8704" width="13.125" style="4" customWidth="1"/>
    <col min="8705" max="8705" width="28" style="4" bestFit="1" customWidth="1"/>
    <col min="8706" max="8706" width="25.375" style="4" customWidth="1"/>
    <col min="8707" max="8707" width="32.875" style="4" customWidth="1"/>
    <col min="8708" max="8708" width="0" style="4" hidden="1" customWidth="1"/>
    <col min="8709" max="8709" width="25.625" style="4" customWidth="1"/>
    <col min="8710" max="8710" width="30.625" style="4" bestFit="1" customWidth="1"/>
    <col min="8711" max="8711" width="17.625" style="4" bestFit="1" customWidth="1"/>
    <col min="8712" max="8712" width="12" style="4" bestFit="1" customWidth="1"/>
    <col min="8713" max="8713" width="28.125" style="4" bestFit="1" customWidth="1"/>
    <col min="8714" max="8714" width="26.75" style="4" bestFit="1" customWidth="1"/>
    <col min="8715" max="8715" width="32.875" style="4" customWidth="1"/>
    <col min="8716" max="8716" width="32.125" style="4" bestFit="1" customWidth="1"/>
    <col min="8717" max="8717" width="17.625" style="4" bestFit="1" customWidth="1"/>
    <col min="8718" max="8718" width="28.5" style="4" bestFit="1" customWidth="1"/>
    <col min="8719" max="8719" width="29.875" style="4" customWidth="1"/>
    <col min="8720" max="8720" width="23.625" style="4" customWidth="1"/>
    <col min="8721" max="8730" width="8" style="4"/>
    <col min="8731" max="8734" width="0" style="4" hidden="1" customWidth="1"/>
    <col min="8735" max="8958" width="8" style="4"/>
    <col min="8959" max="8959" width="15.625" style="4" customWidth="1"/>
    <col min="8960" max="8960" width="13.125" style="4" customWidth="1"/>
    <col min="8961" max="8961" width="28" style="4" bestFit="1" customWidth="1"/>
    <col min="8962" max="8962" width="25.375" style="4" customWidth="1"/>
    <col min="8963" max="8963" width="32.875" style="4" customWidth="1"/>
    <col min="8964" max="8964" width="0" style="4" hidden="1" customWidth="1"/>
    <col min="8965" max="8965" width="25.625" style="4" customWidth="1"/>
    <col min="8966" max="8966" width="30.625" style="4" bestFit="1" customWidth="1"/>
    <col min="8967" max="8967" width="17.625" style="4" bestFit="1" customWidth="1"/>
    <col min="8968" max="8968" width="12" style="4" bestFit="1" customWidth="1"/>
    <col min="8969" max="8969" width="28.125" style="4" bestFit="1" customWidth="1"/>
    <col min="8970" max="8970" width="26.75" style="4" bestFit="1" customWidth="1"/>
    <col min="8971" max="8971" width="32.875" style="4" customWidth="1"/>
    <col min="8972" max="8972" width="32.125" style="4" bestFit="1" customWidth="1"/>
    <col min="8973" max="8973" width="17.625" style="4" bestFit="1" customWidth="1"/>
    <col min="8974" max="8974" width="28.5" style="4" bestFit="1" customWidth="1"/>
    <col min="8975" max="8975" width="29.875" style="4" customWidth="1"/>
    <col min="8976" max="8976" width="23.625" style="4" customWidth="1"/>
    <col min="8977" max="8986" width="8" style="4"/>
    <col min="8987" max="8990" width="0" style="4" hidden="1" customWidth="1"/>
    <col min="8991" max="9214" width="8" style="4"/>
    <col min="9215" max="9215" width="15.625" style="4" customWidth="1"/>
    <col min="9216" max="9216" width="13.125" style="4" customWidth="1"/>
    <col min="9217" max="9217" width="28" style="4" bestFit="1" customWidth="1"/>
    <col min="9218" max="9218" width="25.375" style="4" customWidth="1"/>
    <col min="9219" max="9219" width="32.875" style="4" customWidth="1"/>
    <col min="9220" max="9220" width="0" style="4" hidden="1" customWidth="1"/>
    <col min="9221" max="9221" width="25.625" style="4" customWidth="1"/>
    <col min="9222" max="9222" width="30.625" style="4" bestFit="1" customWidth="1"/>
    <col min="9223" max="9223" width="17.625" style="4" bestFit="1" customWidth="1"/>
    <col min="9224" max="9224" width="12" style="4" bestFit="1" customWidth="1"/>
    <col min="9225" max="9225" width="28.125" style="4" bestFit="1" customWidth="1"/>
    <col min="9226" max="9226" width="26.75" style="4" bestFit="1" customWidth="1"/>
    <col min="9227" max="9227" width="32.875" style="4" customWidth="1"/>
    <col min="9228" max="9228" width="32.125" style="4" bestFit="1" customWidth="1"/>
    <col min="9229" max="9229" width="17.625" style="4" bestFit="1" customWidth="1"/>
    <col min="9230" max="9230" width="28.5" style="4" bestFit="1" customWidth="1"/>
    <col min="9231" max="9231" width="29.875" style="4" customWidth="1"/>
    <col min="9232" max="9232" width="23.625" style="4" customWidth="1"/>
    <col min="9233" max="9242" width="8" style="4"/>
    <col min="9243" max="9246" width="0" style="4" hidden="1" customWidth="1"/>
    <col min="9247" max="9470" width="8" style="4"/>
    <col min="9471" max="9471" width="15.625" style="4" customWidth="1"/>
    <col min="9472" max="9472" width="13.125" style="4" customWidth="1"/>
    <col min="9473" max="9473" width="28" style="4" bestFit="1" customWidth="1"/>
    <col min="9474" max="9474" width="25.375" style="4" customWidth="1"/>
    <col min="9475" max="9475" width="32.875" style="4" customWidth="1"/>
    <col min="9476" max="9476" width="0" style="4" hidden="1" customWidth="1"/>
    <col min="9477" max="9477" width="25.625" style="4" customWidth="1"/>
    <col min="9478" max="9478" width="30.625" style="4" bestFit="1" customWidth="1"/>
    <col min="9479" max="9479" width="17.625" style="4" bestFit="1" customWidth="1"/>
    <col min="9480" max="9480" width="12" style="4" bestFit="1" customWidth="1"/>
    <col min="9481" max="9481" width="28.125" style="4" bestFit="1" customWidth="1"/>
    <col min="9482" max="9482" width="26.75" style="4" bestFit="1" customWidth="1"/>
    <col min="9483" max="9483" width="32.875" style="4" customWidth="1"/>
    <col min="9484" max="9484" width="32.125" style="4" bestFit="1" customWidth="1"/>
    <col min="9485" max="9485" width="17.625" style="4" bestFit="1" customWidth="1"/>
    <col min="9486" max="9486" width="28.5" style="4" bestFit="1" customWidth="1"/>
    <col min="9487" max="9487" width="29.875" style="4" customWidth="1"/>
    <col min="9488" max="9488" width="23.625" style="4" customWidth="1"/>
    <col min="9489" max="9498" width="8" style="4"/>
    <col min="9499" max="9502" width="0" style="4" hidden="1" customWidth="1"/>
    <col min="9503" max="9726" width="8" style="4"/>
    <col min="9727" max="9727" width="15.625" style="4" customWidth="1"/>
    <col min="9728" max="9728" width="13.125" style="4" customWidth="1"/>
    <col min="9729" max="9729" width="28" style="4" bestFit="1" customWidth="1"/>
    <col min="9730" max="9730" width="25.375" style="4" customWidth="1"/>
    <col min="9731" max="9731" width="32.875" style="4" customWidth="1"/>
    <col min="9732" max="9732" width="0" style="4" hidden="1" customWidth="1"/>
    <col min="9733" max="9733" width="25.625" style="4" customWidth="1"/>
    <col min="9734" max="9734" width="30.625" style="4" bestFit="1" customWidth="1"/>
    <col min="9735" max="9735" width="17.625" style="4" bestFit="1" customWidth="1"/>
    <col min="9736" max="9736" width="12" style="4" bestFit="1" customWidth="1"/>
    <col min="9737" max="9737" width="28.125" style="4" bestFit="1" customWidth="1"/>
    <col min="9738" max="9738" width="26.75" style="4" bestFit="1" customWidth="1"/>
    <col min="9739" max="9739" width="32.875" style="4" customWidth="1"/>
    <col min="9740" max="9740" width="32.125" style="4" bestFit="1" customWidth="1"/>
    <col min="9741" max="9741" width="17.625" style="4" bestFit="1" customWidth="1"/>
    <col min="9742" max="9742" width="28.5" style="4" bestFit="1" customWidth="1"/>
    <col min="9743" max="9743" width="29.875" style="4" customWidth="1"/>
    <col min="9744" max="9744" width="23.625" style="4" customWidth="1"/>
    <col min="9745" max="9754" width="8" style="4"/>
    <col min="9755" max="9758" width="0" style="4" hidden="1" customWidth="1"/>
    <col min="9759" max="9982" width="8" style="4"/>
    <col min="9983" max="9983" width="15.625" style="4" customWidth="1"/>
    <col min="9984" max="9984" width="13.125" style="4" customWidth="1"/>
    <col min="9985" max="9985" width="28" style="4" bestFit="1" customWidth="1"/>
    <col min="9986" max="9986" width="25.375" style="4" customWidth="1"/>
    <col min="9987" max="9987" width="32.875" style="4" customWidth="1"/>
    <col min="9988" max="9988" width="0" style="4" hidden="1" customWidth="1"/>
    <col min="9989" max="9989" width="25.625" style="4" customWidth="1"/>
    <col min="9990" max="9990" width="30.625" style="4" bestFit="1" customWidth="1"/>
    <col min="9991" max="9991" width="17.625" style="4" bestFit="1" customWidth="1"/>
    <col min="9992" max="9992" width="12" style="4" bestFit="1" customWidth="1"/>
    <col min="9993" max="9993" width="28.125" style="4" bestFit="1" customWidth="1"/>
    <col min="9994" max="9994" width="26.75" style="4" bestFit="1" customWidth="1"/>
    <col min="9995" max="9995" width="32.875" style="4" customWidth="1"/>
    <col min="9996" max="9996" width="32.125" style="4" bestFit="1" customWidth="1"/>
    <col min="9997" max="9997" width="17.625" style="4" bestFit="1" customWidth="1"/>
    <col min="9998" max="9998" width="28.5" style="4" bestFit="1" customWidth="1"/>
    <col min="9999" max="9999" width="29.875" style="4" customWidth="1"/>
    <col min="10000" max="10000" width="23.625" style="4" customWidth="1"/>
    <col min="10001" max="10010" width="8" style="4"/>
    <col min="10011" max="10014" width="0" style="4" hidden="1" customWidth="1"/>
    <col min="10015" max="10238" width="8" style="4"/>
    <col min="10239" max="10239" width="15.625" style="4" customWidth="1"/>
    <col min="10240" max="10240" width="13.125" style="4" customWidth="1"/>
    <col min="10241" max="10241" width="28" style="4" bestFit="1" customWidth="1"/>
    <col min="10242" max="10242" width="25.375" style="4" customWidth="1"/>
    <col min="10243" max="10243" width="32.875" style="4" customWidth="1"/>
    <col min="10244" max="10244" width="0" style="4" hidden="1" customWidth="1"/>
    <col min="10245" max="10245" width="25.625" style="4" customWidth="1"/>
    <col min="10246" max="10246" width="30.625" style="4" bestFit="1" customWidth="1"/>
    <col min="10247" max="10247" width="17.625" style="4" bestFit="1" customWidth="1"/>
    <col min="10248" max="10248" width="12" style="4" bestFit="1" customWidth="1"/>
    <col min="10249" max="10249" width="28.125" style="4" bestFit="1" customWidth="1"/>
    <col min="10250" max="10250" width="26.75" style="4" bestFit="1" customWidth="1"/>
    <col min="10251" max="10251" width="32.875" style="4" customWidth="1"/>
    <col min="10252" max="10252" width="32.125" style="4" bestFit="1" customWidth="1"/>
    <col min="10253" max="10253" width="17.625" style="4" bestFit="1" customWidth="1"/>
    <col min="10254" max="10254" width="28.5" style="4" bestFit="1" customWidth="1"/>
    <col min="10255" max="10255" width="29.875" style="4" customWidth="1"/>
    <col min="10256" max="10256" width="23.625" style="4" customWidth="1"/>
    <col min="10257" max="10266" width="8" style="4"/>
    <col min="10267" max="10270" width="0" style="4" hidden="1" customWidth="1"/>
    <col min="10271" max="10494" width="8" style="4"/>
    <col min="10495" max="10495" width="15.625" style="4" customWidth="1"/>
    <col min="10496" max="10496" width="13.125" style="4" customWidth="1"/>
    <col min="10497" max="10497" width="28" style="4" bestFit="1" customWidth="1"/>
    <col min="10498" max="10498" width="25.375" style="4" customWidth="1"/>
    <col min="10499" max="10499" width="32.875" style="4" customWidth="1"/>
    <col min="10500" max="10500" width="0" style="4" hidden="1" customWidth="1"/>
    <col min="10501" max="10501" width="25.625" style="4" customWidth="1"/>
    <col min="10502" max="10502" width="30.625" style="4" bestFit="1" customWidth="1"/>
    <col min="10503" max="10503" width="17.625" style="4" bestFit="1" customWidth="1"/>
    <col min="10504" max="10504" width="12" style="4" bestFit="1" customWidth="1"/>
    <col min="10505" max="10505" width="28.125" style="4" bestFit="1" customWidth="1"/>
    <col min="10506" max="10506" width="26.75" style="4" bestFit="1" customWidth="1"/>
    <col min="10507" max="10507" width="32.875" style="4" customWidth="1"/>
    <col min="10508" max="10508" width="32.125" style="4" bestFit="1" customWidth="1"/>
    <col min="10509" max="10509" width="17.625" style="4" bestFit="1" customWidth="1"/>
    <col min="10510" max="10510" width="28.5" style="4" bestFit="1" customWidth="1"/>
    <col min="10511" max="10511" width="29.875" style="4" customWidth="1"/>
    <col min="10512" max="10512" width="23.625" style="4" customWidth="1"/>
    <col min="10513" max="10522" width="8" style="4"/>
    <col min="10523" max="10526" width="0" style="4" hidden="1" customWidth="1"/>
    <col min="10527" max="10750" width="8" style="4"/>
    <col min="10751" max="10751" width="15.625" style="4" customWidth="1"/>
    <col min="10752" max="10752" width="13.125" style="4" customWidth="1"/>
    <col min="10753" max="10753" width="28" style="4" bestFit="1" customWidth="1"/>
    <col min="10754" max="10754" width="25.375" style="4" customWidth="1"/>
    <col min="10755" max="10755" width="32.875" style="4" customWidth="1"/>
    <col min="10756" max="10756" width="0" style="4" hidden="1" customWidth="1"/>
    <col min="10757" max="10757" width="25.625" style="4" customWidth="1"/>
    <col min="10758" max="10758" width="30.625" style="4" bestFit="1" customWidth="1"/>
    <col min="10759" max="10759" width="17.625" style="4" bestFit="1" customWidth="1"/>
    <col min="10760" max="10760" width="12" style="4" bestFit="1" customWidth="1"/>
    <col min="10761" max="10761" width="28.125" style="4" bestFit="1" customWidth="1"/>
    <col min="10762" max="10762" width="26.75" style="4" bestFit="1" customWidth="1"/>
    <col min="10763" max="10763" width="32.875" style="4" customWidth="1"/>
    <col min="10764" max="10764" width="32.125" style="4" bestFit="1" customWidth="1"/>
    <col min="10765" max="10765" width="17.625" style="4" bestFit="1" customWidth="1"/>
    <col min="10766" max="10766" width="28.5" style="4" bestFit="1" customWidth="1"/>
    <col min="10767" max="10767" width="29.875" style="4" customWidth="1"/>
    <col min="10768" max="10768" width="23.625" style="4" customWidth="1"/>
    <col min="10769" max="10778" width="8" style="4"/>
    <col min="10779" max="10782" width="0" style="4" hidden="1" customWidth="1"/>
    <col min="10783" max="11006" width="8" style="4"/>
    <col min="11007" max="11007" width="15.625" style="4" customWidth="1"/>
    <col min="11008" max="11008" width="13.125" style="4" customWidth="1"/>
    <col min="11009" max="11009" width="28" style="4" bestFit="1" customWidth="1"/>
    <col min="11010" max="11010" width="25.375" style="4" customWidth="1"/>
    <col min="11011" max="11011" width="32.875" style="4" customWidth="1"/>
    <col min="11012" max="11012" width="0" style="4" hidden="1" customWidth="1"/>
    <col min="11013" max="11013" width="25.625" style="4" customWidth="1"/>
    <col min="11014" max="11014" width="30.625" style="4" bestFit="1" customWidth="1"/>
    <col min="11015" max="11015" width="17.625" style="4" bestFit="1" customWidth="1"/>
    <col min="11016" max="11016" width="12" style="4" bestFit="1" customWidth="1"/>
    <col min="11017" max="11017" width="28.125" style="4" bestFit="1" customWidth="1"/>
    <col min="11018" max="11018" width="26.75" style="4" bestFit="1" customWidth="1"/>
    <col min="11019" max="11019" width="32.875" style="4" customWidth="1"/>
    <col min="11020" max="11020" width="32.125" style="4" bestFit="1" customWidth="1"/>
    <col min="11021" max="11021" width="17.625" style="4" bestFit="1" customWidth="1"/>
    <col min="11022" max="11022" width="28.5" style="4" bestFit="1" customWidth="1"/>
    <col min="11023" max="11023" width="29.875" style="4" customWidth="1"/>
    <col min="11024" max="11024" width="23.625" style="4" customWidth="1"/>
    <col min="11025" max="11034" width="8" style="4"/>
    <col min="11035" max="11038" width="0" style="4" hidden="1" customWidth="1"/>
    <col min="11039" max="11262" width="8" style="4"/>
    <col min="11263" max="11263" width="15.625" style="4" customWidth="1"/>
    <col min="11264" max="11264" width="13.125" style="4" customWidth="1"/>
    <col min="11265" max="11265" width="28" style="4" bestFit="1" customWidth="1"/>
    <col min="11266" max="11266" width="25.375" style="4" customWidth="1"/>
    <col min="11267" max="11267" width="32.875" style="4" customWidth="1"/>
    <col min="11268" max="11268" width="0" style="4" hidden="1" customWidth="1"/>
    <col min="11269" max="11269" width="25.625" style="4" customWidth="1"/>
    <col min="11270" max="11270" width="30.625" style="4" bestFit="1" customWidth="1"/>
    <col min="11271" max="11271" width="17.625" style="4" bestFit="1" customWidth="1"/>
    <col min="11272" max="11272" width="12" style="4" bestFit="1" customWidth="1"/>
    <col min="11273" max="11273" width="28.125" style="4" bestFit="1" customWidth="1"/>
    <col min="11274" max="11274" width="26.75" style="4" bestFit="1" customWidth="1"/>
    <col min="11275" max="11275" width="32.875" style="4" customWidth="1"/>
    <col min="11276" max="11276" width="32.125" style="4" bestFit="1" customWidth="1"/>
    <col min="11277" max="11277" width="17.625" style="4" bestFit="1" customWidth="1"/>
    <col min="11278" max="11278" width="28.5" style="4" bestFit="1" customWidth="1"/>
    <col min="11279" max="11279" width="29.875" style="4" customWidth="1"/>
    <col min="11280" max="11280" width="23.625" style="4" customWidth="1"/>
    <col min="11281" max="11290" width="8" style="4"/>
    <col min="11291" max="11294" width="0" style="4" hidden="1" customWidth="1"/>
    <col min="11295" max="11518" width="8" style="4"/>
    <col min="11519" max="11519" width="15.625" style="4" customWidth="1"/>
    <col min="11520" max="11520" width="13.125" style="4" customWidth="1"/>
    <col min="11521" max="11521" width="28" style="4" bestFit="1" customWidth="1"/>
    <col min="11522" max="11522" width="25.375" style="4" customWidth="1"/>
    <col min="11523" max="11523" width="32.875" style="4" customWidth="1"/>
    <col min="11524" max="11524" width="0" style="4" hidden="1" customWidth="1"/>
    <col min="11525" max="11525" width="25.625" style="4" customWidth="1"/>
    <col min="11526" max="11526" width="30.625" style="4" bestFit="1" customWidth="1"/>
    <col min="11527" max="11527" width="17.625" style="4" bestFit="1" customWidth="1"/>
    <col min="11528" max="11528" width="12" style="4" bestFit="1" customWidth="1"/>
    <col min="11529" max="11529" width="28.125" style="4" bestFit="1" customWidth="1"/>
    <col min="11530" max="11530" width="26.75" style="4" bestFit="1" customWidth="1"/>
    <col min="11531" max="11531" width="32.875" style="4" customWidth="1"/>
    <col min="11532" max="11532" width="32.125" style="4" bestFit="1" customWidth="1"/>
    <col min="11533" max="11533" width="17.625" style="4" bestFit="1" customWidth="1"/>
    <col min="11534" max="11534" width="28.5" style="4" bestFit="1" customWidth="1"/>
    <col min="11535" max="11535" width="29.875" style="4" customWidth="1"/>
    <col min="11536" max="11536" width="23.625" style="4" customWidth="1"/>
    <col min="11537" max="11546" width="8" style="4"/>
    <col min="11547" max="11550" width="0" style="4" hidden="1" customWidth="1"/>
    <col min="11551" max="11774" width="8" style="4"/>
    <col min="11775" max="11775" width="15.625" style="4" customWidth="1"/>
    <col min="11776" max="11776" width="13.125" style="4" customWidth="1"/>
    <col min="11777" max="11777" width="28" style="4" bestFit="1" customWidth="1"/>
    <col min="11778" max="11778" width="25.375" style="4" customWidth="1"/>
    <col min="11779" max="11779" width="32.875" style="4" customWidth="1"/>
    <col min="11780" max="11780" width="0" style="4" hidden="1" customWidth="1"/>
    <col min="11781" max="11781" width="25.625" style="4" customWidth="1"/>
    <col min="11782" max="11782" width="30.625" style="4" bestFit="1" customWidth="1"/>
    <col min="11783" max="11783" width="17.625" style="4" bestFit="1" customWidth="1"/>
    <col min="11784" max="11784" width="12" style="4" bestFit="1" customWidth="1"/>
    <col min="11785" max="11785" width="28.125" style="4" bestFit="1" customWidth="1"/>
    <col min="11786" max="11786" width="26.75" style="4" bestFit="1" customWidth="1"/>
    <col min="11787" max="11787" width="32.875" style="4" customWidth="1"/>
    <col min="11788" max="11788" width="32.125" style="4" bestFit="1" customWidth="1"/>
    <col min="11789" max="11789" width="17.625" style="4" bestFit="1" customWidth="1"/>
    <col min="11790" max="11790" width="28.5" style="4" bestFit="1" customWidth="1"/>
    <col min="11791" max="11791" width="29.875" style="4" customWidth="1"/>
    <col min="11792" max="11792" width="23.625" style="4" customWidth="1"/>
    <col min="11793" max="11802" width="8" style="4"/>
    <col min="11803" max="11806" width="0" style="4" hidden="1" customWidth="1"/>
    <col min="11807" max="12030" width="8" style="4"/>
    <col min="12031" max="12031" width="15.625" style="4" customWidth="1"/>
    <col min="12032" max="12032" width="13.125" style="4" customWidth="1"/>
    <col min="12033" max="12033" width="28" style="4" bestFit="1" customWidth="1"/>
    <col min="12034" max="12034" width="25.375" style="4" customWidth="1"/>
    <col min="12035" max="12035" width="32.875" style="4" customWidth="1"/>
    <col min="12036" max="12036" width="0" style="4" hidden="1" customWidth="1"/>
    <col min="12037" max="12037" width="25.625" style="4" customWidth="1"/>
    <col min="12038" max="12038" width="30.625" style="4" bestFit="1" customWidth="1"/>
    <col min="12039" max="12039" width="17.625" style="4" bestFit="1" customWidth="1"/>
    <col min="12040" max="12040" width="12" style="4" bestFit="1" customWidth="1"/>
    <col min="12041" max="12041" width="28.125" style="4" bestFit="1" customWidth="1"/>
    <col min="12042" max="12042" width="26.75" style="4" bestFit="1" customWidth="1"/>
    <col min="12043" max="12043" width="32.875" style="4" customWidth="1"/>
    <col min="12044" max="12044" width="32.125" style="4" bestFit="1" customWidth="1"/>
    <col min="12045" max="12045" width="17.625" style="4" bestFit="1" customWidth="1"/>
    <col min="12046" max="12046" width="28.5" style="4" bestFit="1" customWidth="1"/>
    <col min="12047" max="12047" width="29.875" style="4" customWidth="1"/>
    <col min="12048" max="12048" width="23.625" style="4" customWidth="1"/>
    <col min="12049" max="12058" width="8" style="4"/>
    <col min="12059" max="12062" width="0" style="4" hidden="1" customWidth="1"/>
    <col min="12063" max="12286" width="8" style="4"/>
    <col min="12287" max="12287" width="15.625" style="4" customWidth="1"/>
    <col min="12288" max="12288" width="13.125" style="4" customWidth="1"/>
    <col min="12289" max="12289" width="28" style="4" bestFit="1" customWidth="1"/>
    <col min="12290" max="12290" width="25.375" style="4" customWidth="1"/>
    <col min="12291" max="12291" width="32.875" style="4" customWidth="1"/>
    <col min="12292" max="12292" width="0" style="4" hidden="1" customWidth="1"/>
    <col min="12293" max="12293" width="25.625" style="4" customWidth="1"/>
    <col min="12294" max="12294" width="30.625" style="4" bestFit="1" customWidth="1"/>
    <col min="12295" max="12295" width="17.625" style="4" bestFit="1" customWidth="1"/>
    <col min="12296" max="12296" width="12" style="4" bestFit="1" customWidth="1"/>
    <col min="12297" max="12297" width="28.125" style="4" bestFit="1" customWidth="1"/>
    <col min="12298" max="12298" width="26.75" style="4" bestFit="1" customWidth="1"/>
    <col min="12299" max="12299" width="32.875" style="4" customWidth="1"/>
    <col min="12300" max="12300" width="32.125" style="4" bestFit="1" customWidth="1"/>
    <col min="12301" max="12301" width="17.625" style="4" bestFit="1" customWidth="1"/>
    <col min="12302" max="12302" width="28.5" style="4" bestFit="1" customWidth="1"/>
    <col min="12303" max="12303" width="29.875" style="4" customWidth="1"/>
    <col min="12304" max="12304" width="23.625" style="4" customWidth="1"/>
    <col min="12305" max="12314" width="8" style="4"/>
    <col min="12315" max="12318" width="0" style="4" hidden="1" customWidth="1"/>
    <col min="12319" max="12542" width="8" style="4"/>
    <col min="12543" max="12543" width="15.625" style="4" customWidth="1"/>
    <col min="12544" max="12544" width="13.125" style="4" customWidth="1"/>
    <col min="12545" max="12545" width="28" style="4" bestFit="1" customWidth="1"/>
    <col min="12546" max="12546" width="25.375" style="4" customWidth="1"/>
    <col min="12547" max="12547" width="32.875" style="4" customWidth="1"/>
    <col min="12548" max="12548" width="0" style="4" hidden="1" customWidth="1"/>
    <col min="12549" max="12549" width="25.625" style="4" customWidth="1"/>
    <col min="12550" max="12550" width="30.625" style="4" bestFit="1" customWidth="1"/>
    <col min="12551" max="12551" width="17.625" style="4" bestFit="1" customWidth="1"/>
    <col min="12552" max="12552" width="12" style="4" bestFit="1" customWidth="1"/>
    <col min="12553" max="12553" width="28.125" style="4" bestFit="1" customWidth="1"/>
    <col min="12554" max="12554" width="26.75" style="4" bestFit="1" customWidth="1"/>
    <col min="12555" max="12555" width="32.875" style="4" customWidth="1"/>
    <col min="12556" max="12556" width="32.125" style="4" bestFit="1" customWidth="1"/>
    <col min="12557" max="12557" width="17.625" style="4" bestFit="1" customWidth="1"/>
    <col min="12558" max="12558" width="28.5" style="4" bestFit="1" customWidth="1"/>
    <col min="12559" max="12559" width="29.875" style="4" customWidth="1"/>
    <col min="12560" max="12560" width="23.625" style="4" customWidth="1"/>
    <col min="12561" max="12570" width="8" style="4"/>
    <col min="12571" max="12574" width="0" style="4" hidden="1" customWidth="1"/>
    <col min="12575" max="12798" width="8" style="4"/>
    <col min="12799" max="12799" width="15.625" style="4" customWidth="1"/>
    <col min="12800" max="12800" width="13.125" style="4" customWidth="1"/>
    <col min="12801" max="12801" width="28" style="4" bestFit="1" customWidth="1"/>
    <col min="12802" max="12802" width="25.375" style="4" customWidth="1"/>
    <col min="12803" max="12803" width="32.875" style="4" customWidth="1"/>
    <col min="12804" max="12804" width="0" style="4" hidden="1" customWidth="1"/>
    <col min="12805" max="12805" width="25.625" style="4" customWidth="1"/>
    <col min="12806" max="12806" width="30.625" style="4" bestFit="1" customWidth="1"/>
    <col min="12807" max="12807" width="17.625" style="4" bestFit="1" customWidth="1"/>
    <col min="12808" max="12808" width="12" style="4" bestFit="1" customWidth="1"/>
    <col min="12809" max="12809" width="28.125" style="4" bestFit="1" customWidth="1"/>
    <col min="12810" max="12810" width="26.75" style="4" bestFit="1" customWidth="1"/>
    <col min="12811" max="12811" width="32.875" style="4" customWidth="1"/>
    <col min="12812" max="12812" width="32.125" style="4" bestFit="1" customWidth="1"/>
    <col min="12813" max="12813" width="17.625" style="4" bestFit="1" customWidth="1"/>
    <col min="12814" max="12814" width="28.5" style="4" bestFit="1" customWidth="1"/>
    <col min="12815" max="12815" width="29.875" style="4" customWidth="1"/>
    <col min="12816" max="12816" width="23.625" style="4" customWidth="1"/>
    <col min="12817" max="12826" width="8" style="4"/>
    <col min="12827" max="12830" width="0" style="4" hidden="1" customWidth="1"/>
    <col min="12831" max="13054" width="8" style="4"/>
    <col min="13055" max="13055" width="15.625" style="4" customWidth="1"/>
    <col min="13056" max="13056" width="13.125" style="4" customWidth="1"/>
    <col min="13057" max="13057" width="28" style="4" bestFit="1" customWidth="1"/>
    <col min="13058" max="13058" width="25.375" style="4" customWidth="1"/>
    <col min="13059" max="13059" width="32.875" style="4" customWidth="1"/>
    <col min="13060" max="13060" width="0" style="4" hidden="1" customWidth="1"/>
    <col min="13061" max="13061" width="25.625" style="4" customWidth="1"/>
    <col min="13062" max="13062" width="30.625" style="4" bestFit="1" customWidth="1"/>
    <col min="13063" max="13063" width="17.625" style="4" bestFit="1" customWidth="1"/>
    <col min="13064" max="13064" width="12" style="4" bestFit="1" customWidth="1"/>
    <col min="13065" max="13065" width="28.125" style="4" bestFit="1" customWidth="1"/>
    <col min="13066" max="13066" width="26.75" style="4" bestFit="1" customWidth="1"/>
    <col min="13067" max="13067" width="32.875" style="4" customWidth="1"/>
    <col min="13068" max="13068" width="32.125" style="4" bestFit="1" customWidth="1"/>
    <col min="13069" max="13069" width="17.625" style="4" bestFit="1" customWidth="1"/>
    <col min="13070" max="13070" width="28.5" style="4" bestFit="1" customWidth="1"/>
    <col min="13071" max="13071" width="29.875" style="4" customWidth="1"/>
    <col min="13072" max="13072" width="23.625" style="4" customWidth="1"/>
    <col min="13073" max="13082" width="8" style="4"/>
    <col min="13083" max="13086" width="0" style="4" hidden="1" customWidth="1"/>
    <col min="13087" max="13310" width="8" style="4"/>
    <col min="13311" max="13311" width="15.625" style="4" customWidth="1"/>
    <col min="13312" max="13312" width="13.125" style="4" customWidth="1"/>
    <col min="13313" max="13313" width="28" style="4" bestFit="1" customWidth="1"/>
    <col min="13314" max="13314" width="25.375" style="4" customWidth="1"/>
    <col min="13315" max="13315" width="32.875" style="4" customWidth="1"/>
    <col min="13316" max="13316" width="0" style="4" hidden="1" customWidth="1"/>
    <col min="13317" max="13317" width="25.625" style="4" customWidth="1"/>
    <col min="13318" max="13318" width="30.625" style="4" bestFit="1" customWidth="1"/>
    <col min="13319" max="13319" width="17.625" style="4" bestFit="1" customWidth="1"/>
    <col min="13320" max="13320" width="12" style="4" bestFit="1" customWidth="1"/>
    <col min="13321" max="13321" width="28.125" style="4" bestFit="1" customWidth="1"/>
    <col min="13322" max="13322" width="26.75" style="4" bestFit="1" customWidth="1"/>
    <col min="13323" max="13323" width="32.875" style="4" customWidth="1"/>
    <col min="13324" max="13324" width="32.125" style="4" bestFit="1" customWidth="1"/>
    <col min="13325" max="13325" width="17.625" style="4" bestFit="1" customWidth="1"/>
    <col min="13326" max="13326" width="28.5" style="4" bestFit="1" customWidth="1"/>
    <col min="13327" max="13327" width="29.875" style="4" customWidth="1"/>
    <col min="13328" max="13328" width="23.625" style="4" customWidth="1"/>
    <col min="13329" max="13338" width="8" style="4"/>
    <col min="13339" max="13342" width="0" style="4" hidden="1" customWidth="1"/>
    <col min="13343" max="13566" width="8" style="4"/>
    <col min="13567" max="13567" width="15.625" style="4" customWidth="1"/>
    <col min="13568" max="13568" width="13.125" style="4" customWidth="1"/>
    <col min="13569" max="13569" width="28" style="4" bestFit="1" customWidth="1"/>
    <col min="13570" max="13570" width="25.375" style="4" customWidth="1"/>
    <col min="13571" max="13571" width="32.875" style="4" customWidth="1"/>
    <col min="13572" max="13572" width="0" style="4" hidden="1" customWidth="1"/>
    <col min="13573" max="13573" width="25.625" style="4" customWidth="1"/>
    <col min="13574" max="13574" width="30.625" style="4" bestFit="1" customWidth="1"/>
    <col min="13575" max="13575" width="17.625" style="4" bestFit="1" customWidth="1"/>
    <col min="13576" max="13576" width="12" style="4" bestFit="1" customWidth="1"/>
    <col min="13577" max="13577" width="28.125" style="4" bestFit="1" customWidth="1"/>
    <col min="13578" max="13578" width="26.75" style="4" bestFit="1" customWidth="1"/>
    <col min="13579" max="13579" width="32.875" style="4" customWidth="1"/>
    <col min="13580" max="13580" width="32.125" style="4" bestFit="1" customWidth="1"/>
    <col min="13581" max="13581" width="17.625" style="4" bestFit="1" customWidth="1"/>
    <col min="13582" max="13582" width="28.5" style="4" bestFit="1" customWidth="1"/>
    <col min="13583" max="13583" width="29.875" style="4" customWidth="1"/>
    <col min="13584" max="13584" width="23.625" style="4" customWidth="1"/>
    <col min="13585" max="13594" width="8" style="4"/>
    <col min="13595" max="13598" width="0" style="4" hidden="1" customWidth="1"/>
    <col min="13599" max="13822" width="8" style="4"/>
    <col min="13823" max="13823" width="15.625" style="4" customWidth="1"/>
    <col min="13824" max="13824" width="13.125" style="4" customWidth="1"/>
    <col min="13825" max="13825" width="28" style="4" bestFit="1" customWidth="1"/>
    <col min="13826" max="13826" width="25.375" style="4" customWidth="1"/>
    <col min="13827" max="13827" width="32.875" style="4" customWidth="1"/>
    <col min="13828" max="13828" width="0" style="4" hidden="1" customWidth="1"/>
    <col min="13829" max="13829" width="25.625" style="4" customWidth="1"/>
    <col min="13830" max="13830" width="30.625" style="4" bestFit="1" customWidth="1"/>
    <col min="13831" max="13831" width="17.625" style="4" bestFit="1" customWidth="1"/>
    <col min="13832" max="13832" width="12" style="4" bestFit="1" customWidth="1"/>
    <col min="13833" max="13833" width="28.125" style="4" bestFit="1" customWidth="1"/>
    <col min="13834" max="13834" width="26.75" style="4" bestFit="1" customWidth="1"/>
    <col min="13835" max="13835" width="32.875" style="4" customWidth="1"/>
    <col min="13836" max="13836" width="32.125" style="4" bestFit="1" customWidth="1"/>
    <col min="13837" max="13837" width="17.625" style="4" bestFit="1" customWidth="1"/>
    <col min="13838" max="13838" width="28.5" style="4" bestFit="1" customWidth="1"/>
    <col min="13839" max="13839" width="29.875" style="4" customWidth="1"/>
    <col min="13840" max="13840" width="23.625" style="4" customWidth="1"/>
    <col min="13841" max="13850" width="8" style="4"/>
    <col min="13851" max="13854" width="0" style="4" hidden="1" customWidth="1"/>
    <col min="13855" max="14078" width="8" style="4"/>
    <col min="14079" max="14079" width="15.625" style="4" customWidth="1"/>
    <col min="14080" max="14080" width="13.125" style="4" customWidth="1"/>
    <col min="14081" max="14081" width="28" style="4" bestFit="1" customWidth="1"/>
    <col min="14082" max="14082" width="25.375" style="4" customWidth="1"/>
    <col min="14083" max="14083" width="32.875" style="4" customWidth="1"/>
    <col min="14084" max="14084" width="0" style="4" hidden="1" customWidth="1"/>
    <col min="14085" max="14085" width="25.625" style="4" customWidth="1"/>
    <col min="14086" max="14086" width="30.625" style="4" bestFit="1" customWidth="1"/>
    <col min="14087" max="14087" width="17.625" style="4" bestFit="1" customWidth="1"/>
    <col min="14088" max="14088" width="12" style="4" bestFit="1" customWidth="1"/>
    <col min="14089" max="14089" width="28.125" style="4" bestFit="1" customWidth="1"/>
    <col min="14090" max="14090" width="26.75" style="4" bestFit="1" customWidth="1"/>
    <col min="14091" max="14091" width="32.875" style="4" customWidth="1"/>
    <col min="14092" max="14092" width="32.125" style="4" bestFit="1" customWidth="1"/>
    <col min="14093" max="14093" width="17.625" style="4" bestFit="1" customWidth="1"/>
    <col min="14094" max="14094" width="28.5" style="4" bestFit="1" customWidth="1"/>
    <col min="14095" max="14095" width="29.875" style="4" customWidth="1"/>
    <col min="14096" max="14096" width="23.625" style="4" customWidth="1"/>
    <col min="14097" max="14106" width="8" style="4"/>
    <col min="14107" max="14110" width="0" style="4" hidden="1" customWidth="1"/>
    <col min="14111" max="14334" width="8" style="4"/>
    <col min="14335" max="14335" width="15.625" style="4" customWidth="1"/>
    <col min="14336" max="14336" width="13.125" style="4" customWidth="1"/>
    <col min="14337" max="14337" width="28" style="4" bestFit="1" customWidth="1"/>
    <col min="14338" max="14338" width="25.375" style="4" customWidth="1"/>
    <col min="14339" max="14339" width="32.875" style="4" customWidth="1"/>
    <col min="14340" max="14340" width="0" style="4" hidden="1" customWidth="1"/>
    <col min="14341" max="14341" width="25.625" style="4" customWidth="1"/>
    <col min="14342" max="14342" width="30.625" style="4" bestFit="1" customWidth="1"/>
    <col min="14343" max="14343" width="17.625" style="4" bestFit="1" customWidth="1"/>
    <col min="14344" max="14344" width="12" style="4" bestFit="1" customWidth="1"/>
    <col min="14345" max="14345" width="28.125" style="4" bestFit="1" customWidth="1"/>
    <col min="14346" max="14346" width="26.75" style="4" bestFit="1" customWidth="1"/>
    <col min="14347" max="14347" width="32.875" style="4" customWidth="1"/>
    <col min="14348" max="14348" width="32.125" style="4" bestFit="1" customWidth="1"/>
    <col min="14349" max="14349" width="17.625" style="4" bestFit="1" customWidth="1"/>
    <col min="14350" max="14350" width="28.5" style="4" bestFit="1" customWidth="1"/>
    <col min="14351" max="14351" width="29.875" style="4" customWidth="1"/>
    <col min="14352" max="14352" width="23.625" style="4" customWidth="1"/>
    <col min="14353" max="14362" width="8" style="4"/>
    <col min="14363" max="14366" width="0" style="4" hidden="1" customWidth="1"/>
    <col min="14367" max="14590" width="8" style="4"/>
    <col min="14591" max="14591" width="15.625" style="4" customWidth="1"/>
    <col min="14592" max="14592" width="13.125" style="4" customWidth="1"/>
    <col min="14593" max="14593" width="28" style="4" bestFit="1" customWidth="1"/>
    <col min="14594" max="14594" width="25.375" style="4" customWidth="1"/>
    <col min="14595" max="14595" width="32.875" style="4" customWidth="1"/>
    <col min="14596" max="14596" width="0" style="4" hidden="1" customWidth="1"/>
    <col min="14597" max="14597" width="25.625" style="4" customWidth="1"/>
    <col min="14598" max="14598" width="30.625" style="4" bestFit="1" customWidth="1"/>
    <col min="14599" max="14599" width="17.625" style="4" bestFit="1" customWidth="1"/>
    <col min="14600" max="14600" width="12" style="4" bestFit="1" customWidth="1"/>
    <col min="14601" max="14601" width="28.125" style="4" bestFit="1" customWidth="1"/>
    <col min="14602" max="14602" width="26.75" style="4" bestFit="1" customWidth="1"/>
    <col min="14603" max="14603" width="32.875" style="4" customWidth="1"/>
    <col min="14604" max="14604" width="32.125" style="4" bestFit="1" customWidth="1"/>
    <col min="14605" max="14605" width="17.625" style="4" bestFit="1" customWidth="1"/>
    <col min="14606" max="14606" width="28.5" style="4" bestFit="1" customWidth="1"/>
    <col min="14607" max="14607" width="29.875" style="4" customWidth="1"/>
    <col min="14608" max="14608" width="23.625" style="4" customWidth="1"/>
    <col min="14609" max="14618" width="8" style="4"/>
    <col min="14619" max="14622" width="0" style="4" hidden="1" customWidth="1"/>
    <col min="14623" max="14846" width="8" style="4"/>
    <col min="14847" max="14847" width="15.625" style="4" customWidth="1"/>
    <col min="14848" max="14848" width="13.125" style="4" customWidth="1"/>
    <col min="14849" max="14849" width="28" style="4" bestFit="1" customWidth="1"/>
    <col min="14850" max="14850" width="25.375" style="4" customWidth="1"/>
    <col min="14851" max="14851" width="32.875" style="4" customWidth="1"/>
    <col min="14852" max="14852" width="0" style="4" hidden="1" customWidth="1"/>
    <col min="14853" max="14853" width="25.625" style="4" customWidth="1"/>
    <col min="14854" max="14854" width="30.625" style="4" bestFit="1" customWidth="1"/>
    <col min="14855" max="14855" width="17.625" style="4" bestFit="1" customWidth="1"/>
    <col min="14856" max="14856" width="12" style="4" bestFit="1" customWidth="1"/>
    <col min="14857" max="14857" width="28.125" style="4" bestFit="1" customWidth="1"/>
    <col min="14858" max="14858" width="26.75" style="4" bestFit="1" customWidth="1"/>
    <col min="14859" max="14859" width="32.875" style="4" customWidth="1"/>
    <col min="14860" max="14860" width="32.125" style="4" bestFit="1" customWidth="1"/>
    <col min="14861" max="14861" width="17.625" style="4" bestFit="1" customWidth="1"/>
    <col min="14862" max="14862" width="28.5" style="4" bestFit="1" customWidth="1"/>
    <col min="14863" max="14863" width="29.875" style="4" customWidth="1"/>
    <col min="14864" max="14864" width="23.625" style="4" customWidth="1"/>
    <col min="14865" max="14874" width="8" style="4"/>
    <col min="14875" max="14878" width="0" style="4" hidden="1" customWidth="1"/>
    <col min="14879" max="15102" width="8" style="4"/>
    <col min="15103" max="15103" width="15.625" style="4" customWidth="1"/>
    <col min="15104" max="15104" width="13.125" style="4" customWidth="1"/>
    <col min="15105" max="15105" width="28" style="4" bestFit="1" customWidth="1"/>
    <col min="15106" max="15106" width="25.375" style="4" customWidth="1"/>
    <col min="15107" max="15107" width="32.875" style="4" customWidth="1"/>
    <col min="15108" max="15108" width="0" style="4" hidden="1" customWidth="1"/>
    <col min="15109" max="15109" width="25.625" style="4" customWidth="1"/>
    <col min="15110" max="15110" width="30.625" style="4" bestFit="1" customWidth="1"/>
    <col min="15111" max="15111" width="17.625" style="4" bestFit="1" customWidth="1"/>
    <col min="15112" max="15112" width="12" style="4" bestFit="1" customWidth="1"/>
    <col min="15113" max="15113" width="28.125" style="4" bestFit="1" customWidth="1"/>
    <col min="15114" max="15114" width="26.75" style="4" bestFit="1" customWidth="1"/>
    <col min="15115" max="15115" width="32.875" style="4" customWidth="1"/>
    <col min="15116" max="15116" width="32.125" style="4" bestFit="1" customWidth="1"/>
    <col min="15117" max="15117" width="17.625" style="4" bestFit="1" customWidth="1"/>
    <col min="15118" max="15118" width="28.5" style="4" bestFit="1" customWidth="1"/>
    <col min="15119" max="15119" width="29.875" style="4" customWidth="1"/>
    <col min="15120" max="15120" width="23.625" style="4" customWidth="1"/>
    <col min="15121" max="15130" width="8" style="4"/>
    <col min="15131" max="15134" width="0" style="4" hidden="1" customWidth="1"/>
    <col min="15135" max="15358" width="8" style="4"/>
    <col min="15359" max="15359" width="15.625" style="4" customWidth="1"/>
    <col min="15360" max="15360" width="13.125" style="4" customWidth="1"/>
    <col min="15361" max="15361" width="28" style="4" bestFit="1" customWidth="1"/>
    <col min="15362" max="15362" width="25.375" style="4" customWidth="1"/>
    <col min="15363" max="15363" width="32.875" style="4" customWidth="1"/>
    <col min="15364" max="15364" width="0" style="4" hidden="1" customWidth="1"/>
    <col min="15365" max="15365" width="25.625" style="4" customWidth="1"/>
    <col min="15366" max="15366" width="30.625" style="4" bestFit="1" customWidth="1"/>
    <col min="15367" max="15367" width="17.625" style="4" bestFit="1" customWidth="1"/>
    <col min="15368" max="15368" width="12" style="4" bestFit="1" customWidth="1"/>
    <col min="15369" max="15369" width="28.125" style="4" bestFit="1" customWidth="1"/>
    <col min="15370" max="15370" width="26.75" style="4" bestFit="1" customWidth="1"/>
    <col min="15371" max="15371" width="32.875" style="4" customWidth="1"/>
    <col min="15372" max="15372" width="32.125" style="4" bestFit="1" customWidth="1"/>
    <col min="15373" max="15373" width="17.625" style="4" bestFit="1" customWidth="1"/>
    <col min="15374" max="15374" width="28.5" style="4" bestFit="1" customWidth="1"/>
    <col min="15375" max="15375" width="29.875" style="4" customWidth="1"/>
    <col min="15376" max="15376" width="23.625" style="4" customWidth="1"/>
    <col min="15377" max="15386" width="8" style="4"/>
    <col min="15387" max="15390" width="0" style="4" hidden="1" customWidth="1"/>
    <col min="15391" max="15614" width="8" style="4"/>
    <col min="15615" max="15615" width="15.625" style="4" customWidth="1"/>
    <col min="15616" max="15616" width="13.125" style="4" customWidth="1"/>
    <col min="15617" max="15617" width="28" style="4" bestFit="1" customWidth="1"/>
    <col min="15618" max="15618" width="25.375" style="4" customWidth="1"/>
    <col min="15619" max="15619" width="32.875" style="4" customWidth="1"/>
    <col min="15620" max="15620" width="0" style="4" hidden="1" customWidth="1"/>
    <col min="15621" max="15621" width="25.625" style="4" customWidth="1"/>
    <col min="15622" max="15622" width="30.625" style="4" bestFit="1" customWidth="1"/>
    <col min="15623" max="15623" width="17.625" style="4" bestFit="1" customWidth="1"/>
    <col min="15624" max="15624" width="12" style="4" bestFit="1" customWidth="1"/>
    <col min="15625" max="15625" width="28.125" style="4" bestFit="1" customWidth="1"/>
    <col min="15626" max="15626" width="26.75" style="4" bestFit="1" customWidth="1"/>
    <col min="15627" max="15627" width="32.875" style="4" customWidth="1"/>
    <col min="15628" max="15628" width="32.125" style="4" bestFit="1" customWidth="1"/>
    <col min="15629" max="15629" width="17.625" style="4" bestFit="1" customWidth="1"/>
    <col min="15630" max="15630" width="28.5" style="4" bestFit="1" customWidth="1"/>
    <col min="15631" max="15631" width="29.875" style="4" customWidth="1"/>
    <col min="15632" max="15632" width="23.625" style="4" customWidth="1"/>
    <col min="15633" max="15642" width="8" style="4"/>
    <col min="15643" max="15646" width="0" style="4" hidden="1" customWidth="1"/>
    <col min="15647" max="15870" width="8" style="4"/>
    <col min="15871" max="15871" width="15.625" style="4" customWidth="1"/>
    <col min="15872" max="15872" width="13.125" style="4" customWidth="1"/>
    <col min="15873" max="15873" width="28" style="4" bestFit="1" customWidth="1"/>
    <col min="15874" max="15874" width="25.375" style="4" customWidth="1"/>
    <col min="15875" max="15875" width="32.875" style="4" customWidth="1"/>
    <col min="15876" max="15876" width="0" style="4" hidden="1" customWidth="1"/>
    <col min="15877" max="15877" width="25.625" style="4" customWidth="1"/>
    <col min="15878" max="15878" width="30.625" style="4" bestFit="1" customWidth="1"/>
    <col min="15879" max="15879" width="17.625" style="4" bestFit="1" customWidth="1"/>
    <col min="15880" max="15880" width="12" style="4" bestFit="1" customWidth="1"/>
    <col min="15881" max="15881" width="28.125" style="4" bestFit="1" customWidth="1"/>
    <col min="15882" max="15882" width="26.75" style="4" bestFit="1" customWidth="1"/>
    <col min="15883" max="15883" width="32.875" style="4" customWidth="1"/>
    <col min="15884" max="15884" width="32.125" style="4" bestFit="1" customWidth="1"/>
    <col min="15885" max="15885" width="17.625" style="4" bestFit="1" customWidth="1"/>
    <col min="15886" max="15886" width="28.5" style="4" bestFit="1" customWidth="1"/>
    <col min="15887" max="15887" width="29.875" style="4" customWidth="1"/>
    <col min="15888" max="15888" width="23.625" style="4" customWidth="1"/>
    <col min="15889" max="15898" width="8" style="4"/>
    <col min="15899" max="15902" width="0" style="4" hidden="1" customWidth="1"/>
    <col min="15903" max="16126" width="8" style="4"/>
    <col min="16127" max="16127" width="15.625" style="4" customWidth="1"/>
    <col min="16128" max="16128" width="13.125" style="4" customWidth="1"/>
    <col min="16129" max="16129" width="28" style="4" bestFit="1" customWidth="1"/>
    <col min="16130" max="16130" width="25.375" style="4" customWidth="1"/>
    <col min="16131" max="16131" width="32.875" style="4" customWidth="1"/>
    <col min="16132" max="16132" width="0" style="4" hidden="1" customWidth="1"/>
    <col min="16133" max="16133" width="25.625" style="4" customWidth="1"/>
    <col min="16134" max="16134" width="30.625" style="4" bestFit="1" customWidth="1"/>
    <col min="16135" max="16135" width="17.625" style="4" bestFit="1" customWidth="1"/>
    <col min="16136" max="16136" width="12" style="4" bestFit="1" customWidth="1"/>
    <col min="16137" max="16137" width="28.125" style="4" bestFit="1" customWidth="1"/>
    <col min="16138" max="16138" width="26.75" style="4" bestFit="1" customWidth="1"/>
    <col min="16139" max="16139" width="32.875" style="4" customWidth="1"/>
    <col min="16140" max="16140" width="32.125" style="4" bestFit="1" customWidth="1"/>
    <col min="16141" max="16141" width="17.625" style="4" bestFit="1" customWidth="1"/>
    <col min="16142" max="16142" width="28.5" style="4" bestFit="1" customWidth="1"/>
    <col min="16143" max="16143" width="29.875" style="4" customWidth="1"/>
    <col min="16144" max="16144" width="23.625" style="4" customWidth="1"/>
    <col min="16145" max="16154" width="8" style="4"/>
    <col min="16155" max="16158" width="0" style="4" hidden="1" customWidth="1"/>
    <col min="16159" max="16384" width="8" style="4"/>
  </cols>
  <sheetData>
    <row r="1" spans="1:29" ht="30" customHeight="1">
      <c r="A1" s="199" t="s">
        <v>171</v>
      </c>
      <c r="B1" s="1"/>
      <c r="C1" s="1"/>
      <c r="D1" s="3"/>
      <c r="E1" s="1"/>
      <c r="F1" s="1"/>
      <c r="G1" s="2"/>
      <c r="H1" s="198"/>
      <c r="I1" s="198"/>
      <c r="J1" s="198"/>
      <c r="K1" s="198"/>
      <c r="L1" s="198"/>
      <c r="M1" s="198"/>
      <c r="N1" s="198"/>
      <c r="O1" s="1"/>
    </row>
    <row r="2" spans="1:29" ht="44.25" customHeight="1">
      <c r="A2" s="204" t="s">
        <v>129</v>
      </c>
      <c r="B2" s="204"/>
      <c r="C2" s="204"/>
      <c r="D2" s="204"/>
      <c r="E2" s="204"/>
      <c r="F2" s="204"/>
      <c r="G2" s="204"/>
      <c r="H2" s="204"/>
      <c r="I2" s="204"/>
      <c r="J2" s="204"/>
      <c r="K2" s="204"/>
      <c r="L2" s="204"/>
      <c r="M2" s="204"/>
      <c r="N2" s="204"/>
      <c r="O2" s="204"/>
      <c r="P2" s="128"/>
    </row>
    <row r="3" spans="1:29" ht="36.75" customHeight="1" thickBot="1">
      <c r="A3" s="1"/>
      <c r="B3" s="203">
        <f>IF(SUM(COUNTIF(W6:W30, "エラー"))&gt;0, "入力エラー：「介護ロボット等の種別（A）」で「見守り・コミュニケーション」以外を選択した事業所で、「見守り機器の導入に伴う通信環境整備に係る費用（E）」に金額の入力があります。（注４）をご参照ください。", 0)</f>
        <v>0</v>
      </c>
      <c r="C3" s="1"/>
      <c r="D3" s="1"/>
      <c r="E3" s="1"/>
      <c r="F3" s="1"/>
      <c r="G3" s="197"/>
      <c r="H3" s="197"/>
      <c r="I3" s="197"/>
      <c r="J3" s="197"/>
      <c r="K3" s="197"/>
      <c r="L3" s="197"/>
      <c r="M3" s="197"/>
      <c r="N3" s="197"/>
      <c r="O3" s="197"/>
      <c r="P3" s="9"/>
      <c r="R3" s="9"/>
    </row>
    <row r="4" spans="1:29" ht="35.1" customHeight="1" thickBot="1">
      <c r="B4" s="129"/>
      <c r="G4" s="205" t="s">
        <v>115</v>
      </c>
      <c r="H4" s="206"/>
      <c r="I4" s="206"/>
      <c r="J4" s="206"/>
      <c r="K4" s="206"/>
      <c r="L4" s="206"/>
      <c r="M4" s="206"/>
      <c r="N4" s="206"/>
      <c r="O4" s="207"/>
      <c r="P4" s="130" t="s">
        <v>116</v>
      </c>
      <c r="R4" s="9" t="s">
        <v>0</v>
      </c>
    </row>
    <row r="5" spans="1:29" ht="108" customHeight="1" thickBot="1">
      <c r="A5" s="131" t="s">
        <v>11</v>
      </c>
      <c r="B5" s="132" t="s">
        <v>12</v>
      </c>
      <c r="C5" s="133" t="s">
        <v>13</v>
      </c>
      <c r="D5" s="134" t="s">
        <v>14</v>
      </c>
      <c r="E5" s="135" t="s">
        <v>15</v>
      </c>
      <c r="F5" s="136" t="s">
        <v>16</v>
      </c>
      <c r="G5" s="137" t="s">
        <v>117</v>
      </c>
      <c r="H5" s="138" t="s">
        <v>17</v>
      </c>
      <c r="I5" s="139" t="s">
        <v>18</v>
      </c>
      <c r="J5" s="138" t="s">
        <v>19</v>
      </c>
      <c r="K5" s="138" t="s">
        <v>20</v>
      </c>
      <c r="L5" s="140" t="s">
        <v>118</v>
      </c>
      <c r="M5" s="138" t="s">
        <v>119</v>
      </c>
      <c r="N5" s="139" t="s">
        <v>120</v>
      </c>
      <c r="O5" s="141" t="s">
        <v>130</v>
      </c>
      <c r="P5" s="142" t="s">
        <v>121</v>
      </c>
      <c r="Q5" s="143" t="s">
        <v>122</v>
      </c>
      <c r="R5" s="144" t="s">
        <v>131</v>
      </c>
      <c r="AB5" s="11"/>
      <c r="AC5" s="11"/>
    </row>
    <row r="6" spans="1:29" ht="45" customHeight="1">
      <c r="A6" s="145" t="s">
        <v>172</v>
      </c>
      <c r="B6" s="12" t="s">
        <v>173</v>
      </c>
      <c r="C6" s="146"/>
      <c r="D6" s="13"/>
      <c r="E6" s="147"/>
      <c r="F6" s="148" t="str">
        <f t="shared" ref="F6:F30" si="0">D6&amp;E6</f>
        <v/>
      </c>
      <c r="G6" s="149"/>
      <c r="H6" s="13"/>
      <c r="I6" s="14"/>
      <c r="J6" s="15"/>
      <c r="K6" s="15"/>
      <c r="L6" s="15"/>
      <c r="M6" s="150" t="str">
        <f t="shared" ref="M6:M30" si="1">IFERROR((I6+K6/J6),"")</f>
        <v/>
      </c>
      <c r="N6" s="151" t="str">
        <f t="shared" ref="N6:N30" si="2">IFERROR((J6*M6+L6),"")</f>
        <v/>
      </c>
      <c r="O6" s="152">
        <f>SUMIF($F6:$F30,F6,$N6:$N30)</f>
        <v>0</v>
      </c>
      <c r="P6" s="153"/>
      <c r="Q6" s="154">
        <f t="shared" ref="Q6:Q30" si="3">SUM(O6,P6)</f>
        <v>0</v>
      </c>
      <c r="R6" s="155">
        <f t="shared" ref="R6:R30" si="4">IF(Q6&gt;10000000,10000000,Q6)</f>
        <v>0</v>
      </c>
      <c r="U6" s="156">
        <f t="shared" ref="U6:U30" si="5">IF(H6="見守り・コミュニケーション",1,2)</f>
        <v>2</v>
      </c>
      <c r="V6" s="156">
        <f t="shared" ref="V6:V30" si="6">IF(ISNUMBER(L6),1,2)</f>
        <v>2</v>
      </c>
      <c r="W6" s="156" t="str">
        <f t="shared" ref="W6:W30" si="7">IF(AND(U6=2,V6=1),"エラー","")</f>
        <v/>
      </c>
      <c r="AB6" s="11"/>
      <c r="AC6" s="16"/>
    </row>
    <row r="7" spans="1:29" ht="45" customHeight="1">
      <c r="A7" s="157"/>
      <c r="B7" s="12"/>
      <c r="C7" s="146"/>
      <c r="D7" s="13"/>
      <c r="E7" s="147"/>
      <c r="F7" s="148" t="str">
        <f t="shared" si="0"/>
        <v/>
      </c>
      <c r="G7" s="158"/>
      <c r="H7" s="13"/>
      <c r="I7" s="14"/>
      <c r="J7" s="15"/>
      <c r="K7" s="15"/>
      <c r="L7" s="15"/>
      <c r="M7" s="150" t="str">
        <f t="shared" si="1"/>
        <v/>
      </c>
      <c r="N7" s="151" t="str">
        <f t="shared" si="2"/>
        <v/>
      </c>
      <c r="O7" s="152" t="str">
        <f>IF($F$7=$F$6,"",SUMIF($F$6:$F$30,F7,$N$6:$N$29))</f>
        <v/>
      </c>
      <c r="P7" s="159"/>
      <c r="Q7" s="160">
        <f t="shared" si="3"/>
        <v>0</v>
      </c>
      <c r="R7" s="161">
        <f t="shared" si="4"/>
        <v>0</v>
      </c>
      <c r="U7" s="156">
        <f t="shared" si="5"/>
        <v>2</v>
      </c>
      <c r="V7" s="156">
        <f t="shared" si="6"/>
        <v>2</v>
      </c>
      <c r="W7" s="156" t="str">
        <f t="shared" si="7"/>
        <v/>
      </c>
      <c r="AB7" s="11"/>
      <c r="AC7" s="16"/>
    </row>
    <row r="8" spans="1:29" ht="45" customHeight="1">
      <c r="A8" s="157"/>
      <c r="B8" s="12"/>
      <c r="C8" s="146"/>
      <c r="D8" s="13"/>
      <c r="E8" s="147"/>
      <c r="F8" s="148" t="str">
        <f t="shared" si="0"/>
        <v/>
      </c>
      <c r="G8" s="149"/>
      <c r="H8" s="13"/>
      <c r="I8" s="14"/>
      <c r="J8" s="15"/>
      <c r="K8" s="15"/>
      <c r="L8" s="15"/>
      <c r="M8" s="150" t="str">
        <f t="shared" si="1"/>
        <v/>
      </c>
      <c r="N8" s="151" t="str">
        <f t="shared" si="2"/>
        <v/>
      </c>
      <c r="O8" s="152" t="str">
        <f>IF(OR(F8=$F$6,F8=$F$7),"",SUMIF($F$6:$F$30,F8,$N$6:$N$30))</f>
        <v/>
      </c>
      <c r="P8" s="159"/>
      <c r="Q8" s="160">
        <f t="shared" si="3"/>
        <v>0</v>
      </c>
      <c r="R8" s="161">
        <f t="shared" si="4"/>
        <v>0</v>
      </c>
      <c r="U8" s="156">
        <f t="shared" si="5"/>
        <v>2</v>
      </c>
      <c r="V8" s="156">
        <f t="shared" si="6"/>
        <v>2</v>
      </c>
      <c r="W8" s="156" t="str">
        <f t="shared" si="7"/>
        <v/>
      </c>
      <c r="AB8" s="11"/>
      <c r="AC8" s="16"/>
    </row>
    <row r="9" spans="1:29" ht="45" customHeight="1">
      <c r="A9" s="157"/>
      <c r="B9" s="12"/>
      <c r="C9" s="146"/>
      <c r="D9" s="13"/>
      <c r="E9" s="147"/>
      <c r="F9" s="162" t="str">
        <f t="shared" si="0"/>
        <v/>
      </c>
      <c r="G9" s="158"/>
      <c r="H9" s="13"/>
      <c r="I9" s="14"/>
      <c r="J9" s="15"/>
      <c r="K9" s="15"/>
      <c r="L9" s="15"/>
      <c r="M9" s="150" t="str">
        <f t="shared" si="1"/>
        <v/>
      </c>
      <c r="N9" s="151" t="str">
        <f t="shared" si="2"/>
        <v/>
      </c>
      <c r="O9" s="152" t="str">
        <f>IF(OR(F9=$F$6,F9=$F$7,F9=$F$8),"",SUMIF($F$6:$F$30,F9,$N$6:$N$30))</f>
        <v/>
      </c>
      <c r="P9" s="159"/>
      <c r="Q9" s="160">
        <f t="shared" si="3"/>
        <v>0</v>
      </c>
      <c r="R9" s="161">
        <f t="shared" si="4"/>
        <v>0</v>
      </c>
      <c r="U9" s="156">
        <f t="shared" si="5"/>
        <v>2</v>
      </c>
      <c r="V9" s="156">
        <f t="shared" si="6"/>
        <v>2</v>
      </c>
      <c r="W9" s="156" t="str">
        <f t="shared" si="7"/>
        <v/>
      </c>
      <c r="AB9" s="11"/>
      <c r="AC9" s="16"/>
    </row>
    <row r="10" spans="1:29" ht="45" hidden="1" customHeight="1">
      <c r="A10" s="157"/>
      <c r="B10" s="12"/>
      <c r="C10" s="146"/>
      <c r="D10" s="13"/>
      <c r="E10" s="147"/>
      <c r="F10" s="162" t="str">
        <f t="shared" si="0"/>
        <v/>
      </c>
      <c r="G10" s="149"/>
      <c r="H10" s="13"/>
      <c r="I10" s="14"/>
      <c r="J10" s="15"/>
      <c r="K10" s="15"/>
      <c r="L10" s="15"/>
      <c r="M10" s="150" t="str">
        <f t="shared" si="1"/>
        <v/>
      </c>
      <c r="N10" s="151" t="str">
        <f t="shared" si="2"/>
        <v/>
      </c>
      <c r="O10" s="152" t="str">
        <f>IF(OR(F10=$F$6,F10=$F$7,F10=$F$8,F10=$F$9),"",SUMIF($F$6:$F$30,F10,$N$6:$N$30))</f>
        <v/>
      </c>
      <c r="P10" s="159"/>
      <c r="Q10" s="160">
        <f t="shared" si="3"/>
        <v>0</v>
      </c>
      <c r="R10" s="161">
        <f t="shared" si="4"/>
        <v>0</v>
      </c>
      <c r="U10" s="156">
        <f t="shared" si="5"/>
        <v>2</v>
      </c>
      <c r="V10" s="156">
        <f t="shared" si="6"/>
        <v>2</v>
      </c>
      <c r="W10" s="156" t="str">
        <f t="shared" si="7"/>
        <v/>
      </c>
      <c r="AB10" s="11"/>
      <c r="AC10" s="16"/>
    </row>
    <row r="11" spans="1:29" ht="45" hidden="1" customHeight="1">
      <c r="A11" s="157"/>
      <c r="B11" s="12"/>
      <c r="C11" s="146"/>
      <c r="D11" s="13"/>
      <c r="E11" s="147"/>
      <c r="F11" s="162" t="str">
        <f t="shared" si="0"/>
        <v/>
      </c>
      <c r="G11" s="158"/>
      <c r="H11" s="13"/>
      <c r="I11" s="14"/>
      <c r="J11" s="15"/>
      <c r="K11" s="15"/>
      <c r="L11" s="15"/>
      <c r="M11" s="150" t="str">
        <f t="shared" si="1"/>
        <v/>
      </c>
      <c r="N11" s="151" t="str">
        <f t="shared" si="2"/>
        <v/>
      </c>
      <c r="O11" s="152" t="str">
        <f>IF(OR(F11=$F$6,F11=$F$7,F11=$F$8,F11=$F$9,F11=$F$10),"",SUMIF($F$6:$F$30,F11,$N$6:$N$30))</f>
        <v/>
      </c>
      <c r="P11" s="159"/>
      <c r="Q11" s="160">
        <f t="shared" si="3"/>
        <v>0</v>
      </c>
      <c r="R11" s="161">
        <f t="shared" si="4"/>
        <v>0</v>
      </c>
      <c r="U11" s="156">
        <f t="shared" si="5"/>
        <v>2</v>
      </c>
      <c r="V11" s="156">
        <f t="shared" si="6"/>
        <v>2</v>
      </c>
      <c r="W11" s="156" t="str">
        <f t="shared" si="7"/>
        <v/>
      </c>
      <c r="AC11" s="16"/>
    </row>
    <row r="12" spans="1:29" ht="45" hidden="1" customHeight="1">
      <c r="A12" s="157"/>
      <c r="B12" s="12"/>
      <c r="C12" s="146"/>
      <c r="D12" s="13"/>
      <c r="E12" s="147"/>
      <c r="F12" s="162" t="str">
        <f t="shared" si="0"/>
        <v/>
      </c>
      <c r="G12" s="149"/>
      <c r="H12" s="13"/>
      <c r="I12" s="14"/>
      <c r="J12" s="15"/>
      <c r="K12" s="15"/>
      <c r="L12" s="15"/>
      <c r="M12" s="150" t="str">
        <f t="shared" si="1"/>
        <v/>
      </c>
      <c r="N12" s="151" t="str">
        <f t="shared" si="2"/>
        <v/>
      </c>
      <c r="O12" s="152" t="str">
        <f>IF(OR(F12=$F$6,F12=$F$7,F12=$F$8,F12=$F$9,F12=$F$10,F12=$F$11),"",SUMIF($F$6:$F$30,F12,$N$6:$N$30))</f>
        <v/>
      </c>
      <c r="P12" s="159"/>
      <c r="Q12" s="160">
        <f t="shared" si="3"/>
        <v>0</v>
      </c>
      <c r="R12" s="161">
        <f t="shared" si="4"/>
        <v>0</v>
      </c>
      <c r="U12" s="156">
        <f t="shared" si="5"/>
        <v>2</v>
      </c>
      <c r="V12" s="156">
        <f t="shared" si="6"/>
        <v>2</v>
      </c>
      <c r="W12" s="156" t="str">
        <f t="shared" si="7"/>
        <v/>
      </c>
      <c r="AC12" s="16"/>
    </row>
    <row r="13" spans="1:29" ht="45" hidden="1" customHeight="1">
      <c r="A13" s="157"/>
      <c r="B13" s="12"/>
      <c r="C13" s="146"/>
      <c r="D13" s="13"/>
      <c r="E13" s="147"/>
      <c r="F13" s="162" t="str">
        <f t="shared" si="0"/>
        <v/>
      </c>
      <c r="G13" s="158"/>
      <c r="H13" s="13"/>
      <c r="I13" s="14"/>
      <c r="J13" s="15"/>
      <c r="K13" s="15"/>
      <c r="L13" s="15"/>
      <c r="M13" s="150" t="str">
        <f t="shared" si="1"/>
        <v/>
      </c>
      <c r="N13" s="151" t="str">
        <f t="shared" si="2"/>
        <v/>
      </c>
      <c r="O13" s="152" t="str">
        <f>IF(OR(F13=$F$6,F13=$F$7,F13=$F$8,F13=$F$9,F13=$F$10,F13=$F$11,F13=$F$12),"",SUMIF($F$6:$F$30,F13,$N$6:$N$30))</f>
        <v/>
      </c>
      <c r="P13" s="159"/>
      <c r="Q13" s="160">
        <f t="shared" si="3"/>
        <v>0</v>
      </c>
      <c r="R13" s="161">
        <f t="shared" si="4"/>
        <v>0</v>
      </c>
      <c r="U13" s="156">
        <f t="shared" si="5"/>
        <v>2</v>
      </c>
      <c r="V13" s="156">
        <f t="shared" si="6"/>
        <v>2</v>
      </c>
      <c r="W13" s="156" t="str">
        <f t="shared" si="7"/>
        <v/>
      </c>
    </row>
    <row r="14" spans="1:29" ht="45" hidden="1" customHeight="1">
      <c r="A14" s="157"/>
      <c r="B14" s="12"/>
      <c r="C14" s="146"/>
      <c r="D14" s="13"/>
      <c r="E14" s="147"/>
      <c r="F14" s="162" t="str">
        <f t="shared" si="0"/>
        <v/>
      </c>
      <c r="G14" s="149"/>
      <c r="H14" s="13"/>
      <c r="I14" s="14"/>
      <c r="J14" s="15"/>
      <c r="K14" s="15"/>
      <c r="L14" s="15"/>
      <c r="M14" s="150" t="str">
        <f t="shared" si="1"/>
        <v/>
      </c>
      <c r="N14" s="151" t="str">
        <f t="shared" si="2"/>
        <v/>
      </c>
      <c r="O14" s="152" t="str">
        <f>IF(OR(F14=$F$6,F14=$F$7,F14=$F$8,F14=$F$9,F14=$F$10,F14=$F$11,F14=$F$12,F14=$F$13),"",SUMIF($F$6:$F$30,F14,$N$6:$N$30))</f>
        <v/>
      </c>
      <c r="P14" s="159"/>
      <c r="Q14" s="160">
        <f t="shared" si="3"/>
        <v>0</v>
      </c>
      <c r="R14" s="161">
        <f t="shared" si="4"/>
        <v>0</v>
      </c>
      <c r="U14" s="156">
        <f t="shared" si="5"/>
        <v>2</v>
      </c>
      <c r="V14" s="156">
        <f t="shared" si="6"/>
        <v>2</v>
      </c>
      <c r="W14" s="156" t="str">
        <f t="shared" si="7"/>
        <v/>
      </c>
    </row>
    <row r="15" spans="1:29" ht="45" hidden="1" customHeight="1">
      <c r="A15" s="157"/>
      <c r="B15" s="12"/>
      <c r="C15" s="146"/>
      <c r="D15" s="13"/>
      <c r="E15" s="147"/>
      <c r="F15" s="162" t="str">
        <f t="shared" si="0"/>
        <v/>
      </c>
      <c r="G15" s="158"/>
      <c r="H15" s="13"/>
      <c r="I15" s="14"/>
      <c r="J15" s="15"/>
      <c r="K15" s="15"/>
      <c r="L15" s="15"/>
      <c r="M15" s="150" t="str">
        <f t="shared" si="1"/>
        <v/>
      </c>
      <c r="N15" s="151" t="str">
        <f t="shared" si="2"/>
        <v/>
      </c>
      <c r="O15" s="152" t="str">
        <f>IF(OR(F15=$F$6,F15=$F$7,F15=$F$8,F15=$F$9,F15=$F$10,F15=$F$11,F15=$F$12,F15=$F$13,F15=$F$14),"",SUMIF($F$6:$F$30,F15,$N$6:$N$30))</f>
        <v/>
      </c>
      <c r="P15" s="159"/>
      <c r="Q15" s="160">
        <f t="shared" si="3"/>
        <v>0</v>
      </c>
      <c r="R15" s="161">
        <f t="shared" si="4"/>
        <v>0</v>
      </c>
      <c r="U15" s="156">
        <f t="shared" si="5"/>
        <v>2</v>
      </c>
      <c r="V15" s="156">
        <f t="shared" si="6"/>
        <v>2</v>
      </c>
      <c r="W15" s="156" t="str">
        <f t="shared" si="7"/>
        <v/>
      </c>
    </row>
    <row r="16" spans="1:29" ht="45" hidden="1" customHeight="1">
      <c r="A16" s="157"/>
      <c r="B16" s="12"/>
      <c r="C16" s="146"/>
      <c r="D16" s="13"/>
      <c r="E16" s="147"/>
      <c r="F16" s="162" t="str">
        <f t="shared" si="0"/>
        <v/>
      </c>
      <c r="G16" s="149"/>
      <c r="H16" s="13"/>
      <c r="I16" s="14"/>
      <c r="J16" s="15"/>
      <c r="K16" s="15"/>
      <c r="L16" s="15"/>
      <c r="M16" s="150" t="str">
        <f t="shared" si="1"/>
        <v/>
      </c>
      <c r="N16" s="151" t="str">
        <f t="shared" si="2"/>
        <v/>
      </c>
      <c r="O16" s="152" t="str">
        <f>IF(OR(F16=$F$6,F16=$F$7,F16=$F$8,F16=$F$9,F16=$F$10,F16=$F$11,F16=$F$12,F16=$F$13,F16=$F$14,F16=$F$15),"",SUMIF($F$6:$F$30,F16,$N$6:$N$30))</f>
        <v/>
      </c>
      <c r="P16" s="159"/>
      <c r="Q16" s="160">
        <f t="shared" si="3"/>
        <v>0</v>
      </c>
      <c r="R16" s="161">
        <f t="shared" si="4"/>
        <v>0</v>
      </c>
      <c r="U16" s="156">
        <f t="shared" si="5"/>
        <v>2</v>
      </c>
      <c r="V16" s="156">
        <f t="shared" si="6"/>
        <v>2</v>
      </c>
      <c r="W16" s="156" t="str">
        <f t="shared" si="7"/>
        <v/>
      </c>
    </row>
    <row r="17" spans="1:23" ht="45" hidden="1" customHeight="1">
      <c r="A17" s="157"/>
      <c r="B17" s="12"/>
      <c r="C17" s="146"/>
      <c r="D17" s="13"/>
      <c r="E17" s="147"/>
      <c r="F17" s="162" t="str">
        <f t="shared" si="0"/>
        <v/>
      </c>
      <c r="G17" s="158"/>
      <c r="H17" s="13"/>
      <c r="I17" s="14"/>
      <c r="J17" s="15"/>
      <c r="K17" s="15"/>
      <c r="L17" s="15"/>
      <c r="M17" s="150" t="str">
        <f t="shared" si="1"/>
        <v/>
      </c>
      <c r="N17" s="151" t="str">
        <f t="shared" si="2"/>
        <v/>
      </c>
      <c r="O17" s="152" t="str">
        <f>IF(OR(F17=$F$6,F17=$F$7,F17=$F$8,F17=$F$9,F17=$F$10,F17=$F$11,F17=$F$12,F17=$F$13,F17=$F$14,F17=$F$15,F17=$F$16),"",SUMIF($F$6:$F$30,F17,$N$6:$N$30))</f>
        <v/>
      </c>
      <c r="P17" s="159"/>
      <c r="Q17" s="160">
        <f t="shared" si="3"/>
        <v>0</v>
      </c>
      <c r="R17" s="161">
        <f t="shared" si="4"/>
        <v>0</v>
      </c>
      <c r="U17" s="156">
        <f t="shared" si="5"/>
        <v>2</v>
      </c>
      <c r="V17" s="156">
        <f t="shared" si="6"/>
        <v>2</v>
      </c>
      <c r="W17" s="156" t="str">
        <f t="shared" si="7"/>
        <v/>
      </c>
    </row>
    <row r="18" spans="1:23" ht="45" hidden="1" customHeight="1">
      <c r="A18" s="157"/>
      <c r="B18" s="12"/>
      <c r="C18" s="146"/>
      <c r="D18" s="13"/>
      <c r="E18" s="147"/>
      <c r="F18" s="162" t="str">
        <f t="shared" si="0"/>
        <v/>
      </c>
      <c r="G18" s="149"/>
      <c r="H18" s="13"/>
      <c r="I18" s="14"/>
      <c r="J18" s="15"/>
      <c r="K18" s="15"/>
      <c r="L18" s="15"/>
      <c r="M18" s="150" t="str">
        <f t="shared" si="1"/>
        <v/>
      </c>
      <c r="N18" s="151" t="str">
        <f t="shared" si="2"/>
        <v/>
      </c>
      <c r="O18" s="152" t="str">
        <f>IF(OR(F18=$F$6,F18=$F$7,F18=$F$8,F18=$F$9,F18=$F$10,F18=$F$11,F18=$F$12,F18=$F$13,F18=$F$14,F18=$F$15,F18=$F$16,F18=$F$17),"",SUMIF($F$6:$F$30,F18,$N$6:$N$30))</f>
        <v/>
      </c>
      <c r="P18" s="159"/>
      <c r="Q18" s="160">
        <f t="shared" si="3"/>
        <v>0</v>
      </c>
      <c r="R18" s="161">
        <f t="shared" si="4"/>
        <v>0</v>
      </c>
      <c r="U18" s="156">
        <f t="shared" si="5"/>
        <v>2</v>
      </c>
      <c r="V18" s="156">
        <f t="shared" si="6"/>
        <v>2</v>
      </c>
      <c r="W18" s="156" t="str">
        <f t="shared" si="7"/>
        <v/>
      </c>
    </row>
    <row r="19" spans="1:23" ht="45" hidden="1" customHeight="1">
      <c r="A19" s="157"/>
      <c r="B19" s="12"/>
      <c r="C19" s="146"/>
      <c r="D19" s="13"/>
      <c r="E19" s="147"/>
      <c r="F19" s="162" t="str">
        <f t="shared" si="0"/>
        <v/>
      </c>
      <c r="G19" s="149"/>
      <c r="H19" s="13"/>
      <c r="I19" s="14"/>
      <c r="J19" s="15"/>
      <c r="K19" s="15"/>
      <c r="L19" s="15"/>
      <c r="M19" s="150" t="str">
        <f t="shared" si="1"/>
        <v/>
      </c>
      <c r="N19" s="151" t="str">
        <f t="shared" si="2"/>
        <v/>
      </c>
      <c r="O19" s="152" t="str">
        <f>IF(OR(F19=$F$6,F19=$F$7,F19=$F$8,F19=$F$9,F19=$F$10,F19=$F$11,F19=$F$12,F19=$F$13,F19=$F$14,F19=$F$15,F19=$F$16,F19=$F$17,F19=$F$18),"",SUMIF($F$6:$F$30,F19,$N$6:$N$30))</f>
        <v/>
      </c>
      <c r="P19" s="159"/>
      <c r="Q19" s="160">
        <f t="shared" si="3"/>
        <v>0</v>
      </c>
      <c r="R19" s="161">
        <f t="shared" si="4"/>
        <v>0</v>
      </c>
      <c r="U19" s="156">
        <f t="shared" si="5"/>
        <v>2</v>
      </c>
      <c r="V19" s="156">
        <f t="shared" si="6"/>
        <v>2</v>
      </c>
      <c r="W19" s="156" t="str">
        <f t="shared" si="7"/>
        <v/>
      </c>
    </row>
    <row r="20" spans="1:23" ht="45" hidden="1" customHeight="1">
      <c r="A20" s="157"/>
      <c r="B20" s="12"/>
      <c r="C20" s="146"/>
      <c r="D20" s="13"/>
      <c r="E20" s="147"/>
      <c r="F20" s="162" t="str">
        <f t="shared" si="0"/>
        <v/>
      </c>
      <c r="G20" s="149"/>
      <c r="H20" s="13"/>
      <c r="I20" s="14"/>
      <c r="J20" s="15"/>
      <c r="K20" s="15"/>
      <c r="L20" s="15"/>
      <c r="M20" s="150" t="str">
        <f t="shared" si="1"/>
        <v/>
      </c>
      <c r="N20" s="151" t="str">
        <f t="shared" si="2"/>
        <v/>
      </c>
      <c r="O20" s="152" t="str">
        <f>IF(OR(F20=$F$6,F20=$F$7,F20=$F$8,F20=$F$9,F20=$F$10,F20=$F$11,F20=$F$12,F20=$F$13,F20=$F$14,F20=$F$15,F20=$F$16,F20=$F$17,F20=$F$18,F20=$F$19),"",SUMIF($F$6:$F$30,F20,$N$6:$N$30))</f>
        <v/>
      </c>
      <c r="P20" s="159"/>
      <c r="Q20" s="160">
        <f t="shared" si="3"/>
        <v>0</v>
      </c>
      <c r="R20" s="161">
        <f t="shared" si="4"/>
        <v>0</v>
      </c>
      <c r="U20" s="156">
        <f t="shared" si="5"/>
        <v>2</v>
      </c>
      <c r="V20" s="156">
        <f t="shared" si="6"/>
        <v>2</v>
      </c>
      <c r="W20" s="156" t="str">
        <f t="shared" si="7"/>
        <v/>
      </c>
    </row>
    <row r="21" spans="1:23" ht="45" hidden="1" customHeight="1">
      <c r="A21" s="157"/>
      <c r="B21" s="12"/>
      <c r="C21" s="146"/>
      <c r="D21" s="13"/>
      <c r="E21" s="147"/>
      <c r="F21" s="162" t="str">
        <f t="shared" si="0"/>
        <v/>
      </c>
      <c r="G21" s="149"/>
      <c r="H21" s="13"/>
      <c r="I21" s="14"/>
      <c r="J21" s="15"/>
      <c r="K21" s="15"/>
      <c r="L21" s="15"/>
      <c r="M21" s="150" t="str">
        <f t="shared" si="1"/>
        <v/>
      </c>
      <c r="N21" s="151" t="str">
        <f t="shared" si="2"/>
        <v/>
      </c>
      <c r="O21" s="152" t="str">
        <f>IF(OR(F21=$F$6,F21=$F$7,F21=$F$8,F21=$F$9,F21=$F$10,F21=$F$11,F21=$F$12,F21=$F$13,F21=$F$14,F21=$F$15,F21=$F$16,F21=$F$17,F21=$F$18,F21=$F$19,F21=$F$20),"",SUMIF($F$6:$F$30,F21,$N$6:$N$30))</f>
        <v/>
      </c>
      <c r="P21" s="159"/>
      <c r="Q21" s="160">
        <f t="shared" si="3"/>
        <v>0</v>
      </c>
      <c r="R21" s="161">
        <f t="shared" si="4"/>
        <v>0</v>
      </c>
      <c r="U21" s="156">
        <f t="shared" si="5"/>
        <v>2</v>
      </c>
      <c r="V21" s="156">
        <f t="shared" si="6"/>
        <v>2</v>
      </c>
      <c r="W21" s="156" t="str">
        <f t="shared" si="7"/>
        <v/>
      </c>
    </row>
    <row r="22" spans="1:23" ht="45" hidden="1" customHeight="1">
      <c r="A22" s="157"/>
      <c r="B22" s="12"/>
      <c r="C22" s="146"/>
      <c r="D22" s="13"/>
      <c r="E22" s="147"/>
      <c r="F22" s="162" t="str">
        <f t="shared" si="0"/>
        <v/>
      </c>
      <c r="G22" s="149"/>
      <c r="H22" s="13"/>
      <c r="I22" s="14"/>
      <c r="J22" s="15"/>
      <c r="K22" s="15"/>
      <c r="L22" s="15"/>
      <c r="M22" s="150" t="str">
        <f t="shared" si="1"/>
        <v/>
      </c>
      <c r="N22" s="151" t="str">
        <f t="shared" si="2"/>
        <v/>
      </c>
      <c r="O22" s="152" t="str">
        <f>IF(OR(F22=$F$6,F22=$F$7,F22=$F$8,F22=$F$9,F22=$F$10,F22=$F$11,F22=$F$12,F22=$F$13,F22=$F$14,F22=$F$15,F22=$F$16,F22=$F$17,F22=$F$18,F22=$F$19,F22=$F$20,F22=$F$21),"",SUMIF($F$6:$F$30,F22,$N$6:$N$30))</f>
        <v/>
      </c>
      <c r="P22" s="159"/>
      <c r="Q22" s="160">
        <f t="shared" si="3"/>
        <v>0</v>
      </c>
      <c r="R22" s="161">
        <f t="shared" si="4"/>
        <v>0</v>
      </c>
      <c r="U22" s="156">
        <f t="shared" si="5"/>
        <v>2</v>
      </c>
      <c r="V22" s="156">
        <f t="shared" si="6"/>
        <v>2</v>
      </c>
      <c r="W22" s="156" t="str">
        <f t="shared" si="7"/>
        <v/>
      </c>
    </row>
    <row r="23" spans="1:23" ht="45" hidden="1" customHeight="1">
      <c r="A23" s="157"/>
      <c r="B23" s="12"/>
      <c r="C23" s="146"/>
      <c r="D23" s="13"/>
      <c r="E23" s="147"/>
      <c r="F23" s="162" t="str">
        <f t="shared" si="0"/>
        <v/>
      </c>
      <c r="G23" s="149"/>
      <c r="H23" s="13"/>
      <c r="I23" s="14"/>
      <c r="J23" s="15"/>
      <c r="K23" s="15"/>
      <c r="L23" s="15"/>
      <c r="M23" s="150" t="str">
        <f t="shared" si="1"/>
        <v/>
      </c>
      <c r="N23" s="151" t="str">
        <f t="shared" si="2"/>
        <v/>
      </c>
      <c r="O23" s="152" t="str">
        <f>IF(OR(F23=$F$6,F23=$F$7,F23=$F$8,F23=$F$9,F23=$F$10,F23=$F$11,F23=$F$12,F23=$F$13,F23=$F$14,F23=$F$15,F23=$F$16,F23=$F$17,F23=$F$18,F23=$F$19,F23=$F$20,F23=$F$21,F23=$F$22),"",SUMIF($F$6:$F$30,F23,$N$6:$N$30))</f>
        <v/>
      </c>
      <c r="P23" s="159"/>
      <c r="Q23" s="160">
        <f t="shared" si="3"/>
        <v>0</v>
      </c>
      <c r="R23" s="161">
        <f t="shared" si="4"/>
        <v>0</v>
      </c>
      <c r="U23" s="156">
        <f t="shared" si="5"/>
        <v>2</v>
      </c>
      <c r="V23" s="156">
        <f t="shared" si="6"/>
        <v>2</v>
      </c>
      <c r="W23" s="156" t="str">
        <f t="shared" si="7"/>
        <v/>
      </c>
    </row>
    <row r="24" spans="1:23" ht="45" hidden="1" customHeight="1">
      <c r="A24" s="157"/>
      <c r="B24" s="12"/>
      <c r="C24" s="146"/>
      <c r="D24" s="13"/>
      <c r="E24" s="147"/>
      <c r="F24" s="162" t="str">
        <f t="shared" si="0"/>
        <v/>
      </c>
      <c r="G24" s="149"/>
      <c r="H24" s="13"/>
      <c r="I24" s="14"/>
      <c r="J24" s="15"/>
      <c r="K24" s="15"/>
      <c r="L24" s="15"/>
      <c r="M24" s="150" t="str">
        <f t="shared" si="1"/>
        <v/>
      </c>
      <c r="N24" s="151" t="str">
        <f t="shared" si="2"/>
        <v/>
      </c>
      <c r="O24" s="152" t="str">
        <f>IF(OR(F24=$F$6,F24=$F$7,F24=$F$8,F24=$F$9,F24=$F$10,F24=$F$11,F24=$F$12,F24=$F$13,F24=$F$14,F24=$F$15,F24=$F$16,F24=$F$17,F24=$F$18,F24=$F$19,F24=$F$20,F24=$F$21,F24=$F$22,F24=$F$23),"",SUMIF($F$6:$F$30,F24,$N$6:$N$30))</f>
        <v/>
      </c>
      <c r="P24" s="159"/>
      <c r="Q24" s="160">
        <f t="shared" si="3"/>
        <v>0</v>
      </c>
      <c r="R24" s="161">
        <f t="shared" si="4"/>
        <v>0</v>
      </c>
      <c r="U24" s="156">
        <f t="shared" si="5"/>
        <v>2</v>
      </c>
      <c r="V24" s="156">
        <f t="shared" si="6"/>
        <v>2</v>
      </c>
      <c r="W24" s="156" t="str">
        <f t="shared" si="7"/>
        <v/>
      </c>
    </row>
    <row r="25" spans="1:23" ht="45" hidden="1" customHeight="1">
      <c r="A25" s="157"/>
      <c r="B25" s="12"/>
      <c r="C25" s="146"/>
      <c r="D25" s="13"/>
      <c r="E25" s="147"/>
      <c r="F25" s="162" t="str">
        <f t="shared" si="0"/>
        <v/>
      </c>
      <c r="G25" s="149"/>
      <c r="H25" s="13"/>
      <c r="I25" s="14"/>
      <c r="J25" s="15"/>
      <c r="K25" s="15"/>
      <c r="L25" s="15"/>
      <c r="M25" s="150" t="str">
        <f t="shared" si="1"/>
        <v/>
      </c>
      <c r="N25" s="151" t="str">
        <f t="shared" si="2"/>
        <v/>
      </c>
      <c r="O25" s="152" t="str">
        <f>IF(OR(F25=$F$6,F25=$F$7,F25=$F$8,F25=$F$9,F25=$F$10,F25=$F$11,F25=$F$12,F25=$F$13,F25=$F$14,F25=$F$15,F25=$F$16,F25=$F$17,F25=$F$18,F25=$F$19,F25=$F$20,F25=$F$21,F25=$F$22,F25=$F$23,F25=$F$24),"",SUMIF($F$6:$F$30,F25,$N$6:$N$30))</f>
        <v/>
      </c>
      <c r="P25" s="159"/>
      <c r="Q25" s="160">
        <f t="shared" si="3"/>
        <v>0</v>
      </c>
      <c r="R25" s="161">
        <f t="shared" si="4"/>
        <v>0</v>
      </c>
      <c r="U25" s="156">
        <f t="shared" si="5"/>
        <v>2</v>
      </c>
      <c r="V25" s="156">
        <f t="shared" si="6"/>
        <v>2</v>
      </c>
      <c r="W25" s="156" t="str">
        <f t="shared" si="7"/>
        <v/>
      </c>
    </row>
    <row r="26" spans="1:23" ht="45" hidden="1" customHeight="1">
      <c r="A26" s="157"/>
      <c r="B26" s="12"/>
      <c r="C26" s="146"/>
      <c r="D26" s="13"/>
      <c r="E26" s="147"/>
      <c r="F26" s="162" t="str">
        <f t="shared" si="0"/>
        <v/>
      </c>
      <c r="G26" s="149"/>
      <c r="H26" s="13"/>
      <c r="I26" s="14"/>
      <c r="J26" s="15"/>
      <c r="K26" s="15"/>
      <c r="L26" s="15"/>
      <c r="M26" s="150" t="str">
        <f t="shared" si="1"/>
        <v/>
      </c>
      <c r="N26" s="151" t="str">
        <f t="shared" si="2"/>
        <v/>
      </c>
      <c r="O26" s="152" t="str">
        <f>IF(OR(F26=$F$6,F26=$F$7,F26=$F$8,F26=$F$9,F26=$F$10,F26=$F$11,F26=$F$12,F26=$F$13,F26=$F$14,F26=$F$15,F26=$F$16,F26=$F$17,F26=$F$18,F26=$F$19,F26=$F$20,F26=$F$21,F26=$F$22,F26=$F$23,F26=$F$24,F26=$F$25),"",SUMIF($F$6:$F$30,F26,$N$6:$N$30))</f>
        <v/>
      </c>
      <c r="P26" s="159"/>
      <c r="Q26" s="160">
        <f t="shared" si="3"/>
        <v>0</v>
      </c>
      <c r="R26" s="161">
        <f t="shared" si="4"/>
        <v>0</v>
      </c>
      <c r="U26" s="156">
        <f t="shared" si="5"/>
        <v>2</v>
      </c>
      <c r="V26" s="156">
        <f t="shared" si="6"/>
        <v>2</v>
      </c>
      <c r="W26" s="156" t="str">
        <f t="shared" si="7"/>
        <v/>
      </c>
    </row>
    <row r="27" spans="1:23" ht="45" hidden="1" customHeight="1">
      <c r="A27" s="157"/>
      <c r="B27" s="12"/>
      <c r="C27" s="146"/>
      <c r="D27" s="13"/>
      <c r="E27" s="147"/>
      <c r="F27" s="162" t="str">
        <f t="shared" si="0"/>
        <v/>
      </c>
      <c r="G27" s="149"/>
      <c r="H27" s="13"/>
      <c r="I27" s="14"/>
      <c r="J27" s="15"/>
      <c r="K27" s="15"/>
      <c r="L27" s="15"/>
      <c r="M27" s="150" t="str">
        <f t="shared" si="1"/>
        <v/>
      </c>
      <c r="N27" s="151" t="str">
        <f t="shared" si="2"/>
        <v/>
      </c>
      <c r="O27" s="152" t="str">
        <f>IF(OR(F27=$F$6,F27=$F$7,F27=$F$8,F27=$F$9,F27=$F$10,F27=$F$11,F27=$F$12,F27=$F$13,F27=$F$14,F27=$F$15,F27=$F$16,F27=$F$17,F27=$F$18,F27=$F$19,F27=$F$20,F27=$F$21,F27=$F$22,F27=$F$23,F27=$F$24,F27=$F$25,F27=$F$26),"",SUMIF($F$6:$F$30,F27,$N$6:$N$30))</f>
        <v/>
      </c>
      <c r="P27" s="159"/>
      <c r="Q27" s="160">
        <f t="shared" si="3"/>
        <v>0</v>
      </c>
      <c r="R27" s="161">
        <f t="shared" si="4"/>
        <v>0</v>
      </c>
      <c r="U27" s="156">
        <f t="shared" si="5"/>
        <v>2</v>
      </c>
      <c r="V27" s="156">
        <f t="shared" si="6"/>
        <v>2</v>
      </c>
      <c r="W27" s="156" t="str">
        <f t="shared" si="7"/>
        <v/>
      </c>
    </row>
    <row r="28" spans="1:23" ht="45" hidden="1" customHeight="1">
      <c r="A28" s="157"/>
      <c r="B28" s="12"/>
      <c r="C28" s="146"/>
      <c r="D28" s="13"/>
      <c r="E28" s="147"/>
      <c r="F28" s="162" t="str">
        <f t="shared" si="0"/>
        <v/>
      </c>
      <c r="G28" s="149"/>
      <c r="H28" s="13"/>
      <c r="I28" s="14"/>
      <c r="J28" s="15"/>
      <c r="K28" s="15"/>
      <c r="L28" s="15"/>
      <c r="M28" s="150" t="str">
        <f t="shared" si="1"/>
        <v/>
      </c>
      <c r="N28" s="151" t="str">
        <f t="shared" si="2"/>
        <v/>
      </c>
      <c r="O28" s="152" t="str">
        <f>IF(OR(F28=$F$6,F28=$F$7,F28=$F$8,F28=$F$9,F28=$F$10,F28=$F$11,F28=$F$12,F28=$F$13,F28=$F$14,F28=$F$15,F28=$F$16,F28=$F$17,F28=$F$18,F28=$F$19,F28=$F$20,F28=$F$21,F28=$F$22,F28=$F$23,F28=$F$24,F28=$F$25,F28=$F$26,F28=$F$27),"",SUMIF($F$6:$F$30,F28,$N$6:$N$30))</f>
        <v/>
      </c>
      <c r="P28" s="159"/>
      <c r="Q28" s="160">
        <f t="shared" si="3"/>
        <v>0</v>
      </c>
      <c r="R28" s="161">
        <f t="shared" si="4"/>
        <v>0</v>
      </c>
      <c r="U28" s="156">
        <f t="shared" si="5"/>
        <v>2</v>
      </c>
      <c r="V28" s="156">
        <f t="shared" si="6"/>
        <v>2</v>
      </c>
      <c r="W28" s="156" t="str">
        <f t="shared" si="7"/>
        <v/>
      </c>
    </row>
    <row r="29" spans="1:23" ht="45" customHeight="1">
      <c r="A29" s="157"/>
      <c r="B29" s="12"/>
      <c r="C29" s="146"/>
      <c r="D29" s="13"/>
      <c r="E29" s="147"/>
      <c r="F29" s="162" t="str">
        <f t="shared" si="0"/>
        <v/>
      </c>
      <c r="G29" s="149"/>
      <c r="H29" s="13"/>
      <c r="I29" s="14"/>
      <c r="J29" s="15"/>
      <c r="K29" s="15"/>
      <c r="L29" s="15"/>
      <c r="M29" s="150" t="str">
        <f t="shared" si="1"/>
        <v/>
      </c>
      <c r="N29" s="151" t="str">
        <f t="shared" si="2"/>
        <v/>
      </c>
      <c r="O29" s="152" t="str">
        <f>IF(OR(F29=$F$6,F29=$F$7,F29=$F$8,F29=$F$9,F29=$F$10,F29=$F$11,F29=$F$12,F29=$F$13,F29=$F$14,F29=$F$15,F29=$F$16,F29=$F$17,F29=$F$18,F29=$F$19,F29=$F$20,F29=$F$21,F29=$F$22,F29=$F$23,F29=$F$24,F29=$F$25,F29=$F$26,F29=$F$27,F29=$F$28),"",SUMIF($F$6:$F$30,F29,$N$6:$N$30))</f>
        <v/>
      </c>
      <c r="P29" s="159"/>
      <c r="Q29" s="160">
        <f t="shared" si="3"/>
        <v>0</v>
      </c>
      <c r="R29" s="161">
        <f t="shared" si="4"/>
        <v>0</v>
      </c>
      <c r="U29" s="156">
        <f t="shared" si="5"/>
        <v>2</v>
      </c>
      <c r="V29" s="156">
        <f t="shared" si="6"/>
        <v>2</v>
      </c>
      <c r="W29" s="156" t="str">
        <f t="shared" si="7"/>
        <v/>
      </c>
    </row>
    <row r="30" spans="1:23" ht="45" customHeight="1">
      <c r="A30" s="157"/>
      <c r="B30" s="12"/>
      <c r="C30" s="146"/>
      <c r="D30" s="13"/>
      <c r="E30" s="147"/>
      <c r="F30" s="162" t="str">
        <f t="shared" si="0"/>
        <v/>
      </c>
      <c r="G30" s="158"/>
      <c r="H30" s="13"/>
      <c r="I30" s="14"/>
      <c r="J30" s="15"/>
      <c r="K30" s="15"/>
      <c r="L30" s="15"/>
      <c r="M30" s="150" t="str">
        <f t="shared" si="1"/>
        <v/>
      </c>
      <c r="N30" s="151" t="str">
        <f t="shared" si="2"/>
        <v/>
      </c>
      <c r="O30" s="152" t="str">
        <f>IF(OR(F30=$F$6,F30=$F$7,F30=$F$8,F30=$F$9,F30=$F$10,F30=$F$11,F30=$F$12,F30=$F$13,F30=$F$14,F30=$F$15,F30=$F$16,F30=$F$17,F30=$F$18,F30=$F$19,F30=$F$20,F30=$F$21,F30=$F$22,F30=$F$23,F30=$F$24,F30=$F$25,F30=$F$26,F30=$F$27,F30=$F$28,F30=$F$29),"",SUMIF($F$6:$F$30,F30,$N$6:$N$30))</f>
        <v/>
      </c>
      <c r="P30" s="159"/>
      <c r="Q30" s="160">
        <f t="shared" si="3"/>
        <v>0</v>
      </c>
      <c r="R30" s="161">
        <f t="shared" si="4"/>
        <v>0</v>
      </c>
      <c r="U30" s="156">
        <f t="shared" si="5"/>
        <v>2</v>
      </c>
      <c r="V30" s="156">
        <f t="shared" si="6"/>
        <v>2</v>
      </c>
      <c r="W30" s="156" t="str">
        <f t="shared" si="7"/>
        <v/>
      </c>
    </row>
    <row r="31" spans="1:23" ht="45" customHeight="1" thickBot="1">
      <c r="A31" s="208" t="s">
        <v>10</v>
      </c>
      <c r="B31" s="209"/>
      <c r="C31" s="163"/>
      <c r="D31" s="163"/>
      <c r="E31" s="164"/>
      <c r="F31" s="165"/>
      <c r="G31" s="166"/>
      <c r="H31" s="163"/>
      <c r="I31" s="167"/>
      <c r="J31" s="168"/>
      <c r="K31" s="168"/>
      <c r="L31" s="168"/>
      <c r="M31" s="169"/>
      <c r="N31" s="170">
        <f>SUM(N6:N30)</f>
        <v>0</v>
      </c>
      <c r="O31" s="171">
        <f>SUM(O6:O30)</f>
        <v>0</v>
      </c>
      <c r="P31" s="114">
        <f>SUM(P6:P30)</f>
        <v>0</v>
      </c>
      <c r="Q31" s="172">
        <f>SUM(Q6:Q30)</f>
        <v>0</v>
      </c>
      <c r="R31" s="173">
        <f>SUM(R6:R30)</f>
        <v>0</v>
      </c>
    </row>
    <row r="32" spans="1:23" ht="45" customHeight="1" thickBot="1">
      <c r="A32" s="17"/>
      <c r="B32" s="17"/>
      <c r="C32" s="18"/>
      <c r="D32" s="18"/>
      <c r="E32" s="18"/>
      <c r="F32" s="18"/>
      <c r="G32" s="17"/>
      <c r="H32" s="18"/>
      <c r="I32" s="19"/>
      <c r="J32" s="19"/>
      <c r="K32" s="19"/>
      <c r="L32" s="19"/>
      <c r="M32" s="19"/>
      <c r="N32" s="19"/>
      <c r="O32" s="19"/>
      <c r="P32" s="19"/>
    </row>
    <row r="33" spans="1:18" ht="45" customHeight="1">
      <c r="A33" s="17"/>
      <c r="B33" s="17"/>
      <c r="C33" s="18"/>
      <c r="D33" s="18"/>
      <c r="E33" s="18"/>
      <c r="F33" s="18"/>
      <c r="G33" s="17"/>
      <c r="H33" s="18"/>
      <c r="I33" s="19"/>
      <c r="J33" s="19"/>
      <c r="K33" s="19"/>
      <c r="L33" s="19"/>
      <c r="M33" s="19"/>
      <c r="N33" s="19"/>
      <c r="P33" s="20"/>
      <c r="Q33" s="174" t="s">
        <v>132</v>
      </c>
      <c r="R33" s="377">
        <f>R31*3/4</f>
        <v>0</v>
      </c>
    </row>
    <row r="34" spans="1:18" ht="58.5" customHeight="1">
      <c r="A34" s="17"/>
      <c r="B34" s="17"/>
      <c r="C34" s="18"/>
      <c r="D34" s="18"/>
      <c r="E34" s="18"/>
      <c r="F34" s="18"/>
      <c r="G34" s="17"/>
      <c r="H34" s="18"/>
      <c r="I34" s="19"/>
      <c r="J34" s="19"/>
      <c r="K34" s="19"/>
      <c r="L34" s="19"/>
      <c r="M34" s="19"/>
      <c r="N34" s="19"/>
      <c r="P34" s="20"/>
      <c r="Q34" s="176" t="s">
        <v>133</v>
      </c>
      <c r="R34" s="378"/>
    </row>
    <row r="35" spans="1:18" ht="45" customHeight="1">
      <c r="A35" s="17"/>
      <c r="B35" s="17"/>
      <c r="C35" s="18"/>
      <c r="D35" s="18"/>
      <c r="E35" s="18"/>
      <c r="F35" s="18"/>
      <c r="G35" s="17"/>
      <c r="H35" s="18"/>
      <c r="I35" s="19"/>
      <c r="J35" s="19"/>
      <c r="K35" s="19"/>
      <c r="L35" s="19"/>
      <c r="M35" s="19"/>
      <c r="N35" s="19"/>
      <c r="P35" s="20"/>
      <c r="Q35" s="177" t="s">
        <v>134</v>
      </c>
      <c r="R35" s="379">
        <f>MIN(R33:R34)</f>
        <v>0</v>
      </c>
    </row>
    <row r="36" spans="1:18" ht="45" customHeight="1" thickBot="1">
      <c r="A36" s="17"/>
      <c r="B36" s="17"/>
      <c r="C36" s="18"/>
      <c r="D36" s="18"/>
      <c r="E36" s="18"/>
      <c r="F36" s="18"/>
      <c r="G36" s="17"/>
      <c r="H36" s="18"/>
      <c r="I36" s="19"/>
      <c r="J36" s="19"/>
      <c r="K36" s="19"/>
      <c r="L36" s="19"/>
      <c r="M36" s="19"/>
      <c r="N36" s="19"/>
      <c r="P36" s="20"/>
      <c r="Q36" s="175" t="s">
        <v>135</v>
      </c>
      <c r="R36" s="380">
        <f>ROUNDDOWN(R35*2/3,-3)</f>
        <v>0</v>
      </c>
    </row>
    <row r="37" spans="1:18" ht="23.1" customHeight="1">
      <c r="A37" s="21" t="s">
        <v>2</v>
      </c>
      <c r="B37" s="22" t="s">
        <v>39</v>
      </c>
      <c r="C37" s="18"/>
      <c r="D37" s="18"/>
      <c r="E37" s="18"/>
      <c r="F37" s="18"/>
      <c r="G37" s="17"/>
      <c r="H37" s="18"/>
      <c r="I37" s="19"/>
      <c r="J37" s="19"/>
      <c r="K37" s="19"/>
      <c r="L37" s="19"/>
      <c r="M37" s="19"/>
      <c r="N37" s="19"/>
      <c r="P37" s="20"/>
    </row>
    <row r="38" spans="1:18" ht="23.1" customHeight="1">
      <c r="A38" s="23" t="s">
        <v>3</v>
      </c>
      <c r="B38" s="5" t="s">
        <v>123</v>
      </c>
      <c r="C38" s="7"/>
      <c r="D38" s="7"/>
      <c r="E38" s="7"/>
      <c r="F38" s="7"/>
      <c r="G38" s="8"/>
      <c r="H38" s="8"/>
      <c r="I38" s="8"/>
      <c r="J38" s="8"/>
    </row>
    <row r="39" spans="1:18" ht="23.1" customHeight="1">
      <c r="A39" s="23"/>
      <c r="B39" s="5" t="s">
        <v>124</v>
      </c>
      <c r="C39" s="7"/>
      <c r="D39" s="7"/>
      <c r="E39" s="7"/>
      <c r="F39" s="7"/>
      <c r="G39" s="8"/>
      <c r="H39" s="8"/>
      <c r="I39" s="8"/>
      <c r="J39" s="8"/>
    </row>
    <row r="40" spans="1:18" ht="23.1" customHeight="1">
      <c r="A40" s="23" t="s">
        <v>4</v>
      </c>
      <c r="B40" s="5" t="s">
        <v>40</v>
      </c>
      <c r="C40" s="7"/>
      <c r="D40" s="7"/>
      <c r="E40" s="7"/>
      <c r="F40" s="7"/>
      <c r="G40" s="8"/>
      <c r="H40" s="8"/>
      <c r="I40" s="8"/>
      <c r="J40" s="8"/>
    </row>
    <row r="41" spans="1:18" ht="23.1" customHeight="1">
      <c r="A41" s="23" t="s">
        <v>5</v>
      </c>
      <c r="B41" s="5" t="s">
        <v>125</v>
      </c>
      <c r="C41" s="7"/>
      <c r="D41" s="7"/>
      <c r="E41" s="7"/>
      <c r="F41" s="7"/>
      <c r="G41" s="8"/>
      <c r="H41" s="8"/>
      <c r="I41" s="8"/>
      <c r="J41" s="8"/>
    </row>
    <row r="42" spans="1:18" s="10" customFormat="1" ht="23.1" customHeight="1">
      <c r="A42" s="23" t="s">
        <v>6</v>
      </c>
      <c r="B42" s="5" t="s">
        <v>126</v>
      </c>
      <c r="C42" s="8"/>
      <c r="D42" s="8"/>
      <c r="E42" s="8"/>
      <c r="F42" s="8"/>
      <c r="G42" s="8"/>
      <c r="H42" s="8"/>
      <c r="I42" s="8"/>
      <c r="J42" s="8"/>
    </row>
    <row r="43" spans="1:18" s="10" customFormat="1" ht="23.1" customHeight="1">
      <c r="A43" s="23" t="s">
        <v>127</v>
      </c>
      <c r="B43" s="5" t="s">
        <v>128</v>
      </c>
      <c r="C43" s="8"/>
      <c r="D43" s="8"/>
      <c r="E43" s="8"/>
      <c r="F43" s="8"/>
      <c r="G43" s="8"/>
      <c r="H43" s="8"/>
      <c r="I43" s="8"/>
      <c r="J43" s="8"/>
    </row>
    <row r="44" spans="1:18" s="10" customFormat="1" ht="23.1" customHeight="1">
      <c r="A44" s="23" t="s">
        <v>7</v>
      </c>
      <c r="B44" s="5" t="s">
        <v>136</v>
      </c>
      <c r="C44" s="8"/>
      <c r="D44" s="8"/>
      <c r="E44" s="8"/>
      <c r="F44" s="8"/>
      <c r="G44" s="8"/>
      <c r="H44" s="8"/>
      <c r="I44" s="8"/>
      <c r="J44" s="8"/>
    </row>
    <row r="45" spans="1:18" ht="22.5" customHeight="1">
      <c r="A45" s="23" t="s">
        <v>8</v>
      </c>
      <c r="B45" s="6" t="s">
        <v>41</v>
      </c>
    </row>
    <row r="46" spans="1:18" ht="17.25" customHeight="1">
      <c r="B46" s="24"/>
      <c r="N46" s="25"/>
    </row>
    <row r="47" spans="1:18" s="10" customFormat="1" ht="24.75" customHeight="1"/>
    <row r="48" spans="1:18" s="10" customFormat="1" ht="45.75" customHeight="1">
      <c r="B48" s="26"/>
    </row>
    <row r="49" spans="1:29" s="10" customFormat="1"/>
    <row r="50" spans="1:29" s="10" customFormat="1" hidden="1">
      <c r="D50" s="10" t="s">
        <v>42</v>
      </c>
      <c r="E50" s="10" t="s">
        <v>21</v>
      </c>
      <c r="F50" s="11" t="s">
        <v>22</v>
      </c>
      <c r="G50" s="11" t="s">
        <v>23</v>
      </c>
      <c r="H50" s="11" t="s">
        <v>24</v>
      </c>
      <c r="I50" s="4" t="s">
        <v>25</v>
      </c>
      <c r="J50" s="4" t="s">
        <v>26</v>
      </c>
      <c r="K50" s="4" t="s">
        <v>27</v>
      </c>
      <c r="L50" s="4" t="s">
        <v>28</v>
      </c>
      <c r="M50" s="4" t="s">
        <v>29</v>
      </c>
      <c r="N50" s="4" t="s">
        <v>30</v>
      </c>
      <c r="O50" s="4" t="s">
        <v>31</v>
      </c>
      <c r="P50" s="4" t="s">
        <v>32</v>
      </c>
      <c r="Q50" s="4" t="s">
        <v>33</v>
      </c>
      <c r="R50" s="4" t="s">
        <v>34</v>
      </c>
      <c r="S50" s="4" t="s">
        <v>35</v>
      </c>
      <c r="T50" s="4" t="s">
        <v>36</v>
      </c>
      <c r="U50" s="4" t="s">
        <v>37</v>
      </c>
      <c r="V50" s="4" t="s">
        <v>38</v>
      </c>
    </row>
    <row r="51" spans="1:29" s="10" customFormat="1" hidden="1">
      <c r="D51" s="10" t="s">
        <v>43</v>
      </c>
      <c r="E51" s="10" t="s">
        <v>43</v>
      </c>
      <c r="F51" s="10" t="s">
        <v>43</v>
      </c>
      <c r="G51" s="10" t="s">
        <v>43</v>
      </c>
      <c r="H51" s="10" t="s">
        <v>43</v>
      </c>
      <c r="I51" s="10" t="s">
        <v>43</v>
      </c>
      <c r="J51" s="10" t="s">
        <v>43</v>
      </c>
      <c r="K51" s="10" t="s">
        <v>43</v>
      </c>
      <c r="L51" s="10" t="s">
        <v>43</v>
      </c>
      <c r="M51" s="10" t="s">
        <v>43</v>
      </c>
      <c r="N51" s="10" t="s">
        <v>43</v>
      </c>
      <c r="O51" s="10" t="s">
        <v>43</v>
      </c>
      <c r="P51" s="10" t="s">
        <v>43</v>
      </c>
      <c r="Q51" s="10" t="s">
        <v>43</v>
      </c>
      <c r="R51" s="10" t="s">
        <v>43</v>
      </c>
      <c r="S51" s="10" t="s">
        <v>43</v>
      </c>
      <c r="T51" s="10" t="s">
        <v>43</v>
      </c>
      <c r="U51" s="10" t="s">
        <v>43</v>
      </c>
      <c r="V51" s="10" t="s">
        <v>43</v>
      </c>
    </row>
    <row r="52" spans="1:29" s="10" customFormat="1" hidden="1">
      <c r="D52" s="10" t="s">
        <v>44</v>
      </c>
      <c r="E52" s="10" t="s">
        <v>44</v>
      </c>
      <c r="F52" s="10" t="s">
        <v>44</v>
      </c>
      <c r="G52" s="10" t="s">
        <v>44</v>
      </c>
      <c r="H52" s="10" t="s">
        <v>44</v>
      </c>
      <c r="I52" s="10" t="s">
        <v>44</v>
      </c>
      <c r="J52" s="10" t="s">
        <v>44</v>
      </c>
      <c r="K52" s="10" t="s">
        <v>44</v>
      </c>
      <c r="L52" s="10" t="s">
        <v>44</v>
      </c>
      <c r="M52" s="10" t="s">
        <v>44</v>
      </c>
      <c r="N52" s="10" t="s">
        <v>44</v>
      </c>
      <c r="O52" s="10" t="s">
        <v>44</v>
      </c>
      <c r="P52" s="10" t="s">
        <v>44</v>
      </c>
      <c r="Q52" s="10" t="s">
        <v>44</v>
      </c>
      <c r="R52" s="10" t="s">
        <v>44</v>
      </c>
      <c r="S52" s="10" t="s">
        <v>44</v>
      </c>
      <c r="T52" s="10" t="s">
        <v>44</v>
      </c>
      <c r="U52" s="10" t="s">
        <v>44</v>
      </c>
      <c r="V52" s="10" t="s">
        <v>44</v>
      </c>
    </row>
    <row r="53" spans="1:29" s="10" customFormat="1" hidden="1">
      <c r="D53" s="10" t="s">
        <v>45</v>
      </c>
      <c r="E53" s="10" t="s">
        <v>45</v>
      </c>
      <c r="F53" s="10" t="s">
        <v>45</v>
      </c>
      <c r="G53" s="10" t="s">
        <v>45</v>
      </c>
      <c r="H53" s="10" t="s">
        <v>45</v>
      </c>
      <c r="I53" s="10" t="s">
        <v>45</v>
      </c>
      <c r="J53" s="10" t="s">
        <v>45</v>
      </c>
      <c r="K53" s="10" t="s">
        <v>45</v>
      </c>
      <c r="L53" s="10" t="s">
        <v>45</v>
      </c>
      <c r="M53" s="10" t="s">
        <v>45</v>
      </c>
      <c r="N53" s="10" t="s">
        <v>45</v>
      </c>
      <c r="O53" s="10" t="s">
        <v>45</v>
      </c>
      <c r="P53" s="10" t="s">
        <v>45</v>
      </c>
      <c r="Q53" s="10" t="s">
        <v>45</v>
      </c>
      <c r="R53" s="10" t="s">
        <v>45</v>
      </c>
      <c r="S53" s="10" t="s">
        <v>45</v>
      </c>
      <c r="T53" s="10" t="s">
        <v>45</v>
      </c>
      <c r="U53" s="10" t="s">
        <v>45</v>
      </c>
      <c r="V53" s="10" t="s">
        <v>45</v>
      </c>
    </row>
    <row r="54" spans="1:29" s="10" customFormat="1" hidden="1">
      <c r="D54" s="10" t="s">
        <v>46</v>
      </c>
      <c r="E54" s="10" t="s">
        <v>46</v>
      </c>
      <c r="F54" s="10" t="s">
        <v>47</v>
      </c>
      <c r="G54" s="10" t="s">
        <v>47</v>
      </c>
      <c r="H54" s="10" t="s">
        <v>47</v>
      </c>
      <c r="I54" s="10" t="s">
        <v>47</v>
      </c>
      <c r="J54" s="10" t="s">
        <v>47</v>
      </c>
      <c r="K54" s="10" t="s">
        <v>47</v>
      </c>
      <c r="L54" s="10" t="s">
        <v>47</v>
      </c>
      <c r="M54" s="10" t="s">
        <v>47</v>
      </c>
      <c r="N54" s="10" t="s">
        <v>47</v>
      </c>
      <c r="O54" s="10" t="s">
        <v>47</v>
      </c>
      <c r="P54" s="10" t="s">
        <v>47</v>
      </c>
      <c r="Q54" s="10" t="s">
        <v>47</v>
      </c>
      <c r="R54" s="10" t="s">
        <v>47</v>
      </c>
      <c r="S54" s="10" t="s">
        <v>47</v>
      </c>
      <c r="T54" s="10" t="s">
        <v>47</v>
      </c>
      <c r="U54" s="10" t="s">
        <v>47</v>
      </c>
      <c r="V54" s="10" t="s">
        <v>47</v>
      </c>
    </row>
    <row r="55" spans="1:29" s="10" customFormat="1" hidden="1">
      <c r="D55" s="10" t="s">
        <v>47</v>
      </c>
      <c r="E55" s="10" t="s">
        <v>47</v>
      </c>
      <c r="F55" s="10" t="s">
        <v>48</v>
      </c>
      <c r="G55" s="10" t="s">
        <v>48</v>
      </c>
      <c r="H55" s="10" t="s">
        <v>48</v>
      </c>
      <c r="I55" s="10" t="s">
        <v>48</v>
      </c>
      <c r="J55" s="10" t="s">
        <v>48</v>
      </c>
      <c r="K55" s="10" t="s">
        <v>48</v>
      </c>
      <c r="L55" s="10" t="s">
        <v>48</v>
      </c>
      <c r="M55" s="10" t="s">
        <v>48</v>
      </c>
      <c r="N55" s="10" t="s">
        <v>48</v>
      </c>
      <c r="O55" s="10" t="s">
        <v>48</v>
      </c>
      <c r="P55" s="10" t="s">
        <v>48</v>
      </c>
      <c r="Q55" s="10" t="s">
        <v>48</v>
      </c>
      <c r="R55" s="10" t="s">
        <v>48</v>
      </c>
      <c r="S55" s="10" t="s">
        <v>48</v>
      </c>
      <c r="T55" s="10" t="s">
        <v>48</v>
      </c>
      <c r="U55" s="10" t="s">
        <v>48</v>
      </c>
      <c r="V55" s="10" t="s">
        <v>48</v>
      </c>
    </row>
    <row r="56" spans="1:29" s="10" customFormat="1" hidden="1">
      <c r="A56" s="4"/>
      <c r="B56" s="4"/>
      <c r="C56" s="4"/>
      <c r="D56" s="4" t="s">
        <v>48</v>
      </c>
      <c r="E56" s="4" t="s">
        <v>48</v>
      </c>
      <c r="F56" s="10" t="s">
        <v>49</v>
      </c>
      <c r="G56" s="10" t="s">
        <v>49</v>
      </c>
      <c r="H56" s="10" t="s">
        <v>49</v>
      </c>
      <c r="I56" s="10" t="s">
        <v>49</v>
      </c>
      <c r="J56" s="10" t="s">
        <v>49</v>
      </c>
      <c r="K56" s="10" t="s">
        <v>49</v>
      </c>
      <c r="L56" s="10" t="s">
        <v>49</v>
      </c>
      <c r="M56" s="10" t="s">
        <v>49</v>
      </c>
      <c r="N56" s="10" t="s">
        <v>49</v>
      </c>
      <c r="O56" s="10" t="s">
        <v>49</v>
      </c>
      <c r="P56" s="10" t="s">
        <v>49</v>
      </c>
      <c r="Q56" s="10" t="s">
        <v>49</v>
      </c>
      <c r="R56" s="10" t="s">
        <v>49</v>
      </c>
      <c r="S56" s="10" t="s">
        <v>49</v>
      </c>
      <c r="T56" s="10" t="s">
        <v>49</v>
      </c>
      <c r="U56" s="10" t="s">
        <v>49</v>
      </c>
      <c r="V56" s="10" t="s">
        <v>49</v>
      </c>
      <c r="W56" s="4"/>
      <c r="X56" s="4"/>
      <c r="Y56" s="4"/>
      <c r="Z56" s="4"/>
      <c r="AA56" s="4"/>
      <c r="AB56" s="4"/>
      <c r="AC56" s="4"/>
    </row>
    <row r="57" spans="1:29" s="10" customFormat="1" hidden="1">
      <c r="A57" s="4"/>
      <c r="B57" s="4"/>
      <c r="C57" s="4"/>
      <c r="D57" s="4" t="s">
        <v>49</v>
      </c>
      <c r="E57" s="4" t="s">
        <v>49</v>
      </c>
      <c r="F57" s="4"/>
      <c r="P57" s="4"/>
      <c r="Q57" s="4"/>
      <c r="R57" s="4"/>
      <c r="S57" s="4"/>
      <c r="T57" s="4"/>
      <c r="U57" s="4"/>
      <c r="V57" s="4"/>
      <c r="W57" s="4"/>
      <c r="X57" s="4"/>
      <c r="Y57" s="4"/>
      <c r="Z57" s="4"/>
      <c r="AA57" s="4"/>
      <c r="AB57" s="4"/>
      <c r="AC57" s="4"/>
    </row>
  </sheetData>
  <mergeCells count="3">
    <mergeCell ref="A2:O2"/>
    <mergeCell ref="G4:O4"/>
    <mergeCell ref="A31:B31"/>
  </mergeCells>
  <phoneticPr fontId="5"/>
  <dataValidations count="3">
    <dataValidation type="list" allowBlank="1" showInputMessage="1" showErrorMessage="1" sqref="WVI983063:WVI983076 IW6:IW30 SS6:SS30 ACO6:ACO30 AMK6:AMK30 AWG6:AWG30 BGC6:BGC30 BPY6:BPY30 BZU6:BZU30 CJQ6:CJQ30 CTM6:CTM30 DDI6:DDI30 DNE6:DNE30 DXA6:DXA30 EGW6:EGW30 EQS6:EQS30 FAO6:FAO30 FKK6:FKK30 FUG6:FUG30 GEC6:GEC30 GNY6:GNY30 GXU6:GXU30 HHQ6:HHQ30 HRM6:HRM30 IBI6:IBI30 ILE6:ILE30 IVA6:IVA30 JEW6:JEW30 JOS6:JOS30 JYO6:JYO30 KIK6:KIK30 KSG6:KSG30 LCC6:LCC30 LLY6:LLY30 LVU6:LVU30 MFQ6:MFQ30 MPM6:MPM30 MZI6:MZI30 NJE6:NJE30 NTA6:NTA30 OCW6:OCW30 OMS6:OMS30 OWO6:OWO30 PGK6:PGK30 PQG6:PQG30 QAC6:QAC30 QJY6:QJY30 QTU6:QTU30 RDQ6:RDQ30 RNM6:RNM30 RXI6:RXI30 SHE6:SHE30 SRA6:SRA30 TAW6:TAW30 TKS6:TKS30 TUO6:TUO30 UEK6:UEK30 UOG6:UOG30 UYC6:UYC30 VHY6:VHY30 VRU6:VRU30 WBQ6:WBQ30 WLM6:WLM30 WVI6:WVI30 C65559:C65572 IW65559:IW65572 SS65559:SS65572 ACO65559:ACO65572 AMK65559:AMK65572 AWG65559:AWG65572 BGC65559:BGC65572 BPY65559:BPY65572 BZU65559:BZU65572 CJQ65559:CJQ65572 CTM65559:CTM65572 DDI65559:DDI65572 DNE65559:DNE65572 DXA65559:DXA65572 EGW65559:EGW65572 EQS65559:EQS65572 FAO65559:FAO65572 FKK65559:FKK65572 FUG65559:FUG65572 GEC65559:GEC65572 GNY65559:GNY65572 GXU65559:GXU65572 HHQ65559:HHQ65572 HRM65559:HRM65572 IBI65559:IBI65572 ILE65559:ILE65572 IVA65559:IVA65572 JEW65559:JEW65572 JOS65559:JOS65572 JYO65559:JYO65572 KIK65559:KIK65572 KSG65559:KSG65572 LCC65559:LCC65572 LLY65559:LLY65572 LVU65559:LVU65572 MFQ65559:MFQ65572 MPM65559:MPM65572 MZI65559:MZI65572 NJE65559:NJE65572 NTA65559:NTA65572 OCW65559:OCW65572 OMS65559:OMS65572 OWO65559:OWO65572 PGK65559:PGK65572 PQG65559:PQG65572 QAC65559:QAC65572 QJY65559:QJY65572 QTU65559:QTU65572 RDQ65559:RDQ65572 RNM65559:RNM65572 RXI65559:RXI65572 SHE65559:SHE65572 SRA65559:SRA65572 TAW65559:TAW65572 TKS65559:TKS65572 TUO65559:TUO65572 UEK65559:UEK65572 UOG65559:UOG65572 UYC65559:UYC65572 VHY65559:VHY65572 VRU65559:VRU65572 WBQ65559:WBQ65572 WLM65559:WLM65572 WVI65559:WVI65572 C131095:C131108 IW131095:IW131108 SS131095:SS131108 ACO131095:ACO131108 AMK131095:AMK131108 AWG131095:AWG131108 BGC131095:BGC131108 BPY131095:BPY131108 BZU131095:BZU131108 CJQ131095:CJQ131108 CTM131095:CTM131108 DDI131095:DDI131108 DNE131095:DNE131108 DXA131095:DXA131108 EGW131095:EGW131108 EQS131095:EQS131108 FAO131095:FAO131108 FKK131095:FKK131108 FUG131095:FUG131108 GEC131095:GEC131108 GNY131095:GNY131108 GXU131095:GXU131108 HHQ131095:HHQ131108 HRM131095:HRM131108 IBI131095:IBI131108 ILE131095:ILE131108 IVA131095:IVA131108 JEW131095:JEW131108 JOS131095:JOS131108 JYO131095:JYO131108 KIK131095:KIK131108 KSG131095:KSG131108 LCC131095:LCC131108 LLY131095:LLY131108 LVU131095:LVU131108 MFQ131095:MFQ131108 MPM131095:MPM131108 MZI131095:MZI131108 NJE131095:NJE131108 NTA131095:NTA131108 OCW131095:OCW131108 OMS131095:OMS131108 OWO131095:OWO131108 PGK131095:PGK131108 PQG131095:PQG131108 QAC131095:QAC131108 QJY131095:QJY131108 QTU131095:QTU131108 RDQ131095:RDQ131108 RNM131095:RNM131108 RXI131095:RXI131108 SHE131095:SHE131108 SRA131095:SRA131108 TAW131095:TAW131108 TKS131095:TKS131108 TUO131095:TUO131108 UEK131095:UEK131108 UOG131095:UOG131108 UYC131095:UYC131108 VHY131095:VHY131108 VRU131095:VRU131108 WBQ131095:WBQ131108 WLM131095:WLM131108 WVI131095:WVI131108 C196631:C196644 IW196631:IW196644 SS196631:SS196644 ACO196631:ACO196644 AMK196631:AMK196644 AWG196631:AWG196644 BGC196631:BGC196644 BPY196631:BPY196644 BZU196631:BZU196644 CJQ196631:CJQ196644 CTM196631:CTM196644 DDI196631:DDI196644 DNE196631:DNE196644 DXA196631:DXA196644 EGW196631:EGW196644 EQS196631:EQS196644 FAO196631:FAO196644 FKK196631:FKK196644 FUG196631:FUG196644 GEC196631:GEC196644 GNY196631:GNY196644 GXU196631:GXU196644 HHQ196631:HHQ196644 HRM196631:HRM196644 IBI196631:IBI196644 ILE196631:ILE196644 IVA196631:IVA196644 JEW196631:JEW196644 JOS196631:JOS196644 JYO196631:JYO196644 KIK196631:KIK196644 KSG196631:KSG196644 LCC196631:LCC196644 LLY196631:LLY196644 LVU196631:LVU196644 MFQ196631:MFQ196644 MPM196631:MPM196644 MZI196631:MZI196644 NJE196631:NJE196644 NTA196631:NTA196644 OCW196631:OCW196644 OMS196631:OMS196644 OWO196631:OWO196644 PGK196631:PGK196644 PQG196631:PQG196644 QAC196631:QAC196644 QJY196631:QJY196644 QTU196631:QTU196644 RDQ196631:RDQ196644 RNM196631:RNM196644 RXI196631:RXI196644 SHE196631:SHE196644 SRA196631:SRA196644 TAW196631:TAW196644 TKS196631:TKS196644 TUO196631:TUO196644 UEK196631:UEK196644 UOG196631:UOG196644 UYC196631:UYC196644 VHY196631:VHY196644 VRU196631:VRU196644 WBQ196631:WBQ196644 WLM196631:WLM196644 WVI196631:WVI196644 C262167:C262180 IW262167:IW262180 SS262167:SS262180 ACO262167:ACO262180 AMK262167:AMK262180 AWG262167:AWG262180 BGC262167:BGC262180 BPY262167:BPY262180 BZU262167:BZU262180 CJQ262167:CJQ262180 CTM262167:CTM262180 DDI262167:DDI262180 DNE262167:DNE262180 DXA262167:DXA262180 EGW262167:EGW262180 EQS262167:EQS262180 FAO262167:FAO262180 FKK262167:FKK262180 FUG262167:FUG262180 GEC262167:GEC262180 GNY262167:GNY262180 GXU262167:GXU262180 HHQ262167:HHQ262180 HRM262167:HRM262180 IBI262167:IBI262180 ILE262167:ILE262180 IVA262167:IVA262180 JEW262167:JEW262180 JOS262167:JOS262180 JYO262167:JYO262180 KIK262167:KIK262180 KSG262167:KSG262180 LCC262167:LCC262180 LLY262167:LLY262180 LVU262167:LVU262180 MFQ262167:MFQ262180 MPM262167:MPM262180 MZI262167:MZI262180 NJE262167:NJE262180 NTA262167:NTA262180 OCW262167:OCW262180 OMS262167:OMS262180 OWO262167:OWO262180 PGK262167:PGK262180 PQG262167:PQG262180 QAC262167:QAC262180 QJY262167:QJY262180 QTU262167:QTU262180 RDQ262167:RDQ262180 RNM262167:RNM262180 RXI262167:RXI262180 SHE262167:SHE262180 SRA262167:SRA262180 TAW262167:TAW262180 TKS262167:TKS262180 TUO262167:TUO262180 UEK262167:UEK262180 UOG262167:UOG262180 UYC262167:UYC262180 VHY262167:VHY262180 VRU262167:VRU262180 WBQ262167:WBQ262180 WLM262167:WLM262180 WVI262167:WVI262180 C327703:C327716 IW327703:IW327716 SS327703:SS327716 ACO327703:ACO327716 AMK327703:AMK327716 AWG327703:AWG327716 BGC327703:BGC327716 BPY327703:BPY327716 BZU327703:BZU327716 CJQ327703:CJQ327716 CTM327703:CTM327716 DDI327703:DDI327716 DNE327703:DNE327716 DXA327703:DXA327716 EGW327703:EGW327716 EQS327703:EQS327716 FAO327703:FAO327716 FKK327703:FKK327716 FUG327703:FUG327716 GEC327703:GEC327716 GNY327703:GNY327716 GXU327703:GXU327716 HHQ327703:HHQ327716 HRM327703:HRM327716 IBI327703:IBI327716 ILE327703:ILE327716 IVA327703:IVA327716 JEW327703:JEW327716 JOS327703:JOS327716 JYO327703:JYO327716 KIK327703:KIK327716 KSG327703:KSG327716 LCC327703:LCC327716 LLY327703:LLY327716 LVU327703:LVU327716 MFQ327703:MFQ327716 MPM327703:MPM327716 MZI327703:MZI327716 NJE327703:NJE327716 NTA327703:NTA327716 OCW327703:OCW327716 OMS327703:OMS327716 OWO327703:OWO327716 PGK327703:PGK327716 PQG327703:PQG327716 QAC327703:QAC327716 QJY327703:QJY327716 QTU327703:QTU327716 RDQ327703:RDQ327716 RNM327703:RNM327716 RXI327703:RXI327716 SHE327703:SHE327716 SRA327703:SRA327716 TAW327703:TAW327716 TKS327703:TKS327716 TUO327703:TUO327716 UEK327703:UEK327716 UOG327703:UOG327716 UYC327703:UYC327716 VHY327703:VHY327716 VRU327703:VRU327716 WBQ327703:WBQ327716 WLM327703:WLM327716 WVI327703:WVI327716 C393239:C393252 IW393239:IW393252 SS393239:SS393252 ACO393239:ACO393252 AMK393239:AMK393252 AWG393239:AWG393252 BGC393239:BGC393252 BPY393239:BPY393252 BZU393239:BZU393252 CJQ393239:CJQ393252 CTM393239:CTM393252 DDI393239:DDI393252 DNE393239:DNE393252 DXA393239:DXA393252 EGW393239:EGW393252 EQS393239:EQS393252 FAO393239:FAO393252 FKK393239:FKK393252 FUG393239:FUG393252 GEC393239:GEC393252 GNY393239:GNY393252 GXU393239:GXU393252 HHQ393239:HHQ393252 HRM393239:HRM393252 IBI393239:IBI393252 ILE393239:ILE393252 IVA393239:IVA393252 JEW393239:JEW393252 JOS393239:JOS393252 JYO393239:JYO393252 KIK393239:KIK393252 KSG393239:KSG393252 LCC393239:LCC393252 LLY393239:LLY393252 LVU393239:LVU393252 MFQ393239:MFQ393252 MPM393239:MPM393252 MZI393239:MZI393252 NJE393239:NJE393252 NTA393239:NTA393252 OCW393239:OCW393252 OMS393239:OMS393252 OWO393239:OWO393252 PGK393239:PGK393252 PQG393239:PQG393252 QAC393239:QAC393252 QJY393239:QJY393252 QTU393239:QTU393252 RDQ393239:RDQ393252 RNM393239:RNM393252 RXI393239:RXI393252 SHE393239:SHE393252 SRA393239:SRA393252 TAW393239:TAW393252 TKS393239:TKS393252 TUO393239:TUO393252 UEK393239:UEK393252 UOG393239:UOG393252 UYC393239:UYC393252 VHY393239:VHY393252 VRU393239:VRU393252 WBQ393239:WBQ393252 WLM393239:WLM393252 WVI393239:WVI393252 C458775:C458788 IW458775:IW458788 SS458775:SS458788 ACO458775:ACO458788 AMK458775:AMK458788 AWG458775:AWG458788 BGC458775:BGC458788 BPY458775:BPY458788 BZU458775:BZU458788 CJQ458775:CJQ458788 CTM458775:CTM458788 DDI458775:DDI458788 DNE458775:DNE458788 DXA458775:DXA458788 EGW458775:EGW458788 EQS458775:EQS458788 FAO458775:FAO458788 FKK458775:FKK458788 FUG458775:FUG458788 GEC458775:GEC458788 GNY458775:GNY458788 GXU458775:GXU458788 HHQ458775:HHQ458788 HRM458775:HRM458788 IBI458775:IBI458788 ILE458775:ILE458788 IVA458775:IVA458788 JEW458775:JEW458788 JOS458775:JOS458788 JYO458775:JYO458788 KIK458775:KIK458788 KSG458775:KSG458788 LCC458775:LCC458788 LLY458775:LLY458788 LVU458775:LVU458788 MFQ458775:MFQ458788 MPM458775:MPM458788 MZI458775:MZI458788 NJE458775:NJE458788 NTA458775:NTA458788 OCW458775:OCW458788 OMS458775:OMS458788 OWO458775:OWO458788 PGK458775:PGK458788 PQG458775:PQG458788 QAC458775:QAC458788 QJY458775:QJY458788 QTU458775:QTU458788 RDQ458775:RDQ458788 RNM458775:RNM458788 RXI458775:RXI458788 SHE458775:SHE458788 SRA458775:SRA458788 TAW458775:TAW458788 TKS458775:TKS458788 TUO458775:TUO458788 UEK458775:UEK458788 UOG458775:UOG458788 UYC458775:UYC458788 VHY458775:VHY458788 VRU458775:VRU458788 WBQ458775:WBQ458788 WLM458775:WLM458788 WVI458775:WVI458788 C524311:C524324 IW524311:IW524324 SS524311:SS524324 ACO524311:ACO524324 AMK524311:AMK524324 AWG524311:AWG524324 BGC524311:BGC524324 BPY524311:BPY524324 BZU524311:BZU524324 CJQ524311:CJQ524324 CTM524311:CTM524324 DDI524311:DDI524324 DNE524311:DNE524324 DXA524311:DXA524324 EGW524311:EGW524324 EQS524311:EQS524324 FAO524311:FAO524324 FKK524311:FKK524324 FUG524311:FUG524324 GEC524311:GEC524324 GNY524311:GNY524324 GXU524311:GXU524324 HHQ524311:HHQ524324 HRM524311:HRM524324 IBI524311:IBI524324 ILE524311:ILE524324 IVA524311:IVA524324 JEW524311:JEW524324 JOS524311:JOS524324 JYO524311:JYO524324 KIK524311:KIK524324 KSG524311:KSG524324 LCC524311:LCC524324 LLY524311:LLY524324 LVU524311:LVU524324 MFQ524311:MFQ524324 MPM524311:MPM524324 MZI524311:MZI524324 NJE524311:NJE524324 NTA524311:NTA524324 OCW524311:OCW524324 OMS524311:OMS524324 OWO524311:OWO524324 PGK524311:PGK524324 PQG524311:PQG524324 QAC524311:QAC524324 QJY524311:QJY524324 QTU524311:QTU524324 RDQ524311:RDQ524324 RNM524311:RNM524324 RXI524311:RXI524324 SHE524311:SHE524324 SRA524311:SRA524324 TAW524311:TAW524324 TKS524311:TKS524324 TUO524311:TUO524324 UEK524311:UEK524324 UOG524311:UOG524324 UYC524311:UYC524324 VHY524311:VHY524324 VRU524311:VRU524324 WBQ524311:WBQ524324 WLM524311:WLM524324 WVI524311:WVI524324 C589847:C589860 IW589847:IW589860 SS589847:SS589860 ACO589847:ACO589860 AMK589847:AMK589860 AWG589847:AWG589860 BGC589847:BGC589860 BPY589847:BPY589860 BZU589847:BZU589860 CJQ589847:CJQ589860 CTM589847:CTM589860 DDI589847:DDI589860 DNE589847:DNE589860 DXA589847:DXA589860 EGW589847:EGW589860 EQS589847:EQS589860 FAO589847:FAO589860 FKK589847:FKK589860 FUG589847:FUG589860 GEC589847:GEC589860 GNY589847:GNY589860 GXU589847:GXU589860 HHQ589847:HHQ589860 HRM589847:HRM589860 IBI589847:IBI589860 ILE589847:ILE589860 IVA589847:IVA589860 JEW589847:JEW589860 JOS589847:JOS589860 JYO589847:JYO589860 KIK589847:KIK589860 KSG589847:KSG589860 LCC589847:LCC589860 LLY589847:LLY589860 LVU589847:LVU589860 MFQ589847:MFQ589860 MPM589847:MPM589860 MZI589847:MZI589860 NJE589847:NJE589860 NTA589847:NTA589860 OCW589847:OCW589860 OMS589847:OMS589860 OWO589847:OWO589860 PGK589847:PGK589860 PQG589847:PQG589860 QAC589847:QAC589860 QJY589847:QJY589860 QTU589847:QTU589860 RDQ589847:RDQ589860 RNM589847:RNM589860 RXI589847:RXI589860 SHE589847:SHE589860 SRA589847:SRA589860 TAW589847:TAW589860 TKS589847:TKS589860 TUO589847:TUO589860 UEK589847:UEK589860 UOG589847:UOG589860 UYC589847:UYC589860 VHY589847:VHY589860 VRU589847:VRU589860 WBQ589847:WBQ589860 WLM589847:WLM589860 WVI589847:WVI589860 C655383:C655396 IW655383:IW655396 SS655383:SS655396 ACO655383:ACO655396 AMK655383:AMK655396 AWG655383:AWG655396 BGC655383:BGC655396 BPY655383:BPY655396 BZU655383:BZU655396 CJQ655383:CJQ655396 CTM655383:CTM655396 DDI655383:DDI655396 DNE655383:DNE655396 DXA655383:DXA655396 EGW655383:EGW655396 EQS655383:EQS655396 FAO655383:FAO655396 FKK655383:FKK655396 FUG655383:FUG655396 GEC655383:GEC655396 GNY655383:GNY655396 GXU655383:GXU655396 HHQ655383:HHQ655396 HRM655383:HRM655396 IBI655383:IBI655396 ILE655383:ILE655396 IVA655383:IVA655396 JEW655383:JEW655396 JOS655383:JOS655396 JYO655383:JYO655396 KIK655383:KIK655396 KSG655383:KSG655396 LCC655383:LCC655396 LLY655383:LLY655396 LVU655383:LVU655396 MFQ655383:MFQ655396 MPM655383:MPM655396 MZI655383:MZI655396 NJE655383:NJE655396 NTA655383:NTA655396 OCW655383:OCW655396 OMS655383:OMS655396 OWO655383:OWO655396 PGK655383:PGK655396 PQG655383:PQG655396 QAC655383:QAC655396 QJY655383:QJY655396 QTU655383:QTU655396 RDQ655383:RDQ655396 RNM655383:RNM655396 RXI655383:RXI655396 SHE655383:SHE655396 SRA655383:SRA655396 TAW655383:TAW655396 TKS655383:TKS655396 TUO655383:TUO655396 UEK655383:UEK655396 UOG655383:UOG655396 UYC655383:UYC655396 VHY655383:VHY655396 VRU655383:VRU655396 WBQ655383:WBQ655396 WLM655383:WLM655396 WVI655383:WVI655396 C720919:C720932 IW720919:IW720932 SS720919:SS720932 ACO720919:ACO720932 AMK720919:AMK720932 AWG720919:AWG720932 BGC720919:BGC720932 BPY720919:BPY720932 BZU720919:BZU720932 CJQ720919:CJQ720932 CTM720919:CTM720932 DDI720919:DDI720932 DNE720919:DNE720932 DXA720919:DXA720932 EGW720919:EGW720932 EQS720919:EQS720932 FAO720919:FAO720932 FKK720919:FKK720932 FUG720919:FUG720932 GEC720919:GEC720932 GNY720919:GNY720932 GXU720919:GXU720932 HHQ720919:HHQ720932 HRM720919:HRM720932 IBI720919:IBI720932 ILE720919:ILE720932 IVA720919:IVA720932 JEW720919:JEW720932 JOS720919:JOS720932 JYO720919:JYO720932 KIK720919:KIK720932 KSG720919:KSG720932 LCC720919:LCC720932 LLY720919:LLY720932 LVU720919:LVU720932 MFQ720919:MFQ720932 MPM720919:MPM720932 MZI720919:MZI720932 NJE720919:NJE720932 NTA720919:NTA720932 OCW720919:OCW720932 OMS720919:OMS720932 OWO720919:OWO720932 PGK720919:PGK720932 PQG720919:PQG720932 QAC720919:QAC720932 QJY720919:QJY720932 QTU720919:QTU720932 RDQ720919:RDQ720932 RNM720919:RNM720932 RXI720919:RXI720932 SHE720919:SHE720932 SRA720919:SRA720932 TAW720919:TAW720932 TKS720919:TKS720932 TUO720919:TUO720932 UEK720919:UEK720932 UOG720919:UOG720932 UYC720919:UYC720932 VHY720919:VHY720932 VRU720919:VRU720932 WBQ720919:WBQ720932 WLM720919:WLM720932 WVI720919:WVI720932 C786455:C786468 IW786455:IW786468 SS786455:SS786468 ACO786455:ACO786468 AMK786455:AMK786468 AWG786455:AWG786468 BGC786455:BGC786468 BPY786455:BPY786468 BZU786455:BZU786468 CJQ786455:CJQ786468 CTM786455:CTM786468 DDI786455:DDI786468 DNE786455:DNE786468 DXA786455:DXA786468 EGW786455:EGW786468 EQS786455:EQS786468 FAO786455:FAO786468 FKK786455:FKK786468 FUG786455:FUG786468 GEC786455:GEC786468 GNY786455:GNY786468 GXU786455:GXU786468 HHQ786455:HHQ786468 HRM786455:HRM786468 IBI786455:IBI786468 ILE786455:ILE786468 IVA786455:IVA786468 JEW786455:JEW786468 JOS786455:JOS786468 JYO786455:JYO786468 KIK786455:KIK786468 KSG786455:KSG786468 LCC786455:LCC786468 LLY786455:LLY786468 LVU786455:LVU786468 MFQ786455:MFQ786468 MPM786455:MPM786468 MZI786455:MZI786468 NJE786455:NJE786468 NTA786455:NTA786468 OCW786455:OCW786468 OMS786455:OMS786468 OWO786455:OWO786468 PGK786455:PGK786468 PQG786455:PQG786468 QAC786455:QAC786468 QJY786455:QJY786468 QTU786455:QTU786468 RDQ786455:RDQ786468 RNM786455:RNM786468 RXI786455:RXI786468 SHE786455:SHE786468 SRA786455:SRA786468 TAW786455:TAW786468 TKS786455:TKS786468 TUO786455:TUO786468 UEK786455:UEK786468 UOG786455:UOG786468 UYC786455:UYC786468 VHY786455:VHY786468 VRU786455:VRU786468 WBQ786455:WBQ786468 WLM786455:WLM786468 WVI786455:WVI786468 C851991:C852004 IW851991:IW852004 SS851991:SS852004 ACO851991:ACO852004 AMK851991:AMK852004 AWG851991:AWG852004 BGC851991:BGC852004 BPY851991:BPY852004 BZU851991:BZU852004 CJQ851991:CJQ852004 CTM851991:CTM852004 DDI851991:DDI852004 DNE851991:DNE852004 DXA851991:DXA852004 EGW851991:EGW852004 EQS851991:EQS852004 FAO851991:FAO852004 FKK851991:FKK852004 FUG851991:FUG852004 GEC851991:GEC852004 GNY851991:GNY852004 GXU851991:GXU852004 HHQ851991:HHQ852004 HRM851991:HRM852004 IBI851991:IBI852004 ILE851991:ILE852004 IVA851991:IVA852004 JEW851991:JEW852004 JOS851991:JOS852004 JYO851991:JYO852004 KIK851991:KIK852004 KSG851991:KSG852004 LCC851991:LCC852004 LLY851991:LLY852004 LVU851991:LVU852004 MFQ851991:MFQ852004 MPM851991:MPM852004 MZI851991:MZI852004 NJE851991:NJE852004 NTA851991:NTA852004 OCW851991:OCW852004 OMS851991:OMS852004 OWO851991:OWO852004 PGK851991:PGK852004 PQG851991:PQG852004 QAC851991:QAC852004 QJY851991:QJY852004 QTU851991:QTU852004 RDQ851991:RDQ852004 RNM851991:RNM852004 RXI851991:RXI852004 SHE851991:SHE852004 SRA851991:SRA852004 TAW851991:TAW852004 TKS851991:TKS852004 TUO851991:TUO852004 UEK851991:UEK852004 UOG851991:UOG852004 UYC851991:UYC852004 VHY851991:VHY852004 VRU851991:VRU852004 WBQ851991:WBQ852004 WLM851991:WLM852004 WVI851991:WVI852004 C917527:C917540 IW917527:IW917540 SS917527:SS917540 ACO917527:ACO917540 AMK917527:AMK917540 AWG917527:AWG917540 BGC917527:BGC917540 BPY917527:BPY917540 BZU917527:BZU917540 CJQ917527:CJQ917540 CTM917527:CTM917540 DDI917527:DDI917540 DNE917527:DNE917540 DXA917527:DXA917540 EGW917527:EGW917540 EQS917527:EQS917540 FAO917527:FAO917540 FKK917527:FKK917540 FUG917527:FUG917540 GEC917527:GEC917540 GNY917527:GNY917540 GXU917527:GXU917540 HHQ917527:HHQ917540 HRM917527:HRM917540 IBI917527:IBI917540 ILE917527:ILE917540 IVA917527:IVA917540 JEW917527:JEW917540 JOS917527:JOS917540 JYO917527:JYO917540 KIK917527:KIK917540 KSG917527:KSG917540 LCC917527:LCC917540 LLY917527:LLY917540 LVU917527:LVU917540 MFQ917527:MFQ917540 MPM917527:MPM917540 MZI917527:MZI917540 NJE917527:NJE917540 NTA917527:NTA917540 OCW917527:OCW917540 OMS917527:OMS917540 OWO917527:OWO917540 PGK917527:PGK917540 PQG917527:PQG917540 QAC917527:QAC917540 QJY917527:QJY917540 QTU917527:QTU917540 RDQ917527:RDQ917540 RNM917527:RNM917540 RXI917527:RXI917540 SHE917527:SHE917540 SRA917527:SRA917540 TAW917527:TAW917540 TKS917527:TKS917540 TUO917527:TUO917540 UEK917527:UEK917540 UOG917527:UOG917540 UYC917527:UYC917540 VHY917527:VHY917540 VRU917527:VRU917540 WBQ917527:WBQ917540 WLM917527:WLM917540 WVI917527:WVI917540 C983063:C983076 IW983063:IW983076 SS983063:SS983076 ACO983063:ACO983076 AMK983063:AMK983076 AWG983063:AWG983076 BGC983063:BGC983076 BPY983063:BPY983076 BZU983063:BZU983076 CJQ983063:CJQ983076 CTM983063:CTM983076 DDI983063:DDI983076 DNE983063:DNE983076 DXA983063:DXA983076 EGW983063:EGW983076 EQS983063:EQS983076 FAO983063:FAO983076 FKK983063:FKK983076 FUG983063:FUG983076 GEC983063:GEC983076 GNY983063:GNY983076 GXU983063:GXU983076 HHQ983063:HHQ983076 HRM983063:HRM983076 IBI983063:IBI983076 ILE983063:ILE983076 IVA983063:IVA983076 JEW983063:JEW983076 JOS983063:JOS983076 JYO983063:JYO983076 KIK983063:KIK983076 KSG983063:KSG983076 LCC983063:LCC983076 LLY983063:LLY983076 LVU983063:LVU983076 MFQ983063:MFQ983076 MPM983063:MPM983076 MZI983063:MZI983076 NJE983063:NJE983076 NTA983063:NTA983076 OCW983063:OCW983076 OMS983063:OMS983076 OWO983063:OWO983076 PGK983063:PGK983076 PQG983063:PQG983076 QAC983063:QAC983076 QJY983063:QJY983076 QTU983063:QTU983076 RDQ983063:RDQ983076 RNM983063:RNM983076 RXI983063:RXI983076 SHE983063:SHE983076 SRA983063:SRA983076 TAW983063:TAW983076 TKS983063:TKS983076 TUO983063:TUO983076 UEK983063:UEK983076 UOG983063:UOG983076 UYC983063:UYC983076 VHY983063:VHY983076 VRU983063:VRU983076 WBQ983063:WBQ983076 WLM983063:WLM983076" xr:uid="{BAFB030C-B29B-4CD4-BA85-82F2425D7D7A}">
      <formula1>"障害者支援施設,グループホーム,居宅介護,重度訪問介護,短期入所,重度障害者等包括支援,障害児入所施設"</formula1>
    </dataValidation>
    <dataValidation type="list" allowBlank="1" showInputMessage="1" showErrorMessage="1" sqref="WVN983063:WVN983076 JB6:JB30 SX6:SX30 ACT6:ACT30 AMP6:AMP30 AWL6:AWL30 BGH6:BGH30 BQD6:BQD30 BZZ6:BZZ30 CJV6:CJV30 CTR6:CTR30 DDN6:DDN30 DNJ6:DNJ30 DXF6:DXF30 EHB6:EHB30 EQX6:EQX30 FAT6:FAT30 FKP6:FKP30 FUL6:FUL30 GEH6:GEH30 GOD6:GOD30 GXZ6:GXZ30 HHV6:HHV30 HRR6:HRR30 IBN6:IBN30 ILJ6:ILJ30 IVF6:IVF30 JFB6:JFB30 JOX6:JOX30 JYT6:JYT30 KIP6:KIP30 KSL6:KSL30 LCH6:LCH30 LMD6:LMD30 LVZ6:LVZ30 MFV6:MFV30 MPR6:MPR30 MZN6:MZN30 NJJ6:NJJ30 NTF6:NTF30 ODB6:ODB30 OMX6:OMX30 OWT6:OWT30 PGP6:PGP30 PQL6:PQL30 QAH6:QAH30 QKD6:QKD30 QTZ6:QTZ30 RDV6:RDV30 RNR6:RNR30 RXN6:RXN30 SHJ6:SHJ30 SRF6:SRF30 TBB6:TBB30 TKX6:TKX30 TUT6:TUT30 UEP6:UEP30 UOL6:UOL30 UYH6:UYH30 VID6:VID30 VRZ6:VRZ30 WBV6:WBV30 WLR6:WLR30 WVN6:WVN30 H65559:H65572 JB65559:JB65572 SX65559:SX65572 ACT65559:ACT65572 AMP65559:AMP65572 AWL65559:AWL65572 BGH65559:BGH65572 BQD65559:BQD65572 BZZ65559:BZZ65572 CJV65559:CJV65572 CTR65559:CTR65572 DDN65559:DDN65572 DNJ65559:DNJ65572 DXF65559:DXF65572 EHB65559:EHB65572 EQX65559:EQX65572 FAT65559:FAT65572 FKP65559:FKP65572 FUL65559:FUL65572 GEH65559:GEH65572 GOD65559:GOD65572 GXZ65559:GXZ65572 HHV65559:HHV65572 HRR65559:HRR65572 IBN65559:IBN65572 ILJ65559:ILJ65572 IVF65559:IVF65572 JFB65559:JFB65572 JOX65559:JOX65572 JYT65559:JYT65572 KIP65559:KIP65572 KSL65559:KSL65572 LCH65559:LCH65572 LMD65559:LMD65572 LVZ65559:LVZ65572 MFV65559:MFV65572 MPR65559:MPR65572 MZN65559:MZN65572 NJJ65559:NJJ65572 NTF65559:NTF65572 ODB65559:ODB65572 OMX65559:OMX65572 OWT65559:OWT65572 PGP65559:PGP65572 PQL65559:PQL65572 QAH65559:QAH65572 QKD65559:QKD65572 QTZ65559:QTZ65572 RDV65559:RDV65572 RNR65559:RNR65572 RXN65559:RXN65572 SHJ65559:SHJ65572 SRF65559:SRF65572 TBB65559:TBB65572 TKX65559:TKX65572 TUT65559:TUT65572 UEP65559:UEP65572 UOL65559:UOL65572 UYH65559:UYH65572 VID65559:VID65572 VRZ65559:VRZ65572 WBV65559:WBV65572 WLR65559:WLR65572 WVN65559:WVN65572 H131095:H131108 JB131095:JB131108 SX131095:SX131108 ACT131095:ACT131108 AMP131095:AMP131108 AWL131095:AWL131108 BGH131095:BGH131108 BQD131095:BQD131108 BZZ131095:BZZ131108 CJV131095:CJV131108 CTR131095:CTR131108 DDN131095:DDN131108 DNJ131095:DNJ131108 DXF131095:DXF131108 EHB131095:EHB131108 EQX131095:EQX131108 FAT131095:FAT131108 FKP131095:FKP131108 FUL131095:FUL131108 GEH131095:GEH131108 GOD131095:GOD131108 GXZ131095:GXZ131108 HHV131095:HHV131108 HRR131095:HRR131108 IBN131095:IBN131108 ILJ131095:ILJ131108 IVF131095:IVF131108 JFB131095:JFB131108 JOX131095:JOX131108 JYT131095:JYT131108 KIP131095:KIP131108 KSL131095:KSL131108 LCH131095:LCH131108 LMD131095:LMD131108 LVZ131095:LVZ131108 MFV131095:MFV131108 MPR131095:MPR131108 MZN131095:MZN131108 NJJ131095:NJJ131108 NTF131095:NTF131108 ODB131095:ODB131108 OMX131095:OMX131108 OWT131095:OWT131108 PGP131095:PGP131108 PQL131095:PQL131108 QAH131095:QAH131108 QKD131095:QKD131108 QTZ131095:QTZ131108 RDV131095:RDV131108 RNR131095:RNR131108 RXN131095:RXN131108 SHJ131095:SHJ131108 SRF131095:SRF131108 TBB131095:TBB131108 TKX131095:TKX131108 TUT131095:TUT131108 UEP131095:UEP131108 UOL131095:UOL131108 UYH131095:UYH131108 VID131095:VID131108 VRZ131095:VRZ131108 WBV131095:WBV131108 WLR131095:WLR131108 WVN131095:WVN131108 H196631:H196644 JB196631:JB196644 SX196631:SX196644 ACT196631:ACT196644 AMP196631:AMP196644 AWL196631:AWL196644 BGH196631:BGH196644 BQD196631:BQD196644 BZZ196631:BZZ196644 CJV196631:CJV196644 CTR196631:CTR196644 DDN196631:DDN196644 DNJ196631:DNJ196644 DXF196631:DXF196644 EHB196631:EHB196644 EQX196631:EQX196644 FAT196631:FAT196644 FKP196631:FKP196644 FUL196631:FUL196644 GEH196631:GEH196644 GOD196631:GOD196644 GXZ196631:GXZ196644 HHV196631:HHV196644 HRR196631:HRR196644 IBN196631:IBN196644 ILJ196631:ILJ196644 IVF196631:IVF196644 JFB196631:JFB196644 JOX196631:JOX196644 JYT196631:JYT196644 KIP196631:KIP196644 KSL196631:KSL196644 LCH196631:LCH196644 LMD196631:LMD196644 LVZ196631:LVZ196644 MFV196631:MFV196644 MPR196631:MPR196644 MZN196631:MZN196644 NJJ196631:NJJ196644 NTF196631:NTF196644 ODB196631:ODB196644 OMX196631:OMX196644 OWT196631:OWT196644 PGP196631:PGP196644 PQL196631:PQL196644 QAH196631:QAH196644 QKD196631:QKD196644 QTZ196631:QTZ196644 RDV196631:RDV196644 RNR196631:RNR196644 RXN196631:RXN196644 SHJ196631:SHJ196644 SRF196631:SRF196644 TBB196631:TBB196644 TKX196631:TKX196644 TUT196631:TUT196644 UEP196631:UEP196644 UOL196631:UOL196644 UYH196631:UYH196644 VID196631:VID196644 VRZ196631:VRZ196644 WBV196631:WBV196644 WLR196631:WLR196644 WVN196631:WVN196644 H262167:H262180 JB262167:JB262180 SX262167:SX262180 ACT262167:ACT262180 AMP262167:AMP262180 AWL262167:AWL262180 BGH262167:BGH262180 BQD262167:BQD262180 BZZ262167:BZZ262180 CJV262167:CJV262180 CTR262167:CTR262180 DDN262167:DDN262180 DNJ262167:DNJ262180 DXF262167:DXF262180 EHB262167:EHB262180 EQX262167:EQX262180 FAT262167:FAT262180 FKP262167:FKP262180 FUL262167:FUL262180 GEH262167:GEH262180 GOD262167:GOD262180 GXZ262167:GXZ262180 HHV262167:HHV262180 HRR262167:HRR262180 IBN262167:IBN262180 ILJ262167:ILJ262180 IVF262167:IVF262180 JFB262167:JFB262180 JOX262167:JOX262180 JYT262167:JYT262180 KIP262167:KIP262180 KSL262167:KSL262180 LCH262167:LCH262180 LMD262167:LMD262180 LVZ262167:LVZ262180 MFV262167:MFV262180 MPR262167:MPR262180 MZN262167:MZN262180 NJJ262167:NJJ262180 NTF262167:NTF262180 ODB262167:ODB262180 OMX262167:OMX262180 OWT262167:OWT262180 PGP262167:PGP262180 PQL262167:PQL262180 QAH262167:QAH262180 QKD262167:QKD262180 QTZ262167:QTZ262180 RDV262167:RDV262180 RNR262167:RNR262180 RXN262167:RXN262180 SHJ262167:SHJ262180 SRF262167:SRF262180 TBB262167:TBB262180 TKX262167:TKX262180 TUT262167:TUT262180 UEP262167:UEP262180 UOL262167:UOL262180 UYH262167:UYH262180 VID262167:VID262180 VRZ262167:VRZ262180 WBV262167:WBV262180 WLR262167:WLR262180 WVN262167:WVN262180 H327703:H327716 JB327703:JB327716 SX327703:SX327716 ACT327703:ACT327716 AMP327703:AMP327716 AWL327703:AWL327716 BGH327703:BGH327716 BQD327703:BQD327716 BZZ327703:BZZ327716 CJV327703:CJV327716 CTR327703:CTR327716 DDN327703:DDN327716 DNJ327703:DNJ327716 DXF327703:DXF327716 EHB327703:EHB327716 EQX327703:EQX327716 FAT327703:FAT327716 FKP327703:FKP327716 FUL327703:FUL327716 GEH327703:GEH327716 GOD327703:GOD327716 GXZ327703:GXZ327716 HHV327703:HHV327716 HRR327703:HRR327716 IBN327703:IBN327716 ILJ327703:ILJ327716 IVF327703:IVF327716 JFB327703:JFB327716 JOX327703:JOX327716 JYT327703:JYT327716 KIP327703:KIP327716 KSL327703:KSL327716 LCH327703:LCH327716 LMD327703:LMD327716 LVZ327703:LVZ327716 MFV327703:MFV327716 MPR327703:MPR327716 MZN327703:MZN327716 NJJ327703:NJJ327716 NTF327703:NTF327716 ODB327703:ODB327716 OMX327703:OMX327716 OWT327703:OWT327716 PGP327703:PGP327716 PQL327703:PQL327716 QAH327703:QAH327716 QKD327703:QKD327716 QTZ327703:QTZ327716 RDV327703:RDV327716 RNR327703:RNR327716 RXN327703:RXN327716 SHJ327703:SHJ327716 SRF327703:SRF327716 TBB327703:TBB327716 TKX327703:TKX327716 TUT327703:TUT327716 UEP327703:UEP327716 UOL327703:UOL327716 UYH327703:UYH327716 VID327703:VID327716 VRZ327703:VRZ327716 WBV327703:WBV327716 WLR327703:WLR327716 WVN327703:WVN327716 H393239:H393252 JB393239:JB393252 SX393239:SX393252 ACT393239:ACT393252 AMP393239:AMP393252 AWL393239:AWL393252 BGH393239:BGH393252 BQD393239:BQD393252 BZZ393239:BZZ393252 CJV393239:CJV393252 CTR393239:CTR393252 DDN393239:DDN393252 DNJ393239:DNJ393252 DXF393239:DXF393252 EHB393239:EHB393252 EQX393239:EQX393252 FAT393239:FAT393252 FKP393239:FKP393252 FUL393239:FUL393252 GEH393239:GEH393252 GOD393239:GOD393252 GXZ393239:GXZ393252 HHV393239:HHV393252 HRR393239:HRR393252 IBN393239:IBN393252 ILJ393239:ILJ393252 IVF393239:IVF393252 JFB393239:JFB393252 JOX393239:JOX393252 JYT393239:JYT393252 KIP393239:KIP393252 KSL393239:KSL393252 LCH393239:LCH393252 LMD393239:LMD393252 LVZ393239:LVZ393252 MFV393239:MFV393252 MPR393239:MPR393252 MZN393239:MZN393252 NJJ393239:NJJ393252 NTF393239:NTF393252 ODB393239:ODB393252 OMX393239:OMX393252 OWT393239:OWT393252 PGP393239:PGP393252 PQL393239:PQL393252 QAH393239:QAH393252 QKD393239:QKD393252 QTZ393239:QTZ393252 RDV393239:RDV393252 RNR393239:RNR393252 RXN393239:RXN393252 SHJ393239:SHJ393252 SRF393239:SRF393252 TBB393239:TBB393252 TKX393239:TKX393252 TUT393239:TUT393252 UEP393239:UEP393252 UOL393239:UOL393252 UYH393239:UYH393252 VID393239:VID393252 VRZ393239:VRZ393252 WBV393239:WBV393252 WLR393239:WLR393252 WVN393239:WVN393252 H458775:H458788 JB458775:JB458788 SX458775:SX458788 ACT458775:ACT458788 AMP458775:AMP458788 AWL458775:AWL458788 BGH458775:BGH458788 BQD458775:BQD458788 BZZ458775:BZZ458788 CJV458775:CJV458788 CTR458775:CTR458788 DDN458775:DDN458788 DNJ458775:DNJ458788 DXF458775:DXF458788 EHB458775:EHB458788 EQX458775:EQX458788 FAT458775:FAT458788 FKP458775:FKP458788 FUL458775:FUL458788 GEH458775:GEH458788 GOD458775:GOD458788 GXZ458775:GXZ458788 HHV458775:HHV458788 HRR458775:HRR458788 IBN458775:IBN458788 ILJ458775:ILJ458788 IVF458775:IVF458788 JFB458775:JFB458788 JOX458775:JOX458788 JYT458775:JYT458788 KIP458775:KIP458788 KSL458775:KSL458788 LCH458775:LCH458788 LMD458775:LMD458788 LVZ458775:LVZ458788 MFV458775:MFV458788 MPR458775:MPR458788 MZN458775:MZN458788 NJJ458775:NJJ458788 NTF458775:NTF458788 ODB458775:ODB458788 OMX458775:OMX458788 OWT458775:OWT458788 PGP458775:PGP458788 PQL458775:PQL458788 QAH458775:QAH458788 QKD458775:QKD458788 QTZ458775:QTZ458788 RDV458775:RDV458788 RNR458775:RNR458788 RXN458775:RXN458788 SHJ458775:SHJ458788 SRF458775:SRF458788 TBB458775:TBB458788 TKX458775:TKX458788 TUT458775:TUT458788 UEP458775:UEP458788 UOL458775:UOL458788 UYH458775:UYH458788 VID458775:VID458788 VRZ458775:VRZ458788 WBV458775:WBV458788 WLR458775:WLR458788 WVN458775:WVN458788 H524311:H524324 JB524311:JB524324 SX524311:SX524324 ACT524311:ACT524324 AMP524311:AMP524324 AWL524311:AWL524324 BGH524311:BGH524324 BQD524311:BQD524324 BZZ524311:BZZ524324 CJV524311:CJV524324 CTR524311:CTR524324 DDN524311:DDN524324 DNJ524311:DNJ524324 DXF524311:DXF524324 EHB524311:EHB524324 EQX524311:EQX524324 FAT524311:FAT524324 FKP524311:FKP524324 FUL524311:FUL524324 GEH524311:GEH524324 GOD524311:GOD524324 GXZ524311:GXZ524324 HHV524311:HHV524324 HRR524311:HRR524324 IBN524311:IBN524324 ILJ524311:ILJ524324 IVF524311:IVF524324 JFB524311:JFB524324 JOX524311:JOX524324 JYT524311:JYT524324 KIP524311:KIP524324 KSL524311:KSL524324 LCH524311:LCH524324 LMD524311:LMD524324 LVZ524311:LVZ524324 MFV524311:MFV524324 MPR524311:MPR524324 MZN524311:MZN524324 NJJ524311:NJJ524324 NTF524311:NTF524324 ODB524311:ODB524324 OMX524311:OMX524324 OWT524311:OWT524324 PGP524311:PGP524324 PQL524311:PQL524324 QAH524311:QAH524324 QKD524311:QKD524324 QTZ524311:QTZ524324 RDV524311:RDV524324 RNR524311:RNR524324 RXN524311:RXN524324 SHJ524311:SHJ524324 SRF524311:SRF524324 TBB524311:TBB524324 TKX524311:TKX524324 TUT524311:TUT524324 UEP524311:UEP524324 UOL524311:UOL524324 UYH524311:UYH524324 VID524311:VID524324 VRZ524311:VRZ524324 WBV524311:WBV524324 WLR524311:WLR524324 WVN524311:WVN524324 H589847:H589860 JB589847:JB589860 SX589847:SX589860 ACT589847:ACT589860 AMP589847:AMP589860 AWL589847:AWL589860 BGH589847:BGH589860 BQD589847:BQD589860 BZZ589847:BZZ589860 CJV589847:CJV589860 CTR589847:CTR589860 DDN589847:DDN589860 DNJ589847:DNJ589860 DXF589847:DXF589860 EHB589847:EHB589860 EQX589847:EQX589860 FAT589847:FAT589860 FKP589847:FKP589860 FUL589847:FUL589860 GEH589847:GEH589860 GOD589847:GOD589860 GXZ589847:GXZ589860 HHV589847:HHV589860 HRR589847:HRR589860 IBN589847:IBN589860 ILJ589847:ILJ589860 IVF589847:IVF589860 JFB589847:JFB589860 JOX589847:JOX589860 JYT589847:JYT589860 KIP589847:KIP589860 KSL589847:KSL589860 LCH589847:LCH589860 LMD589847:LMD589860 LVZ589847:LVZ589860 MFV589847:MFV589860 MPR589847:MPR589860 MZN589847:MZN589860 NJJ589847:NJJ589860 NTF589847:NTF589860 ODB589847:ODB589860 OMX589847:OMX589860 OWT589847:OWT589860 PGP589847:PGP589860 PQL589847:PQL589860 QAH589847:QAH589860 QKD589847:QKD589860 QTZ589847:QTZ589860 RDV589847:RDV589860 RNR589847:RNR589860 RXN589847:RXN589860 SHJ589847:SHJ589860 SRF589847:SRF589860 TBB589847:TBB589860 TKX589847:TKX589860 TUT589847:TUT589860 UEP589847:UEP589860 UOL589847:UOL589860 UYH589847:UYH589860 VID589847:VID589860 VRZ589847:VRZ589860 WBV589847:WBV589860 WLR589847:WLR589860 WVN589847:WVN589860 H655383:H655396 JB655383:JB655396 SX655383:SX655396 ACT655383:ACT655396 AMP655383:AMP655396 AWL655383:AWL655396 BGH655383:BGH655396 BQD655383:BQD655396 BZZ655383:BZZ655396 CJV655383:CJV655396 CTR655383:CTR655396 DDN655383:DDN655396 DNJ655383:DNJ655396 DXF655383:DXF655396 EHB655383:EHB655396 EQX655383:EQX655396 FAT655383:FAT655396 FKP655383:FKP655396 FUL655383:FUL655396 GEH655383:GEH655396 GOD655383:GOD655396 GXZ655383:GXZ655396 HHV655383:HHV655396 HRR655383:HRR655396 IBN655383:IBN655396 ILJ655383:ILJ655396 IVF655383:IVF655396 JFB655383:JFB655396 JOX655383:JOX655396 JYT655383:JYT655396 KIP655383:KIP655396 KSL655383:KSL655396 LCH655383:LCH655396 LMD655383:LMD655396 LVZ655383:LVZ655396 MFV655383:MFV655396 MPR655383:MPR655396 MZN655383:MZN655396 NJJ655383:NJJ655396 NTF655383:NTF655396 ODB655383:ODB655396 OMX655383:OMX655396 OWT655383:OWT655396 PGP655383:PGP655396 PQL655383:PQL655396 QAH655383:QAH655396 QKD655383:QKD655396 QTZ655383:QTZ655396 RDV655383:RDV655396 RNR655383:RNR655396 RXN655383:RXN655396 SHJ655383:SHJ655396 SRF655383:SRF655396 TBB655383:TBB655396 TKX655383:TKX655396 TUT655383:TUT655396 UEP655383:UEP655396 UOL655383:UOL655396 UYH655383:UYH655396 VID655383:VID655396 VRZ655383:VRZ655396 WBV655383:WBV655396 WLR655383:WLR655396 WVN655383:WVN655396 H720919:H720932 JB720919:JB720932 SX720919:SX720932 ACT720919:ACT720932 AMP720919:AMP720932 AWL720919:AWL720932 BGH720919:BGH720932 BQD720919:BQD720932 BZZ720919:BZZ720932 CJV720919:CJV720932 CTR720919:CTR720932 DDN720919:DDN720932 DNJ720919:DNJ720932 DXF720919:DXF720932 EHB720919:EHB720932 EQX720919:EQX720932 FAT720919:FAT720932 FKP720919:FKP720932 FUL720919:FUL720932 GEH720919:GEH720932 GOD720919:GOD720932 GXZ720919:GXZ720932 HHV720919:HHV720932 HRR720919:HRR720932 IBN720919:IBN720932 ILJ720919:ILJ720932 IVF720919:IVF720932 JFB720919:JFB720932 JOX720919:JOX720932 JYT720919:JYT720932 KIP720919:KIP720932 KSL720919:KSL720932 LCH720919:LCH720932 LMD720919:LMD720932 LVZ720919:LVZ720932 MFV720919:MFV720932 MPR720919:MPR720932 MZN720919:MZN720932 NJJ720919:NJJ720932 NTF720919:NTF720932 ODB720919:ODB720932 OMX720919:OMX720932 OWT720919:OWT720932 PGP720919:PGP720932 PQL720919:PQL720932 QAH720919:QAH720932 QKD720919:QKD720932 QTZ720919:QTZ720932 RDV720919:RDV720932 RNR720919:RNR720932 RXN720919:RXN720932 SHJ720919:SHJ720932 SRF720919:SRF720932 TBB720919:TBB720932 TKX720919:TKX720932 TUT720919:TUT720932 UEP720919:UEP720932 UOL720919:UOL720932 UYH720919:UYH720932 VID720919:VID720932 VRZ720919:VRZ720932 WBV720919:WBV720932 WLR720919:WLR720932 WVN720919:WVN720932 H786455:H786468 JB786455:JB786468 SX786455:SX786468 ACT786455:ACT786468 AMP786455:AMP786468 AWL786455:AWL786468 BGH786455:BGH786468 BQD786455:BQD786468 BZZ786455:BZZ786468 CJV786455:CJV786468 CTR786455:CTR786468 DDN786455:DDN786468 DNJ786455:DNJ786468 DXF786455:DXF786468 EHB786455:EHB786468 EQX786455:EQX786468 FAT786455:FAT786468 FKP786455:FKP786468 FUL786455:FUL786468 GEH786455:GEH786468 GOD786455:GOD786468 GXZ786455:GXZ786468 HHV786455:HHV786468 HRR786455:HRR786468 IBN786455:IBN786468 ILJ786455:ILJ786468 IVF786455:IVF786468 JFB786455:JFB786468 JOX786455:JOX786468 JYT786455:JYT786468 KIP786455:KIP786468 KSL786455:KSL786468 LCH786455:LCH786468 LMD786455:LMD786468 LVZ786455:LVZ786468 MFV786455:MFV786468 MPR786455:MPR786468 MZN786455:MZN786468 NJJ786455:NJJ786468 NTF786455:NTF786468 ODB786455:ODB786468 OMX786455:OMX786468 OWT786455:OWT786468 PGP786455:PGP786468 PQL786455:PQL786468 QAH786455:QAH786468 QKD786455:QKD786468 QTZ786455:QTZ786468 RDV786455:RDV786468 RNR786455:RNR786468 RXN786455:RXN786468 SHJ786455:SHJ786468 SRF786455:SRF786468 TBB786455:TBB786468 TKX786455:TKX786468 TUT786455:TUT786468 UEP786455:UEP786468 UOL786455:UOL786468 UYH786455:UYH786468 VID786455:VID786468 VRZ786455:VRZ786468 WBV786455:WBV786468 WLR786455:WLR786468 WVN786455:WVN786468 H851991:H852004 JB851991:JB852004 SX851991:SX852004 ACT851991:ACT852004 AMP851991:AMP852004 AWL851991:AWL852004 BGH851991:BGH852004 BQD851991:BQD852004 BZZ851991:BZZ852004 CJV851991:CJV852004 CTR851991:CTR852004 DDN851991:DDN852004 DNJ851991:DNJ852004 DXF851991:DXF852004 EHB851991:EHB852004 EQX851991:EQX852004 FAT851991:FAT852004 FKP851991:FKP852004 FUL851991:FUL852004 GEH851991:GEH852004 GOD851991:GOD852004 GXZ851991:GXZ852004 HHV851991:HHV852004 HRR851991:HRR852004 IBN851991:IBN852004 ILJ851991:ILJ852004 IVF851991:IVF852004 JFB851991:JFB852004 JOX851991:JOX852004 JYT851991:JYT852004 KIP851991:KIP852004 KSL851991:KSL852004 LCH851991:LCH852004 LMD851991:LMD852004 LVZ851991:LVZ852004 MFV851991:MFV852004 MPR851991:MPR852004 MZN851991:MZN852004 NJJ851991:NJJ852004 NTF851991:NTF852004 ODB851991:ODB852004 OMX851991:OMX852004 OWT851991:OWT852004 PGP851991:PGP852004 PQL851991:PQL852004 QAH851991:QAH852004 QKD851991:QKD852004 QTZ851991:QTZ852004 RDV851991:RDV852004 RNR851991:RNR852004 RXN851991:RXN852004 SHJ851991:SHJ852004 SRF851991:SRF852004 TBB851991:TBB852004 TKX851991:TKX852004 TUT851991:TUT852004 UEP851991:UEP852004 UOL851991:UOL852004 UYH851991:UYH852004 VID851991:VID852004 VRZ851991:VRZ852004 WBV851991:WBV852004 WLR851991:WLR852004 WVN851991:WVN852004 H917527:H917540 JB917527:JB917540 SX917527:SX917540 ACT917527:ACT917540 AMP917527:AMP917540 AWL917527:AWL917540 BGH917527:BGH917540 BQD917527:BQD917540 BZZ917527:BZZ917540 CJV917527:CJV917540 CTR917527:CTR917540 DDN917527:DDN917540 DNJ917527:DNJ917540 DXF917527:DXF917540 EHB917527:EHB917540 EQX917527:EQX917540 FAT917527:FAT917540 FKP917527:FKP917540 FUL917527:FUL917540 GEH917527:GEH917540 GOD917527:GOD917540 GXZ917527:GXZ917540 HHV917527:HHV917540 HRR917527:HRR917540 IBN917527:IBN917540 ILJ917527:ILJ917540 IVF917527:IVF917540 JFB917527:JFB917540 JOX917527:JOX917540 JYT917527:JYT917540 KIP917527:KIP917540 KSL917527:KSL917540 LCH917527:LCH917540 LMD917527:LMD917540 LVZ917527:LVZ917540 MFV917527:MFV917540 MPR917527:MPR917540 MZN917527:MZN917540 NJJ917527:NJJ917540 NTF917527:NTF917540 ODB917527:ODB917540 OMX917527:OMX917540 OWT917527:OWT917540 PGP917527:PGP917540 PQL917527:PQL917540 QAH917527:QAH917540 QKD917527:QKD917540 QTZ917527:QTZ917540 RDV917527:RDV917540 RNR917527:RNR917540 RXN917527:RXN917540 SHJ917527:SHJ917540 SRF917527:SRF917540 TBB917527:TBB917540 TKX917527:TKX917540 TUT917527:TUT917540 UEP917527:UEP917540 UOL917527:UOL917540 UYH917527:UYH917540 VID917527:VID917540 VRZ917527:VRZ917540 WBV917527:WBV917540 WLR917527:WLR917540 WVN917527:WVN917540 H983063:H983076 JB983063:JB983076 SX983063:SX983076 ACT983063:ACT983076 AMP983063:AMP983076 AWL983063:AWL983076 BGH983063:BGH983076 BQD983063:BQD983076 BZZ983063:BZZ983076 CJV983063:CJV983076 CTR983063:CTR983076 DDN983063:DDN983076 DNJ983063:DNJ983076 DXF983063:DXF983076 EHB983063:EHB983076 EQX983063:EQX983076 FAT983063:FAT983076 FKP983063:FKP983076 FUL983063:FUL983076 GEH983063:GEH983076 GOD983063:GOD983076 GXZ983063:GXZ983076 HHV983063:HHV983076 HRR983063:HRR983076 IBN983063:IBN983076 ILJ983063:ILJ983076 IVF983063:IVF983076 JFB983063:JFB983076 JOX983063:JOX983076 JYT983063:JYT983076 KIP983063:KIP983076 KSL983063:KSL983076 LCH983063:LCH983076 LMD983063:LMD983076 LVZ983063:LVZ983076 MFV983063:MFV983076 MPR983063:MPR983076 MZN983063:MZN983076 NJJ983063:NJJ983076 NTF983063:NTF983076 ODB983063:ODB983076 OMX983063:OMX983076 OWT983063:OWT983076 PGP983063:PGP983076 PQL983063:PQL983076 QAH983063:QAH983076 QKD983063:QKD983076 QTZ983063:QTZ983076 RDV983063:RDV983076 RNR983063:RNR983076 RXN983063:RXN983076 SHJ983063:SHJ983076 SRF983063:SRF983076 TBB983063:TBB983076 TKX983063:TKX983076 TUT983063:TUT983076 UEP983063:UEP983076 UOL983063:UOL983076 UYH983063:UYH983076 VID983063:VID983076 VRZ983063:VRZ983076 WBV983063:WBV983076 WLR983063:WLR983076" xr:uid="{CD4CF6C0-A507-4CE1-B877-CDFA83B08B61}">
      <formula1>"移乗介護,移動支援,排泄支援,見守り・コミュニケーション,入浴支援"</formula1>
    </dataValidation>
    <dataValidation type="list" allowBlank="1" showInputMessage="1" showErrorMessage="1" sqref="H6:H30" xr:uid="{1282C716-48DD-4D67-9CF5-51F2244850F5}">
      <formula1>INDIRECT($C6)</formula1>
    </dataValidation>
  </dataValidations>
  <printOptions horizontalCentered="1"/>
  <pageMargins left="0.19685039370078741" right="0.19685039370078741" top="0.39370078740157483" bottom="0.39370078740157483" header="0.51181102362204722" footer="0.51181102362204722"/>
  <pageSetup paperSize="9" scale="3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F6B08-3AD9-49C7-A7B8-92951EB4910C}">
  <sheetPr>
    <tabColor rgb="FF00B050"/>
    <pageSetUpPr fitToPage="1"/>
  </sheetPr>
  <dimension ref="A1:Z121"/>
  <sheetViews>
    <sheetView showGridLines="0" tabSelected="1" view="pageBreakPreview" topLeftCell="A75" zoomScale="85" zoomScaleNormal="100" zoomScaleSheetLayoutView="85" workbookViewId="0">
      <selection activeCell="B105" sqref="B105:M105"/>
    </sheetView>
  </sheetViews>
  <sheetFormatPr defaultRowHeight="13.5"/>
  <cols>
    <col min="1" max="1" width="3.375" style="11" customWidth="1"/>
    <col min="2" max="2" width="12.75" style="11" customWidth="1"/>
    <col min="3" max="3" width="27.375" style="11" customWidth="1"/>
    <col min="4" max="4" width="16" style="11" customWidth="1"/>
    <col min="5" max="5" width="14.375" style="11" customWidth="1"/>
    <col min="6" max="6" width="5.375" style="11" customWidth="1"/>
    <col min="7" max="7" width="4.25" style="11" customWidth="1"/>
    <col min="8" max="8" width="7.125" style="11" customWidth="1"/>
    <col min="9" max="10" width="12.625" style="11" customWidth="1"/>
    <col min="11" max="11" width="12.25" style="11" customWidth="1"/>
    <col min="12" max="12" width="9" style="11"/>
    <col min="13" max="13" width="18.125" style="11" customWidth="1"/>
    <col min="14" max="14" width="2.25" style="11" customWidth="1"/>
    <col min="15" max="15" width="15" style="11" customWidth="1"/>
    <col min="16" max="16" width="2.25" style="11" customWidth="1"/>
    <col min="17" max="17" width="9" style="11"/>
    <col min="18" max="18" width="0" style="11" hidden="1" customWidth="1"/>
    <col min="19" max="16384" width="9" style="11"/>
  </cols>
  <sheetData>
    <row r="1" spans="1:13" ht="24">
      <c r="A1" s="27" t="s">
        <v>170</v>
      </c>
      <c r="B1" s="28"/>
      <c r="C1" s="28"/>
      <c r="D1" s="113"/>
      <c r="E1" s="113"/>
      <c r="F1" s="113"/>
      <c r="G1" s="113"/>
      <c r="H1" s="113"/>
      <c r="I1" s="113"/>
      <c r="J1" s="113"/>
      <c r="K1" s="113"/>
      <c r="L1" s="113"/>
      <c r="M1" s="113"/>
    </row>
    <row r="2" spans="1:13" ht="58.5" customHeight="1">
      <c r="A2" s="113"/>
      <c r="B2" s="213" t="s">
        <v>137</v>
      </c>
      <c r="C2" s="213"/>
      <c r="D2" s="213"/>
      <c r="E2" s="213"/>
      <c r="F2" s="213"/>
      <c r="G2" s="213"/>
      <c r="H2" s="213"/>
      <c r="I2" s="213"/>
      <c r="J2" s="213"/>
      <c r="K2" s="213"/>
      <c r="L2" s="213"/>
      <c r="M2" s="213"/>
    </row>
    <row r="3" spans="1:13" ht="23.1" customHeight="1">
      <c r="A3" s="113"/>
      <c r="B3" s="200"/>
      <c r="C3" s="200"/>
      <c r="D3" s="200"/>
      <c r="E3" s="200"/>
      <c r="F3" s="200"/>
      <c r="G3" s="200"/>
      <c r="H3" s="200"/>
      <c r="I3" s="200"/>
      <c r="J3" s="200"/>
      <c r="K3" s="200"/>
      <c r="L3" s="200"/>
      <c r="M3" s="200"/>
    </row>
    <row r="4" spans="1:13" ht="25.5">
      <c r="B4" s="29"/>
      <c r="C4" s="29"/>
      <c r="D4" s="29"/>
      <c r="E4" s="29"/>
      <c r="F4" s="29"/>
      <c r="G4" s="29"/>
      <c r="H4" s="29"/>
      <c r="I4" s="29"/>
      <c r="J4" s="29"/>
      <c r="K4" s="30" t="s">
        <v>11</v>
      </c>
      <c r="L4" s="214" t="s">
        <v>174</v>
      </c>
      <c r="M4" s="214"/>
    </row>
    <row r="5" spans="1:13" ht="20.25" thickBot="1">
      <c r="B5" s="31" t="s">
        <v>50</v>
      </c>
      <c r="C5" s="31"/>
    </row>
    <row r="6" spans="1:13" ht="24.95" customHeight="1">
      <c r="B6" s="215" t="s">
        <v>51</v>
      </c>
      <c r="C6" s="216"/>
      <c r="D6" s="217"/>
      <c r="E6" s="218"/>
      <c r="F6" s="218"/>
      <c r="G6" s="218"/>
      <c r="H6" s="218"/>
      <c r="I6" s="218"/>
      <c r="J6" s="218"/>
      <c r="K6" s="218"/>
      <c r="L6" s="218"/>
      <c r="M6" s="219"/>
    </row>
    <row r="7" spans="1:13" ht="30" customHeight="1">
      <c r="B7" s="220" t="s">
        <v>14</v>
      </c>
      <c r="C7" s="221"/>
      <c r="D7" s="222"/>
      <c r="E7" s="223"/>
      <c r="F7" s="223"/>
      <c r="G7" s="223"/>
      <c r="H7" s="223"/>
      <c r="I7" s="223"/>
      <c r="J7" s="223"/>
      <c r="K7" s="223"/>
      <c r="L7" s="223"/>
      <c r="M7" s="224"/>
    </row>
    <row r="8" spans="1:13" ht="24.95" customHeight="1">
      <c r="B8" s="225" t="s">
        <v>51</v>
      </c>
      <c r="C8" s="226"/>
      <c r="D8" s="227"/>
      <c r="E8" s="228"/>
      <c r="F8" s="228"/>
      <c r="G8" s="228"/>
      <c r="H8" s="228"/>
      <c r="I8" s="228"/>
      <c r="J8" s="228"/>
      <c r="K8" s="228"/>
      <c r="L8" s="228"/>
      <c r="M8" s="229"/>
    </row>
    <row r="9" spans="1:13" ht="30" customHeight="1">
      <c r="B9" s="230" t="s">
        <v>52</v>
      </c>
      <c r="C9" s="231"/>
      <c r="D9" s="232"/>
      <c r="E9" s="233"/>
      <c r="F9" s="233"/>
      <c r="G9" s="233"/>
      <c r="H9" s="233"/>
      <c r="I9" s="233"/>
      <c r="J9" s="233"/>
      <c r="K9" s="233"/>
      <c r="L9" s="233"/>
      <c r="M9" s="234"/>
    </row>
    <row r="10" spans="1:13" ht="24.95" customHeight="1">
      <c r="B10" s="235" t="s">
        <v>53</v>
      </c>
      <c r="C10" s="236"/>
      <c r="D10" s="236"/>
      <c r="E10" s="236"/>
      <c r="F10" s="236"/>
      <c r="G10" s="236"/>
      <c r="H10" s="236"/>
      <c r="I10" s="236"/>
      <c r="J10" s="236"/>
      <c r="K10" s="236"/>
      <c r="L10" s="236"/>
      <c r="M10" s="237"/>
    </row>
    <row r="11" spans="1:13" ht="30" customHeight="1">
      <c r="B11" s="210"/>
      <c r="C11" s="211"/>
      <c r="D11" s="211"/>
      <c r="E11" s="211"/>
      <c r="F11" s="211"/>
      <c r="G11" s="211"/>
      <c r="H11" s="211"/>
      <c r="I11" s="211"/>
      <c r="J11" s="211"/>
      <c r="K11" s="211"/>
      <c r="L11" s="211"/>
      <c r="M11" s="212"/>
    </row>
    <row r="12" spans="1:13" ht="24.95" customHeight="1">
      <c r="B12" s="238" t="s">
        <v>138</v>
      </c>
      <c r="C12" s="239"/>
      <c r="D12" s="239"/>
      <c r="E12" s="239"/>
      <c r="F12" s="239"/>
      <c r="G12" s="239"/>
      <c r="H12" s="239"/>
      <c r="I12" s="239"/>
      <c r="J12" s="239"/>
      <c r="K12" s="239"/>
      <c r="L12" s="239"/>
      <c r="M12" s="240"/>
    </row>
    <row r="13" spans="1:13" ht="30" customHeight="1">
      <c r="B13" s="241"/>
      <c r="C13" s="242"/>
      <c r="D13" s="242"/>
      <c r="E13" s="242"/>
      <c r="F13" s="242"/>
      <c r="G13" s="242"/>
      <c r="H13" s="242"/>
      <c r="I13" s="242"/>
      <c r="J13" s="242"/>
      <c r="K13" s="242"/>
      <c r="L13" s="242"/>
      <c r="M13" s="243"/>
    </row>
    <row r="14" spans="1:13" ht="24.95" customHeight="1">
      <c r="B14" s="244" t="s">
        <v>139</v>
      </c>
      <c r="C14" s="245"/>
      <c r="D14" s="245"/>
      <c r="E14" s="245"/>
      <c r="F14" s="245"/>
      <c r="G14" s="245"/>
      <c r="H14" s="245"/>
      <c r="I14" s="245"/>
      <c r="J14" s="245"/>
      <c r="K14" s="245"/>
      <c r="L14" s="245"/>
      <c r="M14" s="246"/>
    </row>
    <row r="15" spans="1:13" ht="30" customHeight="1" thickBot="1">
      <c r="B15" s="32" t="s">
        <v>54</v>
      </c>
      <c r="C15" s="247"/>
      <c r="D15" s="248"/>
      <c r="E15" s="247" t="s">
        <v>55</v>
      </c>
      <c r="F15" s="249"/>
      <c r="G15" s="249"/>
      <c r="H15" s="248"/>
      <c r="I15" s="250"/>
      <c r="J15" s="250"/>
      <c r="K15" s="250"/>
      <c r="L15" s="250"/>
      <c r="M15" s="251"/>
    </row>
    <row r="16" spans="1:13" ht="9.75" customHeight="1">
      <c r="B16" s="33"/>
      <c r="C16" s="33"/>
      <c r="D16" s="34"/>
      <c r="E16" s="33"/>
      <c r="F16" s="33"/>
      <c r="G16" s="33"/>
      <c r="H16" s="33"/>
      <c r="I16" s="34"/>
      <c r="J16" s="34"/>
      <c r="K16" s="34"/>
      <c r="L16" s="34"/>
      <c r="M16" s="34"/>
    </row>
    <row r="17" spans="1:26" s="35" customFormat="1" ht="18" customHeight="1">
      <c r="B17" s="36" t="s">
        <v>56</v>
      </c>
      <c r="C17" s="36"/>
      <c r="D17" s="178"/>
      <c r="E17" s="178"/>
      <c r="F17" s="178"/>
      <c r="G17" s="178"/>
      <c r="H17" s="178"/>
      <c r="I17" s="178"/>
      <c r="J17" s="178"/>
      <c r="K17" s="178"/>
      <c r="L17" s="178"/>
      <c r="M17" s="38"/>
    </row>
    <row r="18" spans="1:26" s="35" customFormat="1" ht="30.75" customHeight="1">
      <c r="B18" s="37" t="s">
        <v>140</v>
      </c>
      <c r="C18" s="37"/>
      <c r="D18" s="38"/>
      <c r="E18" s="38"/>
      <c r="F18" s="38"/>
      <c r="G18" s="38"/>
      <c r="H18" s="38"/>
      <c r="I18" s="38"/>
      <c r="J18" s="39"/>
      <c r="K18" s="39"/>
      <c r="L18" s="38"/>
      <c r="M18" s="38"/>
    </row>
    <row r="19" spans="1:26" s="35" customFormat="1" ht="30.75" customHeight="1">
      <c r="B19" s="37" t="s">
        <v>57</v>
      </c>
      <c r="C19" s="37"/>
      <c r="D19" s="38"/>
      <c r="E19" s="38"/>
      <c r="F19" s="38"/>
      <c r="G19" s="38"/>
      <c r="H19" s="38"/>
      <c r="I19" s="38"/>
      <c r="J19" s="39"/>
      <c r="K19" s="39"/>
      <c r="L19" s="38"/>
      <c r="M19" s="38"/>
    </row>
    <row r="20" spans="1:26" s="35" customFormat="1" ht="33.75" customHeight="1">
      <c r="B20" s="253" t="s">
        <v>141</v>
      </c>
      <c r="C20" s="254"/>
      <c r="D20" s="255"/>
      <c r="E20" s="255"/>
      <c r="F20" s="255"/>
      <c r="G20" s="255"/>
      <c r="H20" s="255"/>
      <c r="I20" s="255"/>
      <c r="J20" s="255"/>
      <c r="K20" s="255"/>
      <c r="L20" s="255"/>
      <c r="M20" s="255"/>
    </row>
    <row r="21" spans="1:26" s="35" customFormat="1" ht="30.75" customHeight="1">
      <c r="B21" s="37" t="s">
        <v>142</v>
      </c>
      <c r="C21" s="37"/>
      <c r="D21" s="38"/>
      <c r="E21" s="38"/>
      <c r="F21" s="38"/>
      <c r="G21" s="38"/>
      <c r="H21" s="38"/>
      <c r="I21" s="38"/>
      <c r="J21" s="39"/>
      <c r="K21" s="39"/>
      <c r="L21" s="38"/>
      <c r="M21" s="38"/>
    </row>
    <row r="22" spans="1:26" s="35" customFormat="1" ht="30.75" customHeight="1">
      <c r="B22" s="37" t="s">
        <v>58</v>
      </c>
      <c r="C22" s="37"/>
      <c r="D22" s="38"/>
      <c r="E22" s="38"/>
      <c r="F22" s="38"/>
      <c r="G22" s="38"/>
      <c r="H22" s="38"/>
      <c r="I22" s="38"/>
      <c r="J22" s="39"/>
      <c r="K22" s="39"/>
      <c r="L22" s="38"/>
      <c r="M22" s="38"/>
    </row>
    <row r="23" spans="1:26" ht="14.25">
      <c r="B23" s="4"/>
      <c r="C23" s="4"/>
      <c r="D23" s="4"/>
      <c r="E23" s="4"/>
      <c r="F23" s="4"/>
      <c r="G23" s="4"/>
      <c r="H23" s="4"/>
      <c r="I23" s="4"/>
      <c r="J23" s="4"/>
      <c r="K23" s="4"/>
      <c r="L23" s="4"/>
      <c r="M23" s="4"/>
    </row>
    <row r="24" spans="1:26" ht="19.5">
      <c r="B24" s="31" t="s">
        <v>59</v>
      </c>
      <c r="C24" s="31"/>
      <c r="D24" s="4"/>
      <c r="E24" s="4"/>
      <c r="F24" s="4"/>
      <c r="G24" s="4"/>
      <c r="H24" s="4"/>
      <c r="I24" s="4"/>
      <c r="J24" s="4"/>
      <c r="K24" s="4"/>
      <c r="L24" s="4"/>
      <c r="M24" s="4"/>
    </row>
    <row r="25" spans="1:26" s="41" customFormat="1" ht="18" customHeight="1">
      <c r="A25" s="11"/>
      <c r="B25" s="4" t="s">
        <v>143</v>
      </c>
      <c r="C25" s="4"/>
      <c r="D25" s="4"/>
      <c r="E25" s="40"/>
      <c r="F25" s="40"/>
      <c r="G25" s="40"/>
      <c r="H25" s="40"/>
      <c r="I25" s="40"/>
      <c r="J25" s="40"/>
      <c r="K25" s="40"/>
      <c r="L25" s="4"/>
      <c r="M25" s="4"/>
      <c r="O25" s="11"/>
      <c r="R25" s="42"/>
      <c r="S25" s="42"/>
      <c r="T25" s="42"/>
      <c r="U25" s="42"/>
      <c r="V25" s="42"/>
      <c r="W25" s="42"/>
      <c r="X25" s="42"/>
      <c r="Y25" s="42"/>
      <c r="Z25" s="42"/>
    </row>
    <row r="26" spans="1:26" s="41" customFormat="1" ht="18" customHeight="1">
      <c r="A26" s="11"/>
      <c r="B26" s="4" t="s">
        <v>144</v>
      </c>
      <c r="C26" s="4"/>
      <c r="D26" s="4"/>
      <c r="E26" s="40"/>
      <c r="F26" s="40"/>
      <c r="G26" s="40"/>
      <c r="H26" s="40"/>
      <c r="I26" s="40"/>
      <c r="J26" s="40"/>
      <c r="K26" s="40"/>
      <c r="L26" s="4"/>
      <c r="M26" s="4"/>
      <c r="O26" s="11"/>
      <c r="R26" s="42"/>
      <c r="S26" s="42"/>
      <c r="T26" s="42"/>
      <c r="U26" s="42"/>
      <c r="V26" s="42"/>
      <c r="W26" s="42"/>
      <c r="X26" s="42"/>
      <c r="Y26" s="42"/>
      <c r="Z26" s="42"/>
    </row>
    <row r="27" spans="1:26" s="41" customFormat="1" ht="3" customHeight="1">
      <c r="A27" s="11"/>
      <c r="B27" s="4"/>
      <c r="C27" s="4"/>
      <c r="D27" s="4"/>
      <c r="E27" s="40"/>
      <c r="F27" s="40"/>
      <c r="G27" s="40"/>
      <c r="H27" s="40"/>
      <c r="I27" s="40"/>
      <c r="J27" s="40"/>
      <c r="K27" s="40"/>
      <c r="L27" s="4"/>
      <c r="M27" s="4"/>
      <c r="O27" s="11"/>
      <c r="R27" s="42"/>
      <c r="S27" s="42"/>
      <c r="T27" s="42"/>
      <c r="U27" s="42"/>
      <c r="V27" s="42"/>
      <c r="W27" s="42"/>
      <c r="X27" s="42"/>
      <c r="Y27" s="42"/>
      <c r="Z27" s="42"/>
    </row>
    <row r="28" spans="1:26" s="41" customFormat="1" ht="18" customHeight="1">
      <c r="A28" s="11"/>
      <c r="B28" s="179" t="s">
        <v>60</v>
      </c>
      <c r="C28" s="4" t="s">
        <v>61</v>
      </c>
      <c r="D28" s="4" t="s">
        <v>62</v>
      </c>
      <c r="E28" s="4"/>
      <c r="F28" s="4" t="s">
        <v>63</v>
      </c>
      <c r="G28" s="43"/>
      <c r="H28" s="44"/>
      <c r="I28" s="4"/>
      <c r="J28" s="4"/>
      <c r="K28" s="4"/>
      <c r="L28" s="4"/>
      <c r="M28" s="4"/>
      <c r="O28" s="11"/>
      <c r="R28" s="42" t="b">
        <v>0</v>
      </c>
      <c r="S28" s="42"/>
      <c r="T28" s="42"/>
      <c r="U28" s="42"/>
      <c r="V28" s="42"/>
      <c r="W28" s="42"/>
      <c r="X28" s="42"/>
      <c r="Y28" s="42"/>
      <c r="Z28" s="42"/>
    </row>
    <row r="29" spans="1:26" s="41" customFormat="1" ht="18" customHeight="1">
      <c r="A29" s="11"/>
      <c r="B29" s="43"/>
      <c r="C29" s="4" t="s">
        <v>64</v>
      </c>
      <c r="D29" s="45" t="s">
        <v>65</v>
      </c>
      <c r="E29" s="4"/>
      <c r="F29" s="4" t="s">
        <v>48</v>
      </c>
      <c r="G29" s="4"/>
      <c r="H29" s="4"/>
      <c r="I29" s="4" t="s">
        <v>49</v>
      </c>
      <c r="J29" s="4"/>
      <c r="K29" s="4"/>
      <c r="L29" s="4"/>
      <c r="M29" s="4"/>
      <c r="O29" s="11"/>
      <c r="R29" s="42" t="b">
        <v>0</v>
      </c>
      <c r="S29" s="42"/>
      <c r="T29" s="42"/>
      <c r="U29" s="42"/>
      <c r="V29" s="42"/>
      <c r="W29" s="42"/>
      <c r="X29" s="42"/>
      <c r="Y29" s="42"/>
      <c r="Z29" s="42"/>
    </row>
    <row r="30" spans="1:26" s="41" customFormat="1" ht="11.25" customHeight="1">
      <c r="A30" s="11"/>
      <c r="B30" s="43"/>
      <c r="C30" s="43"/>
      <c r="D30" s="4"/>
      <c r="E30" s="4"/>
      <c r="F30" s="4"/>
      <c r="G30" s="4"/>
      <c r="H30" s="4"/>
      <c r="I30" s="4"/>
      <c r="J30" s="4"/>
      <c r="K30" s="4"/>
      <c r="L30" s="4"/>
      <c r="M30" s="4"/>
      <c r="O30" s="11"/>
      <c r="R30" s="42" t="b">
        <v>0</v>
      </c>
      <c r="S30" s="42"/>
      <c r="T30" s="42"/>
      <c r="U30" s="42"/>
      <c r="V30" s="42"/>
      <c r="W30" s="42"/>
      <c r="X30" s="42"/>
      <c r="Y30" s="42"/>
      <c r="Z30" s="42"/>
    </row>
    <row r="31" spans="1:26" s="41" customFormat="1" ht="20.100000000000001" customHeight="1">
      <c r="A31" s="11"/>
      <c r="B31" s="10" t="s">
        <v>66</v>
      </c>
      <c r="C31" s="256"/>
      <c r="D31" s="257"/>
      <c r="E31" s="257"/>
      <c r="F31" s="257"/>
      <c r="G31" s="257"/>
      <c r="H31" s="257"/>
      <c r="I31" s="257"/>
      <c r="J31" s="258"/>
      <c r="K31" s="4"/>
      <c r="L31" s="4"/>
      <c r="M31" s="4"/>
      <c r="O31" s="11"/>
      <c r="R31" s="42" t="b">
        <v>0</v>
      </c>
      <c r="S31" s="42"/>
      <c r="T31" s="42"/>
      <c r="U31" s="42"/>
      <c r="V31" s="42"/>
      <c r="W31" s="42"/>
      <c r="X31" s="42"/>
      <c r="Y31" s="42"/>
      <c r="Z31" s="42"/>
    </row>
    <row r="32" spans="1:26" s="41" customFormat="1" ht="19.5">
      <c r="A32" s="11"/>
      <c r="B32" s="4"/>
      <c r="C32" s="4"/>
      <c r="D32" s="4"/>
      <c r="E32" s="4"/>
      <c r="F32" s="4"/>
      <c r="G32" s="4"/>
      <c r="H32" s="44"/>
      <c r="I32" s="4"/>
      <c r="J32" s="4"/>
      <c r="K32" s="4"/>
      <c r="L32" s="4"/>
      <c r="M32" s="4"/>
      <c r="O32" s="11"/>
      <c r="R32" s="42" t="b">
        <v>0</v>
      </c>
      <c r="S32" s="42"/>
      <c r="T32" s="42"/>
      <c r="U32" s="42"/>
      <c r="V32" s="42"/>
      <c r="W32" s="42"/>
      <c r="X32" s="42"/>
      <c r="Y32" s="42"/>
      <c r="Z32" s="42"/>
    </row>
    <row r="33" spans="1:26" s="41" customFormat="1" ht="24.95" customHeight="1">
      <c r="A33" s="11"/>
      <c r="B33" s="10" t="s">
        <v>67</v>
      </c>
      <c r="C33" s="259"/>
      <c r="D33" s="260"/>
      <c r="E33" s="260"/>
      <c r="F33" s="260"/>
      <c r="G33" s="260"/>
      <c r="H33" s="260"/>
      <c r="I33" s="260"/>
      <c r="J33" s="260"/>
      <c r="K33" s="260"/>
      <c r="L33" s="260"/>
      <c r="M33" s="261"/>
      <c r="N33" s="47"/>
      <c r="O33" s="47"/>
      <c r="R33" s="42" t="b">
        <v>0</v>
      </c>
      <c r="S33" s="42"/>
      <c r="T33" s="42"/>
      <c r="U33" s="42"/>
      <c r="V33" s="42"/>
      <c r="W33" s="42"/>
      <c r="X33" s="42"/>
      <c r="Y33" s="42"/>
      <c r="Z33" s="42"/>
    </row>
    <row r="34" spans="1:26" s="41" customFormat="1" ht="24.95" customHeight="1">
      <c r="A34" s="11"/>
      <c r="B34" s="4"/>
      <c r="C34" s="262"/>
      <c r="D34" s="263"/>
      <c r="E34" s="263"/>
      <c r="F34" s="263"/>
      <c r="G34" s="263"/>
      <c r="H34" s="263"/>
      <c r="I34" s="263"/>
      <c r="J34" s="263"/>
      <c r="K34" s="263"/>
      <c r="L34" s="263"/>
      <c r="M34" s="264"/>
      <c r="N34" s="47"/>
      <c r="O34" s="47"/>
      <c r="R34" s="42" t="b">
        <v>0</v>
      </c>
      <c r="S34" s="42"/>
      <c r="T34" s="42"/>
      <c r="U34" s="42"/>
      <c r="V34" s="42"/>
      <c r="W34" s="42"/>
      <c r="X34" s="42"/>
      <c r="Y34" s="42"/>
      <c r="Z34" s="42"/>
    </row>
    <row r="35" spans="1:26" s="41" customFormat="1" ht="24.95" customHeight="1">
      <c r="A35" s="11"/>
      <c r="B35" s="4"/>
      <c r="C35" s="265"/>
      <c r="D35" s="266"/>
      <c r="E35" s="266"/>
      <c r="F35" s="266"/>
      <c r="G35" s="266"/>
      <c r="H35" s="266"/>
      <c r="I35" s="266"/>
      <c r="J35" s="266"/>
      <c r="K35" s="266"/>
      <c r="L35" s="266"/>
      <c r="M35" s="267"/>
      <c r="N35" s="47"/>
      <c r="O35" s="47"/>
      <c r="R35" s="42" t="b">
        <v>0</v>
      </c>
      <c r="S35" s="42"/>
      <c r="T35" s="42"/>
      <c r="U35" s="42"/>
      <c r="V35" s="42"/>
      <c r="W35" s="42"/>
      <c r="X35" s="42"/>
      <c r="Y35" s="42"/>
      <c r="Z35" s="42"/>
    </row>
    <row r="36" spans="1:26" s="41" customFormat="1" ht="18.75" customHeight="1">
      <c r="A36" s="11"/>
      <c r="B36" s="4"/>
      <c r="C36" s="112"/>
      <c r="D36" s="112"/>
      <c r="E36" s="112"/>
      <c r="F36" s="112"/>
      <c r="G36" s="112"/>
      <c r="H36" s="112"/>
      <c r="I36" s="112"/>
      <c r="J36" s="112"/>
      <c r="K36" s="112"/>
      <c r="L36" s="112"/>
      <c r="M36" s="112"/>
      <c r="N36" s="47"/>
      <c r="O36" s="47"/>
      <c r="R36" s="42"/>
      <c r="S36" s="42"/>
      <c r="T36" s="42"/>
      <c r="U36" s="42"/>
      <c r="V36" s="42"/>
      <c r="W36" s="42"/>
      <c r="X36" s="42"/>
      <c r="Y36" s="42"/>
      <c r="Z36" s="42"/>
    </row>
    <row r="37" spans="1:26" s="41" customFormat="1" ht="18" customHeight="1">
      <c r="A37" s="11"/>
      <c r="B37" s="4" t="s">
        <v>145</v>
      </c>
      <c r="C37" s="112" t="s">
        <v>109</v>
      </c>
      <c r="D37" s="10" t="s">
        <v>110</v>
      </c>
      <c r="E37" s="112" t="s">
        <v>111</v>
      </c>
      <c r="F37" s="112" t="s">
        <v>108</v>
      </c>
      <c r="G37" s="263" t="s">
        <v>112</v>
      </c>
      <c r="H37" s="263"/>
      <c r="I37" s="112"/>
      <c r="J37" s="112"/>
      <c r="K37" s="112"/>
      <c r="L37" s="112"/>
      <c r="M37" s="112"/>
      <c r="N37" s="47"/>
      <c r="O37" s="47"/>
      <c r="R37" s="42"/>
      <c r="S37" s="42"/>
      <c r="T37" s="42"/>
      <c r="U37" s="42"/>
      <c r="V37" s="42"/>
      <c r="W37" s="42"/>
      <c r="X37" s="42"/>
      <c r="Y37" s="42"/>
      <c r="Z37" s="42"/>
    </row>
    <row r="38" spans="1:26" s="41" customFormat="1" ht="18" customHeight="1">
      <c r="A38" s="11"/>
      <c r="B38" s="4"/>
      <c r="C38" s="10" t="s">
        <v>146</v>
      </c>
      <c r="D38" s="10"/>
      <c r="E38" s="112"/>
      <c r="F38" s="112"/>
      <c r="G38" s="112"/>
      <c r="H38" s="112"/>
      <c r="I38" s="112"/>
      <c r="J38" s="112"/>
      <c r="K38" s="112"/>
      <c r="L38" s="112"/>
      <c r="M38" s="112"/>
      <c r="N38" s="47"/>
      <c r="O38" s="47"/>
      <c r="R38" s="42"/>
      <c r="S38" s="42"/>
      <c r="T38" s="42"/>
      <c r="U38" s="42"/>
      <c r="V38" s="42"/>
      <c r="W38" s="42"/>
      <c r="X38" s="42"/>
      <c r="Y38" s="42"/>
      <c r="Z38" s="42"/>
    </row>
    <row r="39" spans="1:26" s="41" customFormat="1" ht="18" customHeight="1">
      <c r="A39" s="11"/>
      <c r="B39" s="4"/>
      <c r="C39" s="10" t="s">
        <v>147</v>
      </c>
      <c r="D39" s="10"/>
      <c r="E39" s="112"/>
      <c r="F39" s="112"/>
      <c r="G39" s="112"/>
      <c r="H39" s="112"/>
      <c r="I39" s="112"/>
      <c r="J39" s="112"/>
      <c r="K39" s="112"/>
      <c r="L39" s="112"/>
      <c r="M39" s="112"/>
      <c r="N39" s="47"/>
      <c r="O39" s="47"/>
      <c r="R39" s="42"/>
      <c r="S39" s="42"/>
      <c r="T39" s="42"/>
      <c r="U39" s="42"/>
      <c r="V39" s="42"/>
      <c r="W39" s="42"/>
      <c r="X39" s="42"/>
      <c r="Y39" s="42"/>
      <c r="Z39" s="42"/>
    </row>
    <row r="40" spans="1:26" s="41" customFormat="1" ht="18" customHeight="1">
      <c r="A40" s="11"/>
      <c r="B40" s="4"/>
      <c r="C40" s="10" t="s">
        <v>148</v>
      </c>
      <c r="D40" s="10"/>
      <c r="E40" s="112"/>
      <c r="F40" s="112"/>
      <c r="G40" s="112"/>
      <c r="H40" s="112"/>
      <c r="I40" s="112"/>
      <c r="J40" s="112"/>
      <c r="K40" s="112"/>
      <c r="L40" s="112"/>
      <c r="M40" s="112"/>
      <c r="N40" s="47"/>
      <c r="O40" s="47"/>
      <c r="R40" s="42"/>
      <c r="S40" s="42"/>
      <c r="T40" s="42"/>
      <c r="U40" s="42"/>
      <c r="V40" s="42"/>
      <c r="W40" s="42"/>
      <c r="X40" s="42"/>
      <c r="Y40" s="42"/>
      <c r="Z40" s="42"/>
    </row>
    <row r="41" spans="1:26" s="41" customFormat="1" ht="12" customHeight="1">
      <c r="A41" s="11"/>
      <c r="B41" s="4"/>
      <c r="C41" s="112"/>
      <c r="D41" s="10"/>
      <c r="E41" s="112"/>
      <c r="F41" s="112"/>
      <c r="G41" s="112"/>
      <c r="H41" s="112"/>
      <c r="I41" s="112"/>
      <c r="J41" s="112"/>
      <c r="K41" s="112"/>
      <c r="L41" s="112"/>
      <c r="M41" s="112"/>
      <c r="N41" s="47"/>
      <c r="O41" s="47"/>
      <c r="R41" s="42"/>
      <c r="S41" s="42"/>
      <c r="T41" s="42"/>
      <c r="U41" s="42"/>
      <c r="V41" s="42"/>
      <c r="W41" s="42"/>
      <c r="X41" s="42"/>
      <c r="Y41" s="42"/>
      <c r="Z41" s="42"/>
    </row>
    <row r="42" spans="1:26" s="41" customFormat="1" ht="18" customHeight="1">
      <c r="A42" s="11"/>
      <c r="B42" s="4"/>
      <c r="C42" s="47" t="s">
        <v>149</v>
      </c>
      <c r="D42" s="112"/>
      <c r="E42" s="112"/>
      <c r="F42" s="112"/>
      <c r="G42" s="112"/>
      <c r="H42" s="112"/>
      <c r="I42" s="112"/>
      <c r="J42" s="112"/>
      <c r="K42" s="112"/>
      <c r="L42" s="112"/>
      <c r="M42" s="112"/>
      <c r="N42" s="47"/>
      <c r="O42" s="47"/>
      <c r="R42" s="42"/>
      <c r="S42" s="42"/>
      <c r="T42" s="42"/>
      <c r="U42" s="42"/>
      <c r="V42" s="42"/>
      <c r="W42" s="42"/>
      <c r="X42" s="42"/>
      <c r="Y42" s="42"/>
      <c r="Z42" s="42"/>
    </row>
    <row r="43" spans="1:26" s="41" customFormat="1" ht="18" customHeight="1">
      <c r="A43" s="11"/>
      <c r="B43" s="4"/>
      <c r="C43" s="47" t="s">
        <v>168</v>
      </c>
      <c r="D43" s="112"/>
      <c r="E43" s="112"/>
      <c r="F43" s="112"/>
      <c r="G43" s="112"/>
      <c r="H43" s="112"/>
      <c r="I43" s="112"/>
      <c r="J43" s="112"/>
      <c r="K43" s="112"/>
      <c r="L43" s="112"/>
      <c r="M43" s="112"/>
      <c r="N43" s="47"/>
      <c r="O43" s="47"/>
      <c r="R43" s="42"/>
      <c r="S43" s="42"/>
      <c r="T43" s="42"/>
      <c r="U43" s="42"/>
      <c r="V43" s="42"/>
      <c r="W43" s="42"/>
      <c r="X43" s="42"/>
      <c r="Y43" s="42"/>
      <c r="Z43" s="42"/>
    </row>
    <row r="44" spans="1:26" s="41" customFormat="1" ht="9.75" customHeight="1">
      <c r="A44" s="11"/>
      <c r="B44" s="4"/>
      <c r="C44" s="10"/>
      <c r="D44" s="112"/>
      <c r="E44" s="112"/>
      <c r="F44" s="112"/>
      <c r="G44" s="112"/>
      <c r="H44" s="112"/>
      <c r="I44" s="112"/>
      <c r="J44" s="112"/>
      <c r="K44" s="112"/>
      <c r="L44" s="112"/>
      <c r="M44" s="112"/>
      <c r="N44" s="47"/>
      <c r="O44" s="47"/>
      <c r="R44" s="42"/>
      <c r="S44" s="42"/>
      <c r="T44" s="42"/>
      <c r="U44" s="42"/>
      <c r="V44" s="42"/>
      <c r="W44" s="42"/>
      <c r="X44" s="42"/>
      <c r="Y44" s="42"/>
      <c r="Z44" s="42"/>
    </row>
    <row r="45" spans="1:26" s="41" customFormat="1" ht="18" customHeight="1">
      <c r="A45" s="11"/>
      <c r="B45" s="4"/>
      <c r="C45" s="10" t="s">
        <v>150</v>
      </c>
      <c r="D45" s="112"/>
      <c r="E45" s="112"/>
      <c r="F45" s="112"/>
      <c r="G45" s="112"/>
      <c r="H45" s="112"/>
      <c r="I45" s="112"/>
      <c r="J45" s="112"/>
      <c r="K45" s="112"/>
      <c r="L45" s="112"/>
      <c r="M45" s="112"/>
      <c r="N45" s="47"/>
      <c r="O45" s="47"/>
      <c r="R45" s="42"/>
      <c r="S45" s="42"/>
      <c r="T45" s="42"/>
      <c r="U45" s="42"/>
      <c r="V45" s="42"/>
      <c r="W45" s="42"/>
      <c r="X45" s="42"/>
      <c r="Y45" s="42"/>
      <c r="Z45" s="42"/>
    </row>
    <row r="46" spans="1:26" s="41" customFormat="1" ht="18.75" customHeight="1">
      <c r="A46" s="11"/>
      <c r="B46" s="4"/>
      <c r="C46" s="112"/>
      <c r="D46" s="112"/>
      <c r="E46" s="112"/>
      <c r="F46" s="112"/>
      <c r="G46" s="112"/>
      <c r="H46" s="112"/>
      <c r="I46" s="112"/>
      <c r="J46" s="112"/>
      <c r="K46" s="112"/>
      <c r="L46" s="112"/>
      <c r="M46" s="112"/>
      <c r="N46" s="47"/>
      <c r="O46" s="47"/>
      <c r="R46" s="42"/>
      <c r="S46" s="42"/>
      <c r="T46" s="42"/>
      <c r="U46" s="42"/>
      <c r="V46" s="42"/>
      <c r="W46" s="42"/>
      <c r="X46" s="42"/>
      <c r="Y46" s="42"/>
      <c r="Z46" s="42"/>
    </row>
    <row r="47" spans="1:26" ht="19.5">
      <c r="B47" s="44" t="s">
        <v>68</v>
      </c>
      <c r="C47" s="44"/>
      <c r="D47" s="4"/>
      <c r="E47" s="4"/>
      <c r="F47" s="4"/>
      <c r="G47" s="4"/>
      <c r="H47" s="4"/>
      <c r="I47" s="4"/>
      <c r="J47" s="4"/>
      <c r="K47" s="4"/>
      <c r="L47" s="4"/>
      <c r="M47" s="4"/>
      <c r="Q47" s="35"/>
      <c r="R47" s="11" t="b">
        <v>0</v>
      </c>
    </row>
    <row r="48" spans="1:26" ht="18.75" customHeight="1">
      <c r="B48" s="268" t="s">
        <v>69</v>
      </c>
      <c r="C48" s="269"/>
      <c r="D48" s="269"/>
      <c r="E48" s="269"/>
      <c r="F48" s="180"/>
      <c r="G48" s="268" t="s">
        <v>70</v>
      </c>
      <c r="H48" s="269"/>
      <c r="I48" s="269"/>
      <c r="J48" s="269"/>
      <c r="K48" s="269"/>
      <c r="L48" s="269"/>
      <c r="M48" s="270"/>
      <c r="Q48" s="35"/>
      <c r="R48" s="11" t="b">
        <v>0</v>
      </c>
    </row>
    <row r="49" spans="2:26" ht="18.75" customHeight="1">
      <c r="B49" s="181"/>
      <c r="C49" s="182"/>
      <c r="D49" s="183"/>
      <c r="E49" s="182"/>
      <c r="F49" s="180"/>
      <c r="G49" s="181"/>
      <c r="H49" s="182"/>
      <c r="I49" s="182"/>
      <c r="J49" s="182"/>
      <c r="K49" s="182"/>
      <c r="L49" s="182"/>
      <c r="M49" s="184"/>
      <c r="Q49" s="35"/>
      <c r="R49" s="11" t="b">
        <v>0</v>
      </c>
    </row>
    <row r="50" spans="2:26" ht="18.75" customHeight="1">
      <c r="B50" s="180"/>
      <c r="C50" s="4"/>
      <c r="D50" s="4"/>
      <c r="E50" s="4"/>
      <c r="F50" s="180"/>
      <c r="G50" s="180"/>
      <c r="H50" s="4"/>
      <c r="I50" s="4"/>
      <c r="J50" s="4"/>
      <c r="K50" s="4"/>
      <c r="L50" s="4"/>
      <c r="M50" s="185"/>
      <c r="Q50" s="35"/>
      <c r="R50" s="11" t="b">
        <v>0</v>
      </c>
    </row>
    <row r="51" spans="2:26" ht="14.25">
      <c r="B51" s="180"/>
      <c r="C51" s="4"/>
      <c r="D51" s="4"/>
      <c r="E51" s="4"/>
      <c r="F51" s="180"/>
      <c r="G51" s="180"/>
      <c r="H51" s="4"/>
      <c r="I51" s="4"/>
      <c r="J51" s="4"/>
      <c r="K51" s="4"/>
      <c r="L51" s="4"/>
      <c r="M51" s="185"/>
      <c r="Q51" s="35"/>
      <c r="R51" s="271"/>
      <c r="S51" s="271"/>
      <c r="T51" s="271"/>
      <c r="U51" s="271"/>
      <c r="V51" s="271"/>
      <c r="W51" s="271"/>
      <c r="X51" s="271"/>
      <c r="Y51" s="271"/>
      <c r="Z51" s="271"/>
    </row>
    <row r="52" spans="2:26" ht="18.75" customHeight="1">
      <c r="B52" s="180"/>
      <c r="C52" s="4"/>
      <c r="D52" s="44"/>
      <c r="E52" s="4"/>
      <c r="F52" s="180"/>
      <c r="G52" s="180"/>
      <c r="H52" s="4"/>
      <c r="I52" s="4"/>
      <c r="J52" s="4"/>
      <c r="K52" s="4"/>
      <c r="L52" s="4"/>
      <c r="M52" s="185"/>
      <c r="Q52" s="35"/>
    </row>
    <row r="53" spans="2:26" ht="18.75" customHeight="1">
      <c r="B53" s="232" t="s">
        <v>71</v>
      </c>
      <c r="C53" s="233"/>
      <c r="D53" s="233"/>
      <c r="E53" s="233"/>
      <c r="F53" s="180"/>
      <c r="G53" s="232" t="s">
        <v>72</v>
      </c>
      <c r="H53" s="233"/>
      <c r="I53" s="233"/>
      <c r="J53" s="233"/>
      <c r="K53" s="233"/>
      <c r="L53" s="233"/>
      <c r="M53" s="272"/>
      <c r="Q53" s="35"/>
    </row>
    <row r="54" spans="2:26" ht="14.25" customHeight="1">
      <c r="B54" s="4"/>
      <c r="C54" s="4"/>
      <c r="D54" s="4"/>
      <c r="E54" s="115"/>
      <c r="F54" s="115"/>
      <c r="G54" s="115"/>
      <c r="H54" s="115"/>
      <c r="I54" s="115"/>
      <c r="J54" s="115"/>
      <c r="K54" s="115"/>
      <c r="L54" s="4"/>
      <c r="M54" s="4"/>
      <c r="Q54" s="35"/>
    </row>
    <row r="55" spans="2:26" ht="19.5">
      <c r="B55" s="49" t="s">
        <v>73</v>
      </c>
      <c r="C55" s="49"/>
      <c r="D55" s="4"/>
      <c r="E55" s="4"/>
      <c r="F55" s="4"/>
      <c r="G55" s="4"/>
      <c r="H55" s="4"/>
      <c r="I55" s="4"/>
      <c r="J55" s="4"/>
      <c r="K55" s="4"/>
      <c r="L55" s="4"/>
      <c r="M55" s="4"/>
      <c r="Q55" s="35"/>
    </row>
    <row r="56" spans="2:26" ht="80.099999999999994" customHeight="1">
      <c r="B56" s="252"/>
      <c r="C56" s="252"/>
      <c r="D56" s="252"/>
      <c r="E56" s="252"/>
      <c r="F56" s="252"/>
      <c r="G56" s="252"/>
      <c r="H56" s="252"/>
      <c r="I56" s="252"/>
      <c r="J56" s="252"/>
      <c r="K56" s="252"/>
      <c r="L56" s="252"/>
      <c r="M56" s="252"/>
      <c r="Q56" s="35"/>
    </row>
    <row r="57" spans="2:26" ht="6" customHeight="1">
      <c r="B57" s="4"/>
      <c r="C57" s="4"/>
      <c r="D57" s="4"/>
      <c r="E57" s="115"/>
      <c r="F57" s="115"/>
      <c r="G57" s="115"/>
      <c r="H57" s="115"/>
      <c r="I57" s="115"/>
      <c r="J57" s="115"/>
      <c r="K57" s="115"/>
      <c r="L57" s="4"/>
      <c r="M57" s="4"/>
      <c r="Q57" s="35"/>
    </row>
    <row r="58" spans="2:26" ht="19.5">
      <c r="B58" s="44" t="s">
        <v>151</v>
      </c>
      <c r="C58" s="44"/>
      <c r="D58" s="4"/>
      <c r="E58" s="4"/>
      <c r="F58" s="4"/>
      <c r="G58" s="4"/>
      <c r="H58" s="4"/>
      <c r="I58" s="4"/>
      <c r="J58" s="4"/>
      <c r="K58" s="4"/>
      <c r="L58" s="4"/>
      <c r="M58" s="4"/>
      <c r="Q58" s="35"/>
      <c r="R58" s="271"/>
      <c r="S58" s="271"/>
      <c r="T58" s="271"/>
      <c r="U58" s="271"/>
      <c r="V58" s="271"/>
      <c r="W58" s="271"/>
      <c r="X58" s="271"/>
      <c r="Y58" s="271"/>
      <c r="Z58" s="271"/>
    </row>
    <row r="59" spans="2:26" ht="80.099999999999994" customHeight="1">
      <c r="B59" s="252"/>
      <c r="C59" s="252"/>
      <c r="D59" s="252"/>
      <c r="E59" s="252"/>
      <c r="F59" s="252"/>
      <c r="G59" s="252"/>
      <c r="H59" s="252"/>
      <c r="I59" s="252"/>
      <c r="J59" s="252"/>
      <c r="K59" s="252"/>
      <c r="L59" s="252"/>
      <c r="M59" s="252"/>
    </row>
    <row r="60" spans="2:26" ht="6" customHeight="1">
      <c r="B60" s="4"/>
      <c r="C60" s="4"/>
      <c r="D60" s="4"/>
      <c r="E60" s="115"/>
      <c r="F60" s="115"/>
      <c r="G60" s="115"/>
      <c r="H60" s="115"/>
      <c r="I60" s="115"/>
      <c r="J60" s="115"/>
      <c r="K60" s="115"/>
      <c r="L60" s="4"/>
      <c r="M60" s="4"/>
    </row>
    <row r="61" spans="2:26" ht="19.5">
      <c r="B61" s="44" t="s">
        <v>152</v>
      </c>
      <c r="C61" s="44"/>
      <c r="D61" s="4"/>
      <c r="E61" s="4"/>
      <c r="F61" s="4"/>
      <c r="G61" s="4"/>
      <c r="H61" s="4"/>
      <c r="I61" s="4"/>
      <c r="J61" s="4"/>
      <c r="K61" s="4"/>
      <c r="L61" s="4"/>
      <c r="M61" s="4"/>
      <c r="Q61" s="35"/>
      <c r="R61" s="271"/>
      <c r="S61" s="271"/>
      <c r="T61" s="271"/>
      <c r="U61" s="271"/>
      <c r="V61" s="271"/>
      <c r="W61" s="271"/>
      <c r="X61" s="271"/>
      <c r="Y61" s="271"/>
      <c r="Z61" s="271"/>
    </row>
    <row r="62" spans="2:26" ht="80.099999999999994" customHeight="1">
      <c r="B62" s="252"/>
      <c r="C62" s="252"/>
      <c r="D62" s="252"/>
      <c r="E62" s="252"/>
      <c r="F62" s="252"/>
      <c r="G62" s="252"/>
      <c r="H62" s="252"/>
      <c r="I62" s="252"/>
      <c r="J62" s="252"/>
      <c r="K62" s="252"/>
      <c r="L62" s="252"/>
      <c r="M62" s="252"/>
    </row>
    <row r="63" spans="2:26" ht="6" customHeight="1">
      <c r="E63" s="48"/>
      <c r="F63" s="48"/>
      <c r="G63" s="48"/>
      <c r="H63" s="48"/>
      <c r="I63" s="48"/>
      <c r="J63" s="48"/>
      <c r="K63" s="48"/>
    </row>
    <row r="64" spans="2:26" s="50" customFormat="1" ht="18.75" customHeight="1">
      <c r="B64" s="4" t="s">
        <v>153</v>
      </c>
      <c r="C64" s="4"/>
      <c r="D64" s="43"/>
      <c r="E64" s="43"/>
      <c r="F64" s="43"/>
      <c r="G64" s="43"/>
      <c r="H64" s="43"/>
      <c r="I64" s="43"/>
      <c r="J64" s="43"/>
      <c r="K64" s="43"/>
      <c r="L64" s="43"/>
      <c r="M64" s="43"/>
    </row>
    <row r="65" spans="2:13" s="50" customFormat="1" ht="9.75" customHeight="1">
      <c r="B65" s="4"/>
      <c r="C65" s="4"/>
      <c r="D65" s="43"/>
      <c r="E65" s="43"/>
      <c r="F65" s="43"/>
      <c r="G65" s="43"/>
      <c r="H65" s="43"/>
      <c r="I65" s="43"/>
      <c r="J65" s="43"/>
      <c r="K65" s="43"/>
      <c r="L65" s="43"/>
      <c r="M65" s="43"/>
    </row>
    <row r="66" spans="2:13" s="50" customFormat="1" ht="19.5">
      <c r="B66" s="44" t="s">
        <v>154</v>
      </c>
      <c r="C66" s="44"/>
      <c r="D66" s="51"/>
      <c r="E66" s="43"/>
      <c r="F66" s="43"/>
      <c r="G66" s="43"/>
      <c r="H66" s="43"/>
      <c r="I66" s="43"/>
      <c r="J66" s="43"/>
      <c r="K66" s="43"/>
      <c r="L66" s="43"/>
      <c r="M66" s="43"/>
    </row>
    <row r="67" spans="2:13" s="50" customFormat="1" ht="18.75" customHeight="1">
      <c r="B67" s="273" t="s">
        <v>74</v>
      </c>
      <c r="C67" s="274"/>
      <c r="D67" s="274" t="s">
        <v>75</v>
      </c>
      <c r="E67" s="277" t="s">
        <v>76</v>
      </c>
      <c r="F67" s="278"/>
      <c r="G67" s="278"/>
      <c r="H67" s="278"/>
      <c r="I67" s="279"/>
      <c r="J67" s="280" t="s">
        <v>77</v>
      </c>
      <c r="K67" s="282" t="s">
        <v>78</v>
      </c>
      <c r="L67" s="284" t="s">
        <v>79</v>
      </c>
      <c r="M67" s="43"/>
    </row>
    <row r="68" spans="2:13" s="50" customFormat="1" ht="20.100000000000001" customHeight="1">
      <c r="B68" s="275"/>
      <c r="C68" s="276"/>
      <c r="D68" s="276"/>
      <c r="E68" s="52" t="s">
        <v>80</v>
      </c>
      <c r="F68" s="286" t="s">
        <v>81</v>
      </c>
      <c r="G68" s="287"/>
      <c r="H68" s="287"/>
      <c r="I68" s="288"/>
      <c r="J68" s="281"/>
      <c r="K68" s="283"/>
      <c r="L68" s="285"/>
      <c r="M68" s="43"/>
    </row>
    <row r="69" spans="2:13" s="50" customFormat="1" ht="20.100000000000001" customHeight="1">
      <c r="B69" s="289" t="s">
        <v>82</v>
      </c>
      <c r="C69" s="53" t="s">
        <v>83</v>
      </c>
      <c r="D69" s="54"/>
      <c r="E69" s="55"/>
      <c r="F69" s="292">
        <f t="shared" ref="F69:F79" si="0">E69*12</f>
        <v>0</v>
      </c>
      <c r="G69" s="293"/>
      <c r="H69" s="293"/>
      <c r="I69" s="294"/>
      <c r="J69" s="56"/>
      <c r="K69" s="57">
        <f>$D$69*$F$69*$J$69/60</f>
        <v>0</v>
      </c>
      <c r="L69" s="58" t="e">
        <f>($F$69*$J$69/60)/$D$69</f>
        <v>#DIV/0!</v>
      </c>
      <c r="M69" s="43"/>
    </row>
    <row r="70" spans="2:13" s="50" customFormat="1" ht="20.100000000000001" customHeight="1">
      <c r="B70" s="290"/>
      <c r="C70" s="59" t="s">
        <v>84</v>
      </c>
      <c r="D70" s="60"/>
      <c r="E70" s="61"/>
      <c r="F70" s="295">
        <f t="shared" si="0"/>
        <v>0</v>
      </c>
      <c r="G70" s="296"/>
      <c r="H70" s="296"/>
      <c r="I70" s="297"/>
      <c r="J70" s="62"/>
      <c r="K70" s="63">
        <f>$D$70*$F$70*$J$70/60</f>
        <v>0</v>
      </c>
      <c r="L70" s="64" t="e">
        <f>($F$70*$J$70/60)/$D$70</f>
        <v>#DIV/0!</v>
      </c>
      <c r="M70" s="43"/>
    </row>
    <row r="71" spans="2:13" s="50" customFormat="1" ht="20.100000000000001" customHeight="1">
      <c r="B71" s="290"/>
      <c r="C71" s="59" t="s">
        <v>85</v>
      </c>
      <c r="D71" s="60"/>
      <c r="E71" s="61"/>
      <c r="F71" s="295">
        <f t="shared" si="0"/>
        <v>0</v>
      </c>
      <c r="G71" s="296"/>
      <c r="H71" s="296"/>
      <c r="I71" s="297"/>
      <c r="J71" s="62"/>
      <c r="K71" s="63">
        <f>$D$71*$F$71*$J$71/60</f>
        <v>0</v>
      </c>
      <c r="L71" s="64" t="e">
        <f>($F$71*$J$71/60)/$D$71</f>
        <v>#DIV/0!</v>
      </c>
      <c r="M71" s="43"/>
    </row>
    <row r="72" spans="2:13" s="50" customFormat="1" ht="20.100000000000001" customHeight="1">
      <c r="B72" s="290"/>
      <c r="C72" s="59" t="s">
        <v>86</v>
      </c>
      <c r="D72" s="60"/>
      <c r="E72" s="61"/>
      <c r="F72" s="298">
        <f t="shared" si="0"/>
        <v>0</v>
      </c>
      <c r="G72" s="299"/>
      <c r="H72" s="299"/>
      <c r="I72" s="300"/>
      <c r="J72" s="62"/>
      <c r="K72" s="63">
        <f>$D$72*$F$72*$J$72/60</f>
        <v>0</v>
      </c>
      <c r="L72" s="64" t="e">
        <f>($F$72*$J$72/60)/$D$72</f>
        <v>#DIV/0!</v>
      </c>
      <c r="M72" s="43"/>
    </row>
    <row r="73" spans="2:13" s="50" customFormat="1" ht="20.100000000000001" customHeight="1">
      <c r="B73" s="291"/>
      <c r="C73" s="65" t="s">
        <v>87</v>
      </c>
      <c r="D73" s="66"/>
      <c r="E73" s="67"/>
      <c r="F73" s="301">
        <f t="shared" si="0"/>
        <v>0</v>
      </c>
      <c r="G73" s="302"/>
      <c r="H73" s="302"/>
      <c r="I73" s="303"/>
      <c r="J73" s="68"/>
      <c r="K73" s="69">
        <f>$D$73*$F$73*$J$73/60</f>
        <v>0</v>
      </c>
      <c r="L73" s="70" t="e">
        <f>($F$73*$J$73/60)/$D$73</f>
        <v>#DIV/0!</v>
      </c>
      <c r="M73" s="43"/>
    </row>
    <row r="74" spans="2:13" s="50" customFormat="1" ht="20.100000000000001" customHeight="1">
      <c r="B74" s="290" t="s">
        <v>88</v>
      </c>
      <c r="C74" s="71" t="s">
        <v>89</v>
      </c>
      <c r="D74" s="72"/>
      <c r="E74" s="73"/>
      <c r="F74" s="298">
        <f t="shared" si="0"/>
        <v>0</v>
      </c>
      <c r="G74" s="299"/>
      <c r="H74" s="299"/>
      <c r="I74" s="300"/>
      <c r="J74" s="74"/>
      <c r="K74" s="75">
        <f>$D$74*$F$74*$J$74/60</f>
        <v>0</v>
      </c>
      <c r="L74" s="76" t="e">
        <f>($F$74*$J$74/60)/$D$74</f>
        <v>#DIV/0!</v>
      </c>
      <c r="M74" s="43"/>
    </row>
    <row r="75" spans="2:13" s="50" customFormat="1" ht="20.100000000000001" customHeight="1">
      <c r="B75" s="290"/>
      <c r="C75" s="71" t="s">
        <v>155</v>
      </c>
      <c r="D75" s="72"/>
      <c r="E75" s="73"/>
      <c r="F75" s="298">
        <f t="shared" si="0"/>
        <v>0</v>
      </c>
      <c r="G75" s="299"/>
      <c r="H75" s="299"/>
      <c r="I75" s="300"/>
      <c r="J75" s="74"/>
      <c r="K75" s="75">
        <f>$D$75*$F$75*$J$75/60</f>
        <v>0</v>
      </c>
      <c r="L75" s="76" t="e">
        <f>($F$75*$J$75/60)/$D$75</f>
        <v>#DIV/0!</v>
      </c>
      <c r="M75" s="43"/>
    </row>
    <row r="76" spans="2:13" s="50" customFormat="1" ht="20.100000000000001" customHeight="1">
      <c r="B76" s="290"/>
      <c r="C76" s="71" t="s">
        <v>156</v>
      </c>
      <c r="D76" s="72"/>
      <c r="E76" s="73"/>
      <c r="F76" s="298">
        <f t="shared" si="0"/>
        <v>0</v>
      </c>
      <c r="G76" s="299"/>
      <c r="H76" s="299"/>
      <c r="I76" s="300"/>
      <c r="J76" s="74"/>
      <c r="K76" s="75">
        <f>$D$76*$F$76*$J$76/60</f>
        <v>0</v>
      </c>
      <c r="L76" s="76" t="e">
        <f>($F$76*$J$76/60)/$D$76</f>
        <v>#DIV/0!</v>
      </c>
      <c r="M76" s="43"/>
    </row>
    <row r="77" spans="2:13" s="50" customFormat="1" ht="20.100000000000001" customHeight="1">
      <c r="B77" s="290"/>
      <c r="C77" s="59" t="s">
        <v>157</v>
      </c>
      <c r="D77" s="60"/>
      <c r="E77" s="61"/>
      <c r="F77" s="298">
        <f t="shared" si="0"/>
        <v>0</v>
      </c>
      <c r="G77" s="299"/>
      <c r="H77" s="299"/>
      <c r="I77" s="300"/>
      <c r="J77" s="62"/>
      <c r="K77" s="63">
        <f>$D$77*$F$77*$J$77/60</f>
        <v>0</v>
      </c>
      <c r="L77" s="64" t="e">
        <f>($F$77*$J$77/60)/$D$77</f>
        <v>#DIV/0!</v>
      </c>
      <c r="M77" s="43"/>
    </row>
    <row r="78" spans="2:13" s="50" customFormat="1" ht="20.100000000000001" customHeight="1">
      <c r="B78" s="290"/>
      <c r="C78" s="59" t="s">
        <v>158</v>
      </c>
      <c r="D78" s="60"/>
      <c r="E78" s="61"/>
      <c r="F78" s="295">
        <f t="shared" si="0"/>
        <v>0</v>
      </c>
      <c r="G78" s="296"/>
      <c r="H78" s="296"/>
      <c r="I78" s="297"/>
      <c r="J78" s="62"/>
      <c r="K78" s="63">
        <f>$D$78*$F$78*$J$78/60</f>
        <v>0</v>
      </c>
      <c r="L78" s="64" t="e">
        <f>($F$78*$J$78/60)/$D$78</f>
        <v>#DIV/0!</v>
      </c>
      <c r="M78" s="43"/>
    </row>
    <row r="79" spans="2:13" s="50" customFormat="1" ht="20.100000000000001" customHeight="1">
      <c r="B79" s="291"/>
      <c r="C79" s="59" t="s">
        <v>159</v>
      </c>
      <c r="D79" s="60"/>
      <c r="E79" s="61"/>
      <c r="F79" s="298">
        <f t="shared" si="0"/>
        <v>0</v>
      </c>
      <c r="G79" s="299"/>
      <c r="H79" s="299"/>
      <c r="I79" s="300"/>
      <c r="J79" s="62"/>
      <c r="K79" s="77">
        <f>$D$79*$F$79*$J$79/60</f>
        <v>0</v>
      </c>
      <c r="L79" s="78" t="e">
        <f>($F$79*$J$79/60)/$D$79</f>
        <v>#DIV/0!</v>
      </c>
      <c r="M79" s="43"/>
    </row>
    <row r="80" spans="2:13" s="50" customFormat="1" ht="20.100000000000001" customHeight="1">
      <c r="B80" s="304"/>
      <c r="C80" s="305"/>
      <c r="D80" s="305"/>
      <c r="E80" s="79">
        <f>SUM(E69:E79)</f>
        <v>0</v>
      </c>
      <c r="F80" s="306">
        <f>SUM(F69:I79)</f>
        <v>0</v>
      </c>
      <c r="G80" s="307"/>
      <c r="H80" s="307"/>
      <c r="I80" s="308"/>
      <c r="J80" s="80">
        <f>SUM(J69:J79)</f>
        <v>0</v>
      </c>
      <c r="K80" s="186">
        <f>SUM(K69:K79)</f>
        <v>0</v>
      </c>
      <c r="L80" s="82" t="e">
        <f>SUM(L69:L79)</f>
        <v>#DIV/0!</v>
      </c>
      <c r="M80" s="43"/>
    </row>
    <row r="81" spans="2:13" s="50" customFormat="1" ht="20.100000000000001" customHeight="1">
      <c r="B81" s="116"/>
      <c r="C81" s="116"/>
      <c r="D81" s="116"/>
      <c r="E81" s="117"/>
      <c r="F81" s="187"/>
      <c r="G81" s="187"/>
      <c r="H81" s="187"/>
      <c r="I81" s="187"/>
      <c r="J81" s="118"/>
      <c r="K81" s="84"/>
      <c r="L81" s="119"/>
      <c r="M81" s="43"/>
    </row>
    <row r="82" spans="2:13" s="50" customFormat="1" ht="20.100000000000001" customHeight="1">
      <c r="B82" s="44" t="s">
        <v>160</v>
      </c>
      <c r="C82" s="44"/>
      <c r="D82" s="43"/>
      <c r="E82" s="43"/>
      <c r="F82" s="43"/>
      <c r="G82" s="43"/>
      <c r="H82" s="43"/>
      <c r="I82" s="43"/>
      <c r="J82" s="43"/>
      <c r="K82" s="43"/>
      <c r="L82" s="43"/>
      <c r="M82" s="43"/>
    </row>
    <row r="83" spans="2:13" s="50" customFormat="1" ht="20.100000000000001" customHeight="1">
      <c r="B83" s="273" t="s">
        <v>74</v>
      </c>
      <c r="C83" s="274"/>
      <c r="D83" s="274" t="s">
        <v>90</v>
      </c>
      <c r="E83" s="277" t="s">
        <v>76</v>
      </c>
      <c r="F83" s="278"/>
      <c r="G83" s="278"/>
      <c r="H83" s="278"/>
      <c r="I83" s="279"/>
      <c r="J83" s="284" t="s">
        <v>91</v>
      </c>
      <c r="K83" s="282" t="s">
        <v>92</v>
      </c>
      <c r="L83" s="284" t="s">
        <v>79</v>
      </c>
      <c r="M83" s="43"/>
    </row>
    <row r="84" spans="2:13" s="50" customFormat="1" ht="19.5">
      <c r="B84" s="275"/>
      <c r="C84" s="276"/>
      <c r="D84" s="276"/>
      <c r="E84" s="52" t="s">
        <v>80</v>
      </c>
      <c r="F84" s="286" t="s">
        <v>81</v>
      </c>
      <c r="G84" s="287"/>
      <c r="H84" s="287"/>
      <c r="I84" s="288"/>
      <c r="J84" s="285"/>
      <c r="K84" s="283"/>
      <c r="L84" s="285"/>
      <c r="M84" s="43"/>
    </row>
    <row r="85" spans="2:13" s="50" customFormat="1" ht="20.100000000000001" customHeight="1">
      <c r="B85" s="289" t="s">
        <v>82</v>
      </c>
      <c r="C85" s="53" t="s">
        <v>83</v>
      </c>
      <c r="D85" s="54"/>
      <c r="E85" s="55"/>
      <c r="F85" s="292">
        <f t="shared" ref="F85:F95" si="1">E85*12</f>
        <v>0</v>
      </c>
      <c r="G85" s="293"/>
      <c r="H85" s="293"/>
      <c r="I85" s="294"/>
      <c r="J85" s="56"/>
      <c r="K85" s="57">
        <f>$D$85*$F$85*$J$85/60</f>
        <v>0</v>
      </c>
      <c r="L85" s="58" t="e">
        <f>($F$85*$J$85/60)/$D$85</f>
        <v>#DIV/0!</v>
      </c>
      <c r="M85" s="43"/>
    </row>
    <row r="86" spans="2:13" s="50" customFormat="1" ht="20.100000000000001" customHeight="1">
      <c r="B86" s="290"/>
      <c r="C86" s="59" t="s">
        <v>84</v>
      </c>
      <c r="D86" s="60"/>
      <c r="E86" s="61"/>
      <c r="F86" s="295">
        <f t="shared" si="1"/>
        <v>0</v>
      </c>
      <c r="G86" s="296"/>
      <c r="H86" s="296"/>
      <c r="I86" s="297"/>
      <c r="J86" s="62"/>
      <c r="K86" s="63">
        <f>$D$86*$F$86*$J$86/60</f>
        <v>0</v>
      </c>
      <c r="L86" s="64" t="e">
        <f>($F$86*$J$86/60)/$D$86</f>
        <v>#DIV/0!</v>
      </c>
      <c r="M86" s="43"/>
    </row>
    <row r="87" spans="2:13" s="50" customFormat="1" ht="20.100000000000001" customHeight="1">
      <c r="B87" s="290"/>
      <c r="C87" s="59" t="s">
        <v>85</v>
      </c>
      <c r="D87" s="60"/>
      <c r="E87" s="61"/>
      <c r="F87" s="295">
        <f t="shared" si="1"/>
        <v>0</v>
      </c>
      <c r="G87" s="296"/>
      <c r="H87" s="296"/>
      <c r="I87" s="297"/>
      <c r="J87" s="62"/>
      <c r="K87" s="63">
        <f>$D$87*$F$87*$J$87/60</f>
        <v>0</v>
      </c>
      <c r="L87" s="64" t="e">
        <f>($F$87*$J$87/60)/$D$87</f>
        <v>#DIV/0!</v>
      </c>
      <c r="M87" s="43"/>
    </row>
    <row r="88" spans="2:13" s="50" customFormat="1" ht="20.100000000000001" customHeight="1">
      <c r="B88" s="290"/>
      <c r="C88" s="59" t="s">
        <v>86</v>
      </c>
      <c r="D88" s="60"/>
      <c r="E88" s="61"/>
      <c r="F88" s="298">
        <f t="shared" si="1"/>
        <v>0</v>
      </c>
      <c r="G88" s="299"/>
      <c r="H88" s="299"/>
      <c r="I88" s="300"/>
      <c r="J88" s="62"/>
      <c r="K88" s="63">
        <f>$D$88*$F$88*$J$88/60</f>
        <v>0</v>
      </c>
      <c r="L88" s="64" t="e">
        <f>($F$88*$J$88/60)/$D$88</f>
        <v>#DIV/0!</v>
      </c>
      <c r="M88" s="43"/>
    </row>
    <row r="89" spans="2:13" s="50" customFormat="1" ht="20.100000000000001" customHeight="1">
      <c r="B89" s="291"/>
      <c r="C89" s="65" t="s">
        <v>87</v>
      </c>
      <c r="D89" s="66"/>
      <c r="E89" s="67"/>
      <c r="F89" s="301">
        <f t="shared" si="1"/>
        <v>0</v>
      </c>
      <c r="G89" s="302"/>
      <c r="H89" s="302"/>
      <c r="I89" s="303"/>
      <c r="J89" s="68"/>
      <c r="K89" s="69">
        <f>$D$89*$F$89*$J$89/60</f>
        <v>0</v>
      </c>
      <c r="L89" s="70" t="e">
        <f>($F$89*$J$89/60)/$D$89</f>
        <v>#DIV/0!</v>
      </c>
      <c r="M89" s="43"/>
    </row>
    <row r="90" spans="2:13" s="50" customFormat="1" ht="20.100000000000001" customHeight="1">
      <c r="B90" s="290" t="s">
        <v>88</v>
      </c>
      <c r="C90" s="71" t="s">
        <v>89</v>
      </c>
      <c r="D90" s="72"/>
      <c r="E90" s="73"/>
      <c r="F90" s="298">
        <f t="shared" si="1"/>
        <v>0</v>
      </c>
      <c r="G90" s="299"/>
      <c r="H90" s="299"/>
      <c r="I90" s="300"/>
      <c r="J90" s="74"/>
      <c r="K90" s="75">
        <f>$D$90*$F$90*$J$90/60</f>
        <v>0</v>
      </c>
      <c r="L90" s="76" t="e">
        <f>($F$90*$J$90/60)/$D$90</f>
        <v>#DIV/0!</v>
      </c>
      <c r="M90" s="43"/>
    </row>
    <row r="91" spans="2:13" s="50" customFormat="1" ht="20.100000000000001" customHeight="1">
      <c r="B91" s="290"/>
      <c r="C91" s="71" t="s">
        <v>155</v>
      </c>
      <c r="D91" s="72"/>
      <c r="E91" s="73"/>
      <c r="F91" s="298">
        <f t="shared" si="1"/>
        <v>0</v>
      </c>
      <c r="G91" s="299"/>
      <c r="H91" s="299"/>
      <c r="I91" s="300"/>
      <c r="J91" s="74"/>
      <c r="K91" s="75">
        <f>$D$91*$F$91*$J$91/60</f>
        <v>0</v>
      </c>
      <c r="L91" s="76" t="e">
        <f>($F$91*$J$91/60)/$D$91</f>
        <v>#DIV/0!</v>
      </c>
      <c r="M91" s="43"/>
    </row>
    <row r="92" spans="2:13" s="50" customFormat="1" ht="20.100000000000001" customHeight="1">
      <c r="B92" s="290"/>
      <c r="C92" s="71" t="s">
        <v>156</v>
      </c>
      <c r="D92" s="72"/>
      <c r="E92" s="73"/>
      <c r="F92" s="298">
        <f t="shared" si="1"/>
        <v>0</v>
      </c>
      <c r="G92" s="299"/>
      <c r="H92" s="299"/>
      <c r="I92" s="300"/>
      <c r="J92" s="74"/>
      <c r="K92" s="75">
        <f>$D$92*$F$92*$J$92/60</f>
        <v>0</v>
      </c>
      <c r="L92" s="76" t="e">
        <f>($F$92*$J$92/60)/$D$92</f>
        <v>#DIV/0!</v>
      </c>
      <c r="M92" s="43"/>
    </row>
    <row r="93" spans="2:13" s="50" customFormat="1" ht="20.100000000000001" customHeight="1">
      <c r="B93" s="290"/>
      <c r="C93" s="59" t="s">
        <v>157</v>
      </c>
      <c r="D93" s="60"/>
      <c r="E93" s="61"/>
      <c r="F93" s="298">
        <f t="shared" si="1"/>
        <v>0</v>
      </c>
      <c r="G93" s="299"/>
      <c r="H93" s="299"/>
      <c r="I93" s="300"/>
      <c r="J93" s="62"/>
      <c r="K93" s="63">
        <f>$D$93*$F$93*$J$93/60</f>
        <v>0</v>
      </c>
      <c r="L93" s="64" t="e">
        <f>($F$93*$J$93/60)/$D$93</f>
        <v>#DIV/0!</v>
      </c>
      <c r="M93" s="43"/>
    </row>
    <row r="94" spans="2:13" s="50" customFormat="1" ht="20.100000000000001" customHeight="1">
      <c r="B94" s="290"/>
      <c r="C94" s="59" t="s">
        <v>158</v>
      </c>
      <c r="D94" s="60"/>
      <c r="E94" s="61"/>
      <c r="F94" s="295">
        <f t="shared" si="1"/>
        <v>0</v>
      </c>
      <c r="G94" s="296"/>
      <c r="H94" s="296"/>
      <c r="I94" s="297"/>
      <c r="J94" s="62"/>
      <c r="K94" s="63">
        <f>$D$94*$F$94*$J$94/60</f>
        <v>0</v>
      </c>
      <c r="L94" s="64" t="e">
        <f>($F$94*$J$94/60)/$D$94</f>
        <v>#DIV/0!</v>
      </c>
      <c r="M94" s="43"/>
    </row>
    <row r="95" spans="2:13" s="50" customFormat="1" ht="20.100000000000001" customHeight="1">
      <c r="B95" s="291"/>
      <c r="C95" s="59" t="s">
        <v>159</v>
      </c>
      <c r="D95" s="60"/>
      <c r="E95" s="61"/>
      <c r="F95" s="298">
        <f t="shared" si="1"/>
        <v>0</v>
      </c>
      <c r="G95" s="299"/>
      <c r="H95" s="299"/>
      <c r="I95" s="300"/>
      <c r="J95" s="62"/>
      <c r="K95" s="77">
        <f>$D$95*$F$95*$J$95/60</f>
        <v>0</v>
      </c>
      <c r="L95" s="78" t="e">
        <f>($F$95*$J$95/60)/$D$95</f>
        <v>#DIV/0!</v>
      </c>
      <c r="M95" s="43"/>
    </row>
    <row r="96" spans="2:13" s="50" customFormat="1" ht="20.100000000000001" customHeight="1">
      <c r="B96" s="304"/>
      <c r="C96" s="305"/>
      <c r="D96" s="305"/>
      <c r="E96" s="79">
        <f>SUM(E85:E95)</f>
        <v>0</v>
      </c>
      <c r="F96" s="306">
        <f>SUM(F85:I95)</f>
        <v>0</v>
      </c>
      <c r="G96" s="307"/>
      <c r="H96" s="307"/>
      <c r="I96" s="308"/>
      <c r="J96" s="80">
        <f>SUM(J85:J95)</f>
        <v>0</v>
      </c>
      <c r="K96" s="81">
        <f>SUM(K85:K95)</f>
        <v>0</v>
      </c>
      <c r="L96" s="82" t="e">
        <f>SUM(L85:L95)</f>
        <v>#DIV/0!</v>
      </c>
      <c r="M96" s="43"/>
    </row>
    <row r="97" spans="2:13" s="50" customFormat="1" ht="20.100000000000001" customHeight="1">
      <c r="B97" s="43"/>
      <c r="C97" s="43"/>
      <c r="D97" s="43"/>
      <c r="E97" s="43"/>
      <c r="F97" s="43"/>
      <c r="G97" s="43"/>
      <c r="H97" s="43"/>
      <c r="I97" s="43"/>
      <c r="J97" s="43"/>
      <c r="K97" s="43"/>
      <c r="L97" s="43"/>
      <c r="M97" s="43"/>
    </row>
    <row r="98" spans="2:13" s="50" customFormat="1" ht="20.100000000000001" customHeight="1">
      <c r="B98" s="43"/>
      <c r="C98" s="43"/>
      <c r="D98" s="43"/>
      <c r="E98" s="43"/>
      <c r="F98" s="43"/>
      <c r="G98" s="43"/>
      <c r="H98" s="43"/>
      <c r="I98" s="43"/>
      <c r="J98" s="31" t="s">
        <v>93</v>
      </c>
      <c r="K98" s="43"/>
      <c r="L98" s="43"/>
      <c r="M98" s="43"/>
    </row>
    <row r="99" spans="2:13" s="50" customFormat="1" ht="20.100000000000001" customHeight="1">
      <c r="B99" s="43"/>
      <c r="C99" s="43"/>
      <c r="D99" s="188"/>
      <c r="E99" s="43"/>
      <c r="F99" s="43"/>
      <c r="G99" s="43"/>
      <c r="H99" s="43"/>
      <c r="I99" s="43"/>
      <c r="J99" s="43"/>
      <c r="K99" s="43"/>
      <c r="L99" s="85" t="e">
        <f>($K$80-$K$96)/$K$80</f>
        <v>#DIV/0!</v>
      </c>
      <c r="M99" s="43"/>
    </row>
    <row r="100" spans="2:13" s="50" customFormat="1" ht="19.5">
      <c r="B100" s="44"/>
      <c r="C100" s="44"/>
      <c r="D100" s="188"/>
      <c r="E100" s="43"/>
      <c r="F100" s="43"/>
      <c r="G100" s="43"/>
      <c r="H100" s="43"/>
      <c r="I100" s="43"/>
      <c r="J100" s="43"/>
      <c r="K100" s="43"/>
      <c r="L100" s="43"/>
      <c r="M100" s="43"/>
    </row>
    <row r="101" spans="2:13" s="50" customFormat="1" ht="9" customHeight="1">
      <c r="B101" s="43"/>
      <c r="C101" s="43"/>
      <c r="D101" s="188"/>
      <c r="E101" s="43"/>
      <c r="F101" s="43"/>
      <c r="G101" s="43"/>
      <c r="H101" s="43"/>
      <c r="I101" s="43"/>
      <c r="J101" s="43"/>
      <c r="K101" s="43"/>
      <c r="L101" s="43"/>
      <c r="M101" s="43"/>
    </row>
    <row r="102" spans="2:13" s="50" customFormat="1" ht="19.5">
      <c r="B102" s="44"/>
      <c r="C102" s="44"/>
      <c r="D102" s="43"/>
      <c r="E102" s="43"/>
      <c r="F102" s="43"/>
      <c r="G102" s="43"/>
      <c r="H102" s="43"/>
      <c r="I102" s="43"/>
      <c r="J102" s="43"/>
      <c r="K102" s="43"/>
      <c r="L102" s="43"/>
      <c r="M102" s="43"/>
    </row>
    <row r="103" spans="2:13" s="50" customFormat="1" ht="19.5">
      <c r="B103" s="44"/>
      <c r="C103" s="44"/>
      <c r="D103" s="43"/>
      <c r="E103" s="43"/>
      <c r="F103" s="43"/>
      <c r="G103" s="43"/>
      <c r="H103" s="43"/>
      <c r="I103" s="43"/>
      <c r="J103" s="43"/>
      <c r="K103" s="43"/>
      <c r="L103" s="43"/>
      <c r="M103" s="43"/>
    </row>
    <row r="104" spans="2:13" s="50" customFormat="1" ht="18.75" customHeight="1">
      <c r="B104" s="44" t="s">
        <v>113</v>
      </c>
      <c r="C104" s="44"/>
      <c r="D104" s="4"/>
      <c r="E104" s="4"/>
      <c r="F104" s="4"/>
      <c r="G104" s="4"/>
      <c r="H104" s="4"/>
      <c r="I104" s="4"/>
      <c r="J104" s="4"/>
      <c r="K104" s="4"/>
      <c r="L104" s="4"/>
      <c r="M104" s="4"/>
    </row>
    <row r="105" spans="2:13" s="50" customFormat="1" ht="150" customHeight="1">
      <c r="B105" s="252"/>
      <c r="C105" s="252"/>
      <c r="D105" s="252"/>
      <c r="E105" s="252"/>
      <c r="F105" s="252"/>
      <c r="G105" s="252"/>
      <c r="H105" s="252"/>
      <c r="I105" s="252"/>
      <c r="J105" s="252"/>
      <c r="K105" s="252"/>
      <c r="L105" s="252"/>
      <c r="M105" s="252"/>
    </row>
    <row r="106" spans="2:13" s="50" customFormat="1" ht="18.75">
      <c r="B106" s="83"/>
      <c r="C106" s="83"/>
      <c r="D106" s="86"/>
      <c r="E106" s="86"/>
      <c r="F106" s="86"/>
      <c r="G106" s="86"/>
    </row>
    <row r="107" spans="2:13" s="50" customFormat="1" ht="18.75">
      <c r="B107" s="83"/>
      <c r="C107" s="83"/>
      <c r="D107" s="86"/>
      <c r="E107" s="86"/>
      <c r="F107" s="86"/>
      <c r="G107" s="86"/>
    </row>
    <row r="108" spans="2:13" s="50" customFormat="1" ht="18.75">
      <c r="B108" s="83"/>
      <c r="C108" s="83"/>
      <c r="D108" s="86"/>
      <c r="E108" s="86"/>
      <c r="F108" s="86"/>
      <c r="G108" s="86"/>
    </row>
    <row r="109" spans="2:13" s="50" customFormat="1" ht="18.75">
      <c r="B109" s="87"/>
      <c r="C109" s="87"/>
      <c r="D109" s="86"/>
      <c r="E109" s="86"/>
      <c r="F109" s="86"/>
      <c r="G109" s="86"/>
    </row>
    <row r="110" spans="2:13" s="50" customFormat="1" ht="18.75">
      <c r="B110" s="46"/>
      <c r="C110" s="46"/>
    </row>
    <row r="111" spans="2:13" s="50" customFormat="1" ht="18.75" customHeight="1">
      <c r="B111" s="309"/>
      <c r="C111" s="88"/>
      <c r="D111" s="309"/>
      <c r="E111" s="309"/>
      <c r="F111" s="88"/>
      <c r="G111" s="88"/>
    </row>
    <row r="112" spans="2:13" s="50" customFormat="1" ht="18.75">
      <c r="B112" s="309"/>
      <c r="C112" s="88"/>
      <c r="D112" s="88"/>
      <c r="E112" s="89"/>
      <c r="F112" s="89"/>
      <c r="G112" s="89"/>
    </row>
    <row r="113" spans="2:7" s="50" customFormat="1" ht="18.75">
      <c r="B113" s="83"/>
      <c r="C113" s="83"/>
      <c r="D113" s="86"/>
      <c r="E113" s="86"/>
      <c r="F113" s="86"/>
      <c r="G113" s="86"/>
    </row>
    <row r="114" spans="2:7" s="50" customFormat="1" ht="18.75">
      <c r="B114" s="83"/>
      <c r="C114" s="83"/>
      <c r="D114" s="86"/>
      <c r="E114" s="86"/>
      <c r="F114" s="86"/>
      <c r="G114" s="86"/>
    </row>
    <row r="115" spans="2:7" s="50" customFormat="1" ht="18.75">
      <c r="B115" s="83"/>
      <c r="C115" s="83"/>
      <c r="D115" s="86"/>
      <c r="E115" s="86"/>
      <c r="F115" s="86"/>
      <c r="G115" s="86"/>
    </row>
    <row r="116" spans="2:7" s="50" customFormat="1" ht="18.75">
      <c r="B116" s="87"/>
      <c r="C116" s="87"/>
      <c r="D116" s="86"/>
      <c r="E116" s="86"/>
      <c r="F116" s="86"/>
      <c r="G116" s="86"/>
    </row>
    <row r="117" spans="2:7" s="50" customFormat="1" ht="18.75">
      <c r="B117" s="90"/>
      <c r="C117" s="90"/>
    </row>
    <row r="118" spans="2:7" s="50" customFormat="1" ht="18.75">
      <c r="D118" s="91"/>
    </row>
    <row r="119" spans="2:7" s="50" customFormat="1" ht="18.75"/>
    <row r="121" spans="2:7" ht="14.25" customHeight="1"/>
  </sheetData>
  <sheetProtection selectLockedCells="1" selectUnlockedCells="1"/>
  <dataConsolidate/>
  <mergeCells count="79">
    <mergeCell ref="B96:D96"/>
    <mergeCell ref="F96:I96"/>
    <mergeCell ref="B105:M105"/>
    <mergeCell ref="B111:B112"/>
    <mergeCell ref="D111:E111"/>
    <mergeCell ref="B90:B95"/>
    <mergeCell ref="F90:I90"/>
    <mergeCell ref="F91:I91"/>
    <mergeCell ref="F92:I92"/>
    <mergeCell ref="F93:I93"/>
    <mergeCell ref="F94:I94"/>
    <mergeCell ref="F95:I95"/>
    <mergeCell ref="K83:K84"/>
    <mergeCell ref="L83:L84"/>
    <mergeCell ref="F84:I84"/>
    <mergeCell ref="B85:B89"/>
    <mergeCell ref="F85:I85"/>
    <mergeCell ref="F86:I86"/>
    <mergeCell ref="F87:I87"/>
    <mergeCell ref="F88:I88"/>
    <mergeCell ref="F89:I89"/>
    <mergeCell ref="J83:J84"/>
    <mergeCell ref="B80:D80"/>
    <mergeCell ref="F80:I80"/>
    <mergeCell ref="B83:C84"/>
    <mergeCell ref="D83:D84"/>
    <mergeCell ref="E83:I83"/>
    <mergeCell ref="B74:B79"/>
    <mergeCell ref="F74:I74"/>
    <mergeCell ref="F75:I75"/>
    <mergeCell ref="F76:I76"/>
    <mergeCell ref="F77:I77"/>
    <mergeCell ref="F78:I78"/>
    <mergeCell ref="F79:I79"/>
    <mergeCell ref="B69:B73"/>
    <mergeCell ref="F69:I69"/>
    <mergeCell ref="F70:I70"/>
    <mergeCell ref="F71:I71"/>
    <mergeCell ref="F72:I72"/>
    <mergeCell ref="F73:I73"/>
    <mergeCell ref="R61:Z61"/>
    <mergeCell ref="B62:M62"/>
    <mergeCell ref="B67:C68"/>
    <mergeCell ref="D67:D68"/>
    <mergeCell ref="E67:I67"/>
    <mergeCell ref="J67:J68"/>
    <mergeCell ref="K67:K68"/>
    <mergeCell ref="L67:L68"/>
    <mergeCell ref="F68:I68"/>
    <mergeCell ref="R51:Z51"/>
    <mergeCell ref="B53:E53"/>
    <mergeCell ref="G53:M53"/>
    <mergeCell ref="B56:M56"/>
    <mergeCell ref="R58:Z58"/>
    <mergeCell ref="B59:M59"/>
    <mergeCell ref="B20:M20"/>
    <mergeCell ref="C31:J31"/>
    <mergeCell ref="C33:M35"/>
    <mergeCell ref="G37:H37"/>
    <mergeCell ref="B48:E48"/>
    <mergeCell ref="G48:M48"/>
    <mergeCell ref="B12:M12"/>
    <mergeCell ref="B13:M13"/>
    <mergeCell ref="B14:M14"/>
    <mergeCell ref="C15:D15"/>
    <mergeCell ref="E15:H15"/>
    <mergeCell ref="I15:M15"/>
    <mergeCell ref="B11:M11"/>
    <mergeCell ref="B2:M2"/>
    <mergeCell ref="L4:M4"/>
    <mergeCell ref="B6:C6"/>
    <mergeCell ref="D6:M6"/>
    <mergeCell ref="B7:C7"/>
    <mergeCell ref="D7:M7"/>
    <mergeCell ref="B8:C8"/>
    <mergeCell ref="D8:M8"/>
    <mergeCell ref="B9:C9"/>
    <mergeCell ref="D9:M9"/>
    <mergeCell ref="B10:M10"/>
  </mergeCells>
  <phoneticPr fontId="5"/>
  <conditionalFormatting sqref="D16">
    <cfRule type="containsText" dxfId="2" priority="1" operator="containsText" text="あり">
      <formula>NOT(ISERROR(SEARCH("あり",D16)))</formula>
    </cfRule>
    <cfRule type="containsText" dxfId="1" priority="2" operator="containsText" text="なし">
      <formula>NOT(ISERROR(SEARCH("なし",D16)))</formula>
    </cfRule>
    <cfRule type="containsText" dxfId="0" priority="3" operator="containsText" text="あり">
      <formula>NOT(ISERROR(SEARCH("あり",D16)))</formula>
    </cfRule>
  </conditionalFormatting>
  <dataValidations count="5">
    <dataValidation imeMode="halfAlpha" allowBlank="1" showInputMessage="1" showErrorMessage="1" sqref="B13:M13" xr:uid="{E5F081D3-E0BE-401B-B5C9-3BDCEC3608B9}"/>
    <dataValidation type="list" allowBlank="1" showInputMessage="1" showErrorMessage="1" sqref="I16" xr:uid="{A0B37637-F1E1-4C6C-93F4-32101E397BF3}">
      <formula1>"令和元年度,令和２年度,令和３年度"</formula1>
    </dataValidation>
    <dataValidation type="list" allowBlank="1" showInputMessage="1" showErrorMessage="1" sqref="D16 C15:D15" xr:uid="{2990B29F-5242-47F7-8579-C6A69E91B250}">
      <formula1>"あり,なし"</formula1>
    </dataValidation>
    <dataValidation imeMode="halfKatakana" allowBlank="1" showInputMessage="1" showErrorMessage="1" sqref="D8:K8 D6" xr:uid="{363D355E-A0A6-45C3-BE67-72E548AF333B}"/>
    <dataValidation type="list" allowBlank="1" showInputMessage="1" showErrorMessage="1" sqref="I15:M15" xr:uid="{15DA0931-62F1-4D68-AFA0-AD44097CA438}">
      <formula1>"令和元年度,令和２年度,令和３年度,令和４年度,令和５年度,令和６年度,令和７年度"</formula1>
    </dataValidation>
  </dataValidations>
  <printOptions horizontalCentered="1"/>
  <pageMargins left="0.70866141732283472" right="0.70866141732283472" top="0.74803149606299213" bottom="0.74803149606299213" header="0.31496062992125984" footer="0.31496062992125984"/>
  <pageSetup paperSize="9" scale="51" fitToHeight="0" orientation="portrait" r:id="rId1"/>
  <rowBreaks count="1" manualBreakCount="1">
    <brk id="59"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2</xdr:col>
                    <xdr:colOff>19050</xdr:colOff>
                    <xdr:row>25</xdr:row>
                    <xdr:rowOff>161925</xdr:rowOff>
                  </from>
                  <to>
                    <xdr:col>2</xdr:col>
                    <xdr:colOff>266700</xdr:colOff>
                    <xdr:row>28</xdr:row>
                    <xdr:rowOff>85725</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2</xdr:col>
                    <xdr:colOff>1743075</xdr:colOff>
                    <xdr:row>28</xdr:row>
                    <xdr:rowOff>0</xdr:rowOff>
                  </from>
                  <to>
                    <xdr:col>2</xdr:col>
                    <xdr:colOff>1962150</xdr:colOff>
                    <xdr:row>29</xdr:row>
                    <xdr:rowOff>47625</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2</xdr:col>
                    <xdr:colOff>1743075</xdr:colOff>
                    <xdr:row>26</xdr:row>
                    <xdr:rowOff>0</xdr:rowOff>
                  </from>
                  <to>
                    <xdr:col>2</xdr:col>
                    <xdr:colOff>2009775</xdr:colOff>
                    <xdr:row>28</xdr:row>
                    <xdr:rowOff>19050</xdr:rowOff>
                  </to>
                </anchor>
              </controlPr>
            </control>
          </mc:Choice>
        </mc:AlternateContent>
        <mc:AlternateContent xmlns:mc="http://schemas.openxmlformats.org/markup-compatibility/2006">
          <mc:Choice Requires="x14">
            <control shapeId="23556" r:id="rId7" name="Check Box 4">
              <controlPr defaultSize="0" autoFill="0" autoLine="0" autoPict="0">
                <anchor moveWithCells="1">
                  <from>
                    <xdr:col>0</xdr:col>
                    <xdr:colOff>95250</xdr:colOff>
                    <xdr:row>18</xdr:row>
                    <xdr:rowOff>0</xdr:rowOff>
                  </from>
                  <to>
                    <xdr:col>1</xdr:col>
                    <xdr:colOff>247650</xdr:colOff>
                    <xdr:row>19</xdr:row>
                    <xdr:rowOff>57150</xdr:rowOff>
                  </to>
                </anchor>
              </controlPr>
            </control>
          </mc:Choice>
        </mc:AlternateContent>
        <mc:AlternateContent xmlns:mc="http://schemas.openxmlformats.org/markup-compatibility/2006">
          <mc:Choice Requires="x14">
            <control shapeId="23557" r:id="rId8" name="Check Box 5">
              <controlPr defaultSize="0" autoFill="0" autoLine="0" autoPict="0">
                <anchor moveWithCells="1">
                  <from>
                    <xdr:col>0</xdr:col>
                    <xdr:colOff>95250</xdr:colOff>
                    <xdr:row>18</xdr:row>
                    <xdr:rowOff>371475</xdr:rowOff>
                  </from>
                  <to>
                    <xdr:col>1</xdr:col>
                    <xdr:colOff>257175</xdr:colOff>
                    <xdr:row>20</xdr:row>
                    <xdr:rowOff>19050</xdr:rowOff>
                  </to>
                </anchor>
              </controlPr>
            </control>
          </mc:Choice>
        </mc:AlternateContent>
        <mc:AlternateContent xmlns:mc="http://schemas.openxmlformats.org/markup-compatibility/2006">
          <mc:Choice Requires="x14">
            <control shapeId="23558" r:id="rId9" name="Check Box 6">
              <controlPr defaultSize="0" autoFill="0" autoLine="0" autoPict="0">
                <anchor moveWithCells="1">
                  <from>
                    <xdr:col>0</xdr:col>
                    <xdr:colOff>95250</xdr:colOff>
                    <xdr:row>19</xdr:row>
                    <xdr:rowOff>381000</xdr:rowOff>
                  </from>
                  <to>
                    <xdr:col>1</xdr:col>
                    <xdr:colOff>247650</xdr:colOff>
                    <xdr:row>21</xdr:row>
                    <xdr:rowOff>0</xdr:rowOff>
                  </to>
                </anchor>
              </controlPr>
            </control>
          </mc:Choice>
        </mc:AlternateContent>
        <mc:AlternateContent xmlns:mc="http://schemas.openxmlformats.org/markup-compatibility/2006">
          <mc:Choice Requires="x14">
            <control shapeId="23559" r:id="rId10" name="Check Box 7">
              <controlPr defaultSize="0" autoFill="0" autoLine="0" autoPict="0">
                <anchor moveWithCells="1">
                  <from>
                    <xdr:col>2</xdr:col>
                    <xdr:colOff>19050</xdr:colOff>
                    <xdr:row>27</xdr:row>
                    <xdr:rowOff>219075</xdr:rowOff>
                  </from>
                  <to>
                    <xdr:col>2</xdr:col>
                    <xdr:colOff>257175</xdr:colOff>
                    <xdr:row>29</xdr:row>
                    <xdr:rowOff>19050</xdr:rowOff>
                  </to>
                </anchor>
              </controlPr>
            </control>
          </mc:Choice>
        </mc:AlternateContent>
        <mc:AlternateContent xmlns:mc="http://schemas.openxmlformats.org/markup-compatibility/2006">
          <mc:Choice Requires="x14">
            <control shapeId="23560" r:id="rId11" name="Check Box 8">
              <controlPr defaultSize="0" autoFill="0" autoLine="0" autoPict="0">
                <anchor moveWithCells="1">
                  <from>
                    <xdr:col>4</xdr:col>
                    <xdr:colOff>857250</xdr:colOff>
                    <xdr:row>25</xdr:row>
                    <xdr:rowOff>142875</xdr:rowOff>
                  </from>
                  <to>
                    <xdr:col>4</xdr:col>
                    <xdr:colOff>1085850</xdr:colOff>
                    <xdr:row>28</xdr:row>
                    <xdr:rowOff>104775</xdr:rowOff>
                  </to>
                </anchor>
              </controlPr>
            </control>
          </mc:Choice>
        </mc:AlternateContent>
        <mc:AlternateContent xmlns:mc="http://schemas.openxmlformats.org/markup-compatibility/2006">
          <mc:Choice Requires="x14">
            <control shapeId="23561" r:id="rId12" name="Check Box 9">
              <controlPr defaultSize="0" autoFill="0" autoLine="0" autoPict="0">
                <anchor moveWithCells="1">
                  <from>
                    <xdr:col>1</xdr:col>
                    <xdr:colOff>9525</xdr:colOff>
                    <xdr:row>48</xdr:row>
                    <xdr:rowOff>0</xdr:rowOff>
                  </from>
                  <to>
                    <xdr:col>2</xdr:col>
                    <xdr:colOff>1209675</xdr:colOff>
                    <xdr:row>49</xdr:row>
                    <xdr:rowOff>9525</xdr:rowOff>
                  </to>
                </anchor>
              </controlPr>
            </control>
          </mc:Choice>
        </mc:AlternateContent>
        <mc:AlternateContent xmlns:mc="http://schemas.openxmlformats.org/markup-compatibility/2006">
          <mc:Choice Requires="x14">
            <control shapeId="23562" r:id="rId13" name="Check Box 10">
              <controlPr defaultSize="0" autoFill="0" autoLine="0" autoPict="0">
                <anchor moveWithCells="1">
                  <from>
                    <xdr:col>1</xdr:col>
                    <xdr:colOff>9525</xdr:colOff>
                    <xdr:row>48</xdr:row>
                    <xdr:rowOff>219075</xdr:rowOff>
                  </from>
                  <to>
                    <xdr:col>2</xdr:col>
                    <xdr:colOff>1438275</xdr:colOff>
                    <xdr:row>49</xdr:row>
                    <xdr:rowOff>228600</xdr:rowOff>
                  </to>
                </anchor>
              </controlPr>
            </control>
          </mc:Choice>
        </mc:AlternateContent>
        <mc:AlternateContent xmlns:mc="http://schemas.openxmlformats.org/markup-compatibility/2006">
          <mc:Choice Requires="x14">
            <control shapeId="23563" r:id="rId14" name="Check Box 11">
              <controlPr defaultSize="0" autoFill="0" autoLine="0" autoPict="0">
                <anchor moveWithCells="1">
                  <from>
                    <xdr:col>1</xdr:col>
                    <xdr:colOff>9525</xdr:colOff>
                    <xdr:row>49</xdr:row>
                    <xdr:rowOff>209550</xdr:rowOff>
                  </from>
                  <to>
                    <xdr:col>2</xdr:col>
                    <xdr:colOff>1247775</xdr:colOff>
                    <xdr:row>51</xdr:row>
                    <xdr:rowOff>47625</xdr:rowOff>
                  </to>
                </anchor>
              </controlPr>
            </control>
          </mc:Choice>
        </mc:AlternateContent>
        <mc:AlternateContent xmlns:mc="http://schemas.openxmlformats.org/markup-compatibility/2006">
          <mc:Choice Requires="x14">
            <control shapeId="23564" r:id="rId15" name="Check Box 12">
              <controlPr defaultSize="0" autoFill="0" autoLine="0" autoPict="0">
                <anchor moveWithCells="1">
                  <from>
                    <xdr:col>2</xdr:col>
                    <xdr:colOff>1790700</xdr:colOff>
                    <xdr:row>48</xdr:row>
                    <xdr:rowOff>9525</xdr:rowOff>
                  </from>
                  <to>
                    <xdr:col>4</xdr:col>
                    <xdr:colOff>885825</xdr:colOff>
                    <xdr:row>49</xdr:row>
                    <xdr:rowOff>9525</xdr:rowOff>
                  </to>
                </anchor>
              </controlPr>
            </control>
          </mc:Choice>
        </mc:AlternateContent>
        <mc:AlternateContent xmlns:mc="http://schemas.openxmlformats.org/markup-compatibility/2006">
          <mc:Choice Requires="x14">
            <control shapeId="23565" r:id="rId16" name="Check Box 13">
              <controlPr defaultSize="0" autoFill="0" autoLine="0" autoPict="0">
                <anchor moveWithCells="1">
                  <from>
                    <xdr:col>2</xdr:col>
                    <xdr:colOff>1790700</xdr:colOff>
                    <xdr:row>48</xdr:row>
                    <xdr:rowOff>228600</xdr:rowOff>
                  </from>
                  <to>
                    <xdr:col>4</xdr:col>
                    <xdr:colOff>885825</xdr:colOff>
                    <xdr:row>49</xdr:row>
                    <xdr:rowOff>228600</xdr:rowOff>
                  </to>
                </anchor>
              </controlPr>
            </control>
          </mc:Choice>
        </mc:AlternateContent>
        <mc:AlternateContent xmlns:mc="http://schemas.openxmlformats.org/markup-compatibility/2006">
          <mc:Choice Requires="x14">
            <control shapeId="23566" r:id="rId17" name="Check Box 14">
              <controlPr defaultSize="0" autoFill="0" autoLine="0" autoPict="0">
                <anchor moveWithCells="1">
                  <from>
                    <xdr:col>2</xdr:col>
                    <xdr:colOff>1790700</xdr:colOff>
                    <xdr:row>49</xdr:row>
                    <xdr:rowOff>228600</xdr:rowOff>
                  </from>
                  <to>
                    <xdr:col>4</xdr:col>
                    <xdr:colOff>885825</xdr:colOff>
                    <xdr:row>51</xdr:row>
                    <xdr:rowOff>57150</xdr:rowOff>
                  </to>
                </anchor>
              </controlPr>
            </control>
          </mc:Choice>
        </mc:AlternateContent>
        <mc:AlternateContent xmlns:mc="http://schemas.openxmlformats.org/markup-compatibility/2006">
          <mc:Choice Requires="x14">
            <control shapeId="23567" r:id="rId18" name="Check Box 15">
              <controlPr defaultSize="0" autoFill="0" autoLine="0" autoPict="0">
                <anchor moveWithCells="1">
                  <from>
                    <xdr:col>1</xdr:col>
                    <xdr:colOff>9525</xdr:colOff>
                    <xdr:row>51</xdr:row>
                    <xdr:rowOff>19050</xdr:rowOff>
                  </from>
                  <to>
                    <xdr:col>2</xdr:col>
                    <xdr:colOff>85725</xdr:colOff>
                    <xdr:row>52</xdr:row>
                    <xdr:rowOff>38100</xdr:rowOff>
                  </to>
                </anchor>
              </controlPr>
            </control>
          </mc:Choice>
        </mc:AlternateContent>
        <mc:AlternateContent xmlns:mc="http://schemas.openxmlformats.org/markup-compatibility/2006">
          <mc:Choice Requires="x14">
            <control shapeId="23568" r:id="rId19" name="Check Box 16">
              <controlPr defaultSize="0" autoFill="0" autoLine="0" autoPict="0">
                <anchor moveWithCells="1">
                  <from>
                    <xdr:col>6</xdr:col>
                    <xdr:colOff>76200</xdr:colOff>
                    <xdr:row>48</xdr:row>
                    <xdr:rowOff>38100</xdr:rowOff>
                  </from>
                  <to>
                    <xdr:col>8</xdr:col>
                    <xdr:colOff>533400</xdr:colOff>
                    <xdr:row>48</xdr:row>
                    <xdr:rowOff>228600</xdr:rowOff>
                  </to>
                </anchor>
              </controlPr>
            </control>
          </mc:Choice>
        </mc:AlternateContent>
        <mc:AlternateContent xmlns:mc="http://schemas.openxmlformats.org/markup-compatibility/2006">
          <mc:Choice Requires="x14">
            <control shapeId="23569" r:id="rId20" name="Check Box 17">
              <controlPr defaultSize="0" autoFill="0" autoLine="0" autoPict="0">
                <anchor moveWithCells="1">
                  <from>
                    <xdr:col>9</xdr:col>
                    <xdr:colOff>914400</xdr:colOff>
                    <xdr:row>49</xdr:row>
                    <xdr:rowOff>123825</xdr:rowOff>
                  </from>
                  <to>
                    <xdr:col>12</xdr:col>
                    <xdr:colOff>1295400</xdr:colOff>
                    <xdr:row>50</xdr:row>
                    <xdr:rowOff>133350</xdr:rowOff>
                  </to>
                </anchor>
              </controlPr>
            </control>
          </mc:Choice>
        </mc:AlternateContent>
        <mc:AlternateContent xmlns:mc="http://schemas.openxmlformats.org/markup-compatibility/2006">
          <mc:Choice Requires="x14">
            <control shapeId="23570" r:id="rId21" name="Check Box 18">
              <controlPr defaultSize="0" autoFill="0" autoLine="0" autoPict="0">
                <anchor moveWithCells="1">
                  <from>
                    <xdr:col>9</xdr:col>
                    <xdr:colOff>914400</xdr:colOff>
                    <xdr:row>50</xdr:row>
                    <xdr:rowOff>57150</xdr:rowOff>
                  </from>
                  <to>
                    <xdr:col>12</xdr:col>
                    <xdr:colOff>723900</xdr:colOff>
                    <xdr:row>51</xdr:row>
                    <xdr:rowOff>142875</xdr:rowOff>
                  </to>
                </anchor>
              </controlPr>
            </control>
          </mc:Choice>
        </mc:AlternateContent>
        <mc:AlternateContent xmlns:mc="http://schemas.openxmlformats.org/markup-compatibility/2006">
          <mc:Choice Requires="x14">
            <control shapeId="23571" r:id="rId22" name="Check Box 19">
              <controlPr defaultSize="0" autoFill="0" autoLine="0" autoPict="0">
                <anchor moveWithCells="1">
                  <from>
                    <xdr:col>10</xdr:col>
                    <xdr:colOff>152400</xdr:colOff>
                    <xdr:row>51</xdr:row>
                    <xdr:rowOff>76200</xdr:rowOff>
                  </from>
                  <to>
                    <xdr:col>11</xdr:col>
                    <xdr:colOff>247650</xdr:colOff>
                    <xdr:row>52</xdr:row>
                    <xdr:rowOff>104775</xdr:rowOff>
                  </to>
                </anchor>
              </controlPr>
            </control>
          </mc:Choice>
        </mc:AlternateContent>
        <mc:AlternateContent xmlns:mc="http://schemas.openxmlformats.org/markup-compatibility/2006">
          <mc:Choice Requires="x14">
            <control shapeId="23572" r:id="rId23" name="Check Box 20">
              <controlPr defaultSize="0" autoFill="0" autoLine="0" autoPict="0">
                <anchor moveWithCells="1">
                  <from>
                    <xdr:col>6</xdr:col>
                    <xdr:colOff>76200</xdr:colOff>
                    <xdr:row>51</xdr:row>
                    <xdr:rowOff>57150</xdr:rowOff>
                  </from>
                  <to>
                    <xdr:col>10</xdr:col>
                    <xdr:colOff>57150</xdr:colOff>
                    <xdr:row>52</xdr:row>
                    <xdr:rowOff>19050</xdr:rowOff>
                  </to>
                </anchor>
              </controlPr>
            </control>
          </mc:Choice>
        </mc:AlternateContent>
        <mc:AlternateContent xmlns:mc="http://schemas.openxmlformats.org/markup-compatibility/2006">
          <mc:Choice Requires="x14">
            <control shapeId="23573" r:id="rId24" name="Check Box 21">
              <controlPr defaultSize="0" autoFill="0" autoLine="0" autoPict="0">
                <anchor moveWithCells="1">
                  <from>
                    <xdr:col>0</xdr:col>
                    <xdr:colOff>95250</xdr:colOff>
                    <xdr:row>20</xdr:row>
                    <xdr:rowOff>381000</xdr:rowOff>
                  </from>
                  <to>
                    <xdr:col>1</xdr:col>
                    <xdr:colOff>133350</xdr:colOff>
                    <xdr:row>22</xdr:row>
                    <xdr:rowOff>9525</xdr:rowOff>
                  </to>
                </anchor>
              </controlPr>
            </control>
          </mc:Choice>
        </mc:AlternateContent>
        <mc:AlternateContent xmlns:mc="http://schemas.openxmlformats.org/markup-compatibility/2006">
          <mc:Choice Requires="x14">
            <control shapeId="23574" r:id="rId25" name="Check Box 22">
              <controlPr defaultSize="0" autoFill="0" autoLine="0" autoPict="0">
                <anchor moveWithCells="1">
                  <from>
                    <xdr:col>4</xdr:col>
                    <xdr:colOff>857250</xdr:colOff>
                    <xdr:row>27</xdr:row>
                    <xdr:rowOff>219075</xdr:rowOff>
                  </from>
                  <to>
                    <xdr:col>4</xdr:col>
                    <xdr:colOff>1076325</xdr:colOff>
                    <xdr:row>29</xdr:row>
                    <xdr:rowOff>19050</xdr:rowOff>
                  </to>
                </anchor>
              </controlPr>
            </control>
          </mc:Choice>
        </mc:AlternateContent>
        <mc:AlternateContent xmlns:mc="http://schemas.openxmlformats.org/markup-compatibility/2006">
          <mc:Choice Requires="x14">
            <control shapeId="23575" r:id="rId26" name="Check Box 23">
              <controlPr defaultSize="0" autoFill="0" autoLine="0" autoPict="0">
                <anchor moveWithCells="1">
                  <from>
                    <xdr:col>7</xdr:col>
                    <xdr:colOff>352425</xdr:colOff>
                    <xdr:row>27</xdr:row>
                    <xdr:rowOff>200025</xdr:rowOff>
                  </from>
                  <to>
                    <xdr:col>8</xdr:col>
                    <xdr:colOff>9525</xdr:colOff>
                    <xdr:row>29</xdr:row>
                    <xdr:rowOff>9525</xdr:rowOff>
                  </to>
                </anchor>
              </controlPr>
            </control>
          </mc:Choice>
        </mc:AlternateContent>
        <mc:AlternateContent xmlns:mc="http://schemas.openxmlformats.org/markup-compatibility/2006">
          <mc:Choice Requires="x14">
            <control shapeId="23576" r:id="rId27" name="Check Box 24">
              <controlPr defaultSize="0" autoFill="0" autoLine="0" autoPict="0">
                <anchor moveWithCells="1">
                  <from>
                    <xdr:col>2</xdr:col>
                    <xdr:colOff>1781175</xdr:colOff>
                    <xdr:row>35</xdr:row>
                    <xdr:rowOff>152400</xdr:rowOff>
                  </from>
                  <to>
                    <xdr:col>2</xdr:col>
                    <xdr:colOff>2019300</xdr:colOff>
                    <xdr:row>37</xdr:row>
                    <xdr:rowOff>104775</xdr:rowOff>
                  </to>
                </anchor>
              </controlPr>
            </control>
          </mc:Choice>
        </mc:AlternateContent>
        <mc:AlternateContent xmlns:mc="http://schemas.openxmlformats.org/markup-compatibility/2006">
          <mc:Choice Requires="x14">
            <control shapeId="23577" r:id="rId28" name="Check Box 25">
              <controlPr defaultSize="0" autoFill="0" autoLine="0" autoPict="0">
                <anchor moveWithCells="1">
                  <from>
                    <xdr:col>5</xdr:col>
                    <xdr:colOff>352425</xdr:colOff>
                    <xdr:row>35</xdr:row>
                    <xdr:rowOff>152400</xdr:rowOff>
                  </from>
                  <to>
                    <xdr:col>6</xdr:col>
                    <xdr:colOff>209550</xdr:colOff>
                    <xdr:row>37</xdr:row>
                    <xdr:rowOff>104775</xdr:rowOff>
                  </to>
                </anchor>
              </controlPr>
            </control>
          </mc:Choice>
        </mc:AlternateContent>
        <mc:AlternateContent xmlns:mc="http://schemas.openxmlformats.org/markup-compatibility/2006">
          <mc:Choice Requires="x14">
            <control shapeId="23578" r:id="rId29" name="Check Box 26">
              <controlPr defaultSize="0" autoFill="0" autoLine="0" autoPict="0">
                <anchor moveWithCells="1">
                  <from>
                    <xdr:col>2</xdr:col>
                    <xdr:colOff>514350</xdr:colOff>
                    <xdr:row>35</xdr:row>
                    <xdr:rowOff>123825</xdr:rowOff>
                  </from>
                  <to>
                    <xdr:col>2</xdr:col>
                    <xdr:colOff>762000</xdr:colOff>
                    <xdr:row>37</xdr:row>
                    <xdr:rowOff>76200</xdr:rowOff>
                  </to>
                </anchor>
              </controlPr>
            </control>
          </mc:Choice>
        </mc:AlternateContent>
        <mc:AlternateContent xmlns:mc="http://schemas.openxmlformats.org/markup-compatibility/2006">
          <mc:Choice Requires="x14">
            <control shapeId="23579" r:id="rId30" name="Check Box 27">
              <controlPr defaultSize="0" autoFill="0" autoLine="0" autoPict="0">
                <anchor moveWithCells="1">
                  <from>
                    <xdr:col>4</xdr:col>
                    <xdr:colOff>38100</xdr:colOff>
                    <xdr:row>35</xdr:row>
                    <xdr:rowOff>152400</xdr:rowOff>
                  </from>
                  <to>
                    <xdr:col>4</xdr:col>
                    <xdr:colOff>295275</xdr:colOff>
                    <xdr:row>37</xdr:row>
                    <xdr:rowOff>104775</xdr:rowOff>
                  </to>
                </anchor>
              </controlPr>
            </control>
          </mc:Choice>
        </mc:AlternateContent>
        <mc:AlternateContent xmlns:mc="http://schemas.openxmlformats.org/markup-compatibility/2006">
          <mc:Choice Requires="x14">
            <control shapeId="23580" r:id="rId31" name="Check Box 28">
              <controlPr defaultSize="0" autoFill="0" autoLine="0" autoPict="0">
                <anchor moveWithCells="1">
                  <from>
                    <xdr:col>2</xdr:col>
                    <xdr:colOff>523875</xdr:colOff>
                    <xdr:row>43</xdr:row>
                    <xdr:rowOff>28575</xdr:rowOff>
                  </from>
                  <to>
                    <xdr:col>2</xdr:col>
                    <xdr:colOff>771525</xdr:colOff>
                    <xdr:row>45</xdr:row>
                    <xdr:rowOff>104775</xdr:rowOff>
                  </to>
                </anchor>
              </controlPr>
            </control>
          </mc:Choice>
        </mc:AlternateContent>
        <mc:AlternateContent xmlns:mc="http://schemas.openxmlformats.org/markup-compatibility/2006">
          <mc:Choice Requires="x14">
            <control shapeId="23581" r:id="rId32" name="Check Box 29">
              <controlPr defaultSize="0" autoFill="0" autoLine="0" autoPict="0">
                <anchor moveWithCells="1">
                  <from>
                    <xdr:col>2</xdr:col>
                    <xdr:colOff>514350</xdr:colOff>
                    <xdr:row>38</xdr:row>
                    <xdr:rowOff>142875</xdr:rowOff>
                  </from>
                  <to>
                    <xdr:col>2</xdr:col>
                    <xdr:colOff>762000</xdr:colOff>
                    <xdr:row>40</xdr:row>
                    <xdr:rowOff>114300</xdr:rowOff>
                  </to>
                </anchor>
              </controlPr>
            </control>
          </mc:Choice>
        </mc:AlternateContent>
        <mc:AlternateContent xmlns:mc="http://schemas.openxmlformats.org/markup-compatibility/2006">
          <mc:Choice Requires="x14">
            <control shapeId="23582" r:id="rId33" name="Check Box 30">
              <controlPr defaultSize="0" autoFill="0" autoLine="0" autoPict="0">
                <anchor moveWithCells="1">
                  <from>
                    <xdr:col>2</xdr:col>
                    <xdr:colOff>523875</xdr:colOff>
                    <xdr:row>37</xdr:row>
                    <xdr:rowOff>133350</xdr:rowOff>
                  </from>
                  <to>
                    <xdr:col>2</xdr:col>
                    <xdr:colOff>771525</xdr:colOff>
                    <xdr:row>39</xdr:row>
                    <xdr:rowOff>104775</xdr:rowOff>
                  </to>
                </anchor>
              </controlPr>
            </control>
          </mc:Choice>
        </mc:AlternateContent>
        <mc:AlternateContent xmlns:mc="http://schemas.openxmlformats.org/markup-compatibility/2006">
          <mc:Choice Requires="x14">
            <control shapeId="23583" r:id="rId34" name="Check Box 31">
              <controlPr defaultSize="0" autoFill="0" autoLine="0" autoPict="0">
                <anchor moveWithCells="1">
                  <from>
                    <xdr:col>2</xdr:col>
                    <xdr:colOff>523875</xdr:colOff>
                    <xdr:row>36</xdr:row>
                    <xdr:rowOff>152400</xdr:rowOff>
                  </from>
                  <to>
                    <xdr:col>2</xdr:col>
                    <xdr:colOff>771525</xdr:colOff>
                    <xdr:row>38</xdr:row>
                    <xdr:rowOff>114300</xdr:rowOff>
                  </to>
                </anchor>
              </controlPr>
            </control>
          </mc:Choice>
        </mc:AlternateContent>
        <mc:AlternateContent xmlns:mc="http://schemas.openxmlformats.org/markup-compatibility/2006">
          <mc:Choice Requires="x14">
            <control shapeId="23584" r:id="rId35" name="Check Box 32">
              <controlPr defaultSize="0" autoFill="0" autoLine="0" autoPict="0">
                <anchor moveWithCells="1">
                  <from>
                    <xdr:col>6</xdr:col>
                    <xdr:colOff>76200</xdr:colOff>
                    <xdr:row>49</xdr:row>
                    <xdr:rowOff>85725</xdr:rowOff>
                  </from>
                  <to>
                    <xdr:col>9</xdr:col>
                    <xdr:colOff>400050</xdr:colOff>
                    <xdr:row>50</xdr:row>
                    <xdr:rowOff>85725</xdr:rowOff>
                  </to>
                </anchor>
              </controlPr>
            </control>
          </mc:Choice>
        </mc:AlternateContent>
        <mc:AlternateContent xmlns:mc="http://schemas.openxmlformats.org/markup-compatibility/2006">
          <mc:Choice Requires="x14">
            <control shapeId="23585" r:id="rId36" name="Check Box 33">
              <controlPr defaultSize="0" autoFill="0" autoLine="0" autoPict="0">
                <anchor moveWithCells="1">
                  <from>
                    <xdr:col>6</xdr:col>
                    <xdr:colOff>76200</xdr:colOff>
                    <xdr:row>50</xdr:row>
                    <xdr:rowOff>66675</xdr:rowOff>
                  </from>
                  <to>
                    <xdr:col>9</xdr:col>
                    <xdr:colOff>152400</xdr:colOff>
                    <xdr:row>51</xdr:row>
                    <xdr:rowOff>85725</xdr:rowOff>
                  </to>
                </anchor>
              </controlPr>
            </control>
          </mc:Choice>
        </mc:AlternateContent>
        <mc:AlternateContent xmlns:mc="http://schemas.openxmlformats.org/markup-compatibility/2006">
          <mc:Choice Requires="x14">
            <control shapeId="23586" r:id="rId37" name="Check Box 34">
              <controlPr defaultSize="0" autoFill="0" autoLine="0" autoPict="0">
                <anchor moveWithCells="1">
                  <from>
                    <xdr:col>0</xdr:col>
                    <xdr:colOff>95250</xdr:colOff>
                    <xdr:row>17</xdr:row>
                    <xdr:rowOff>0</xdr:rowOff>
                  </from>
                  <to>
                    <xdr:col>1</xdr:col>
                    <xdr:colOff>247650</xdr:colOff>
                    <xdr:row>18</xdr:row>
                    <xdr:rowOff>57150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D095C-7A48-439B-8542-3A09A55822DB}">
  <sheetPr>
    <tabColor rgb="FF00B050"/>
    <pageSetUpPr fitToPage="1"/>
  </sheetPr>
  <dimension ref="A1:W70"/>
  <sheetViews>
    <sheetView showGridLines="0" view="pageBreakPreview" topLeftCell="A34" zoomScale="70" zoomScaleNormal="70" zoomScaleSheetLayoutView="70" workbookViewId="0">
      <selection activeCell="T10" sqref="T10"/>
    </sheetView>
  </sheetViews>
  <sheetFormatPr defaultColWidth="5.625" defaultRowHeight="19.5"/>
  <cols>
    <col min="1" max="1" width="3.875" style="93" customWidth="1"/>
    <col min="2" max="2" width="5.625" style="93"/>
    <col min="3" max="3" width="12.875" style="93" customWidth="1"/>
    <col min="4" max="4" width="5.625" style="93"/>
    <col min="5" max="5" width="18" style="93" customWidth="1"/>
    <col min="6" max="21" width="5.625" style="93"/>
    <col min="22" max="22" width="3.875" style="93" customWidth="1"/>
    <col min="23" max="23" width="2.75" style="93" customWidth="1"/>
    <col min="24" max="16384" width="5.625" style="93"/>
  </cols>
  <sheetData>
    <row r="1" spans="1:23" ht="24">
      <c r="A1" s="202" t="s">
        <v>169</v>
      </c>
      <c r="B1" s="201"/>
      <c r="C1" s="201"/>
      <c r="D1" s="201"/>
      <c r="E1" s="201"/>
      <c r="F1" s="201"/>
      <c r="G1" s="201"/>
      <c r="H1" s="201"/>
      <c r="I1" s="201"/>
      <c r="J1" s="201"/>
      <c r="K1" s="201"/>
      <c r="L1" s="201"/>
      <c r="M1" s="201"/>
      <c r="N1" s="201"/>
      <c r="O1" s="201"/>
      <c r="P1" s="201"/>
      <c r="Q1" s="201"/>
      <c r="R1" s="201"/>
      <c r="S1" s="201"/>
      <c r="T1" s="201"/>
      <c r="U1" s="201"/>
      <c r="V1" s="201"/>
      <c r="W1" s="201"/>
    </row>
    <row r="2" spans="1:23" ht="24.95" customHeight="1">
      <c r="A2" s="311" t="s">
        <v>161</v>
      </c>
      <c r="B2" s="312"/>
      <c r="C2" s="312"/>
      <c r="D2" s="312"/>
      <c r="E2" s="312"/>
      <c r="F2" s="312"/>
      <c r="G2" s="312"/>
      <c r="H2" s="312"/>
      <c r="I2" s="312"/>
      <c r="J2" s="312"/>
      <c r="K2" s="312"/>
      <c r="L2" s="312"/>
      <c r="M2" s="312"/>
      <c r="N2" s="312"/>
      <c r="O2" s="312"/>
      <c r="P2" s="312"/>
      <c r="Q2" s="312"/>
      <c r="R2" s="312"/>
      <c r="S2" s="312"/>
      <c r="T2" s="312"/>
      <c r="U2" s="312"/>
      <c r="V2" s="312"/>
      <c r="W2" s="312"/>
    </row>
    <row r="3" spans="1:23" ht="32.25" customHeight="1">
      <c r="A3" s="312"/>
      <c r="B3" s="312"/>
      <c r="C3" s="312"/>
      <c r="D3" s="312"/>
      <c r="E3" s="312"/>
      <c r="F3" s="312"/>
      <c r="G3" s="312"/>
      <c r="H3" s="312"/>
      <c r="I3" s="312"/>
      <c r="J3" s="312"/>
      <c r="K3" s="312"/>
      <c r="L3" s="312"/>
      <c r="M3" s="312"/>
      <c r="N3" s="312"/>
      <c r="O3" s="312"/>
      <c r="P3" s="312"/>
      <c r="Q3" s="312"/>
      <c r="R3" s="312"/>
      <c r="S3" s="312"/>
      <c r="T3" s="312"/>
      <c r="U3" s="312"/>
      <c r="V3" s="312"/>
      <c r="W3" s="312"/>
    </row>
    <row r="4" spans="1:23" s="96" customFormat="1" ht="9.75" customHeight="1">
      <c r="A4" s="94"/>
      <c r="B4" s="95"/>
      <c r="C4" s="95"/>
      <c r="D4" s="95"/>
      <c r="E4" s="95"/>
      <c r="F4" s="95"/>
      <c r="G4" s="95"/>
      <c r="H4" s="95"/>
      <c r="I4" s="95"/>
      <c r="J4" s="95"/>
    </row>
    <row r="5" spans="1:23" s="99" customFormat="1" ht="25.5">
      <c r="A5" s="97"/>
      <c r="B5" s="98"/>
      <c r="C5" s="98"/>
      <c r="D5" s="98"/>
      <c r="E5" s="98"/>
      <c r="F5" s="98"/>
      <c r="G5" s="98"/>
      <c r="H5" s="97"/>
      <c r="I5" s="97"/>
      <c r="J5" s="97"/>
      <c r="P5" s="313" t="s">
        <v>11</v>
      </c>
      <c r="Q5" s="313"/>
      <c r="R5" s="313"/>
      <c r="S5" s="314" t="s">
        <v>172</v>
      </c>
      <c r="T5" s="314"/>
      <c r="U5" s="314"/>
      <c r="V5" s="314"/>
    </row>
    <row r="6" spans="1:23" s="99" customFormat="1" ht="25.5">
      <c r="A6" s="97"/>
      <c r="B6" s="98"/>
      <c r="C6" s="98"/>
      <c r="D6" s="98"/>
      <c r="E6" s="98"/>
      <c r="F6" s="98"/>
      <c r="G6" s="98"/>
      <c r="H6" s="97"/>
      <c r="I6" s="97"/>
      <c r="J6" s="97"/>
      <c r="P6" s="100"/>
      <c r="Q6" s="100"/>
      <c r="R6" s="100"/>
      <c r="S6" s="101"/>
      <c r="T6" s="101"/>
      <c r="U6" s="101"/>
      <c r="V6" s="101"/>
    </row>
    <row r="7" spans="1:23" s="103" customFormat="1" ht="20.25" thickBot="1">
      <c r="A7" s="102"/>
      <c r="B7" s="102"/>
      <c r="C7" s="120" t="s">
        <v>50</v>
      </c>
      <c r="D7" s="102"/>
      <c r="E7" s="102"/>
      <c r="F7" s="102"/>
      <c r="G7" s="102"/>
      <c r="H7" s="102"/>
      <c r="I7" s="102"/>
      <c r="J7" s="102"/>
    </row>
    <row r="8" spans="1:23" s="103" customFormat="1" ht="23.1" customHeight="1">
      <c r="A8" s="102"/>
      <c r="B8" s="102"/>
      <c r="C8" s="121" t="s">
        <v>14</v>
      </c>
      <c r="D8" s="315"/>
      <c r="E8" s="316"/>
      <c r="F8" s="316"/>
      <c r="G8" s="316"/>
      <c r="H8" s="316"/>
      <c r="I8" s="316"/>
      <c r="J8" s="316"/>
      <c r="K8" s="317"/>
    </row>
    <row r="9" spans="1:23" s="103" customFormat="1" ht="23.1" customHeight="1">
      <c r="A9" s="102"/>
      <c r="B9" s="102"/>
      <c r="C9" s="122" t="s">
        <v>52</v>
      </c>
      <c r="D9" s="318"/>
      <c r="E9" s="319"/>
      <c r="F9" s="319"/>
      <c r="G9" s="319"/>
      <c r="H9" s="319"/>
      <c r="I9" s="319"/>
      <c r="J9" s="319"/>
      <c r="K9" s="320"/>
    </row>
    <row r="10" spans="1:23" s="103" customFormat="1" ht="23.1" customHeight="1">
      <c r="A10" s="102"/>
      <c r="B10" s="102"/>
      <c r="C10" s="123" t="s">
        <v>94</v>
      </c>
      <c r="D10" s="321"/>
      <c r="E10" s="322"/>
      <c r="F10" s="323" t="s">
        <v>95</v>
      </c>
      <c r="G10" s="323"/>
      <c r="H10" s="323"/>
      <c r="I10" s="323"/>
      <c r="J10" s="323"/>
      <c r="K10" s="324"/>
    </row>
    <row r="11" spans="1:23" s="103" customFormat="1" ht="23.1" customHeight="1" thickBot="1">
      <c r="A11" s="102"/>
      <c r="B11" s="102"/>
      <c r="C11" s="124" t="s">
        <v>96</v>
      </c>
      <c r="D11" s="335"/>
      <c r="E11" s="336"/>
      <c r="F11" s="337" t="s">
        <v>95</v>
      </c>
      <c r="G11" s="337"/>
      <c r="H11" s="337"/>
      <c r="I11" s="337"/>
      <c r="J11" s="337"/>
      <c r="K11" s="338"/>
    </row>
    <row r="12" spans="1:23" ht="9.9499999999999993" customHeight="1">
      <c r="A12" s="92"/>
      <c r="B12" s="92"/>
      <c r="C12" s="92"/>
      <c r="D12" s="92"/>
      <c r="E12" s="92"/>
      <c r="F12" s="92"/>
      <c r="G12" s="92"/>
      <c r="H12" s="92"/>
      <c r="I12" s="92"/>
      <c r="J12" s="92"/>
    </row>
    <row r="13" spans="1:23" ht="20.100000000000001" customHeight="1">
      <c r="A13" s="92"/>
      <c r="B13" s="339" t="s">
        <v>97</v>
      </c>
      <c r="C13" s="339"/>
      <c r="D13" s="339"/>
      <c r="E13" s="340">
        <f>$C$17+$E$17-$G$17+B43</f>
        <v>0</v>
      </c>
      <c r="F13" s="341"/>
      <c r="G13" s="341"/>
      <c r="H13" s="341"/>
      <c r="I13" s="341"/>
      <c r="J13" s="343" t="s">
        <v>9</v>
      </c>
      <c r="K13" s="344"/>
      <c r="M13" s="310"/>
      <c r="N13" s="310"/>
      <c r="O13" s="310"/>
      <c r="P13" s="310"/>
      <c r="Q13" s="310"/>
      <c r="R13" s="310"/>
      <c r="T13" s="104"/>
      <c r="U13" s="104"/>
    </row>
    <row r="14" spans="1:23" ht="20.100000000000001" customHeight="1" thickBot="1">
      <c r="A14" s="92"/>
      <c r="B14" s="339"/>
      <c r="C14" s="339"/>
      <c r="D14" s="339"/>
      <c r="E14" s="342"/>
      <c r="F14" s="342"/>
      <c r="G14" s="342"/>
      <c r="H14" s="342"/>
      <c r="I14" s="342"/>
      <c r="J14" s="343"/>
      <c r="K14" s="344"/>
      <c r="M14" s="310"/>
      <c r="N14" s="310"/>
      <c r="O14" s="310"/>
      <c r="P14" s="310"/>
      <c r="Q14" s="310"/>
      <c r="R14" s="310"/>
      <c r="T14" s="104"/>
      <c r="U14" s="104"/>
    </row>
    <row r="15" spans="1:23" ht="9.9499999999999993" customHeight="1">
      <c r="A15" s="92"/>
      <c r="B15" s="92"/>
      <c r="C15" s="92"/>
      <c r="D15" s="92"/>
      <c r="E15" s="92"/>
      <c r="F15" s="92"/>
      <c r="G15" s="92"/>
      <c r="H15" s="92"/>
      <c r="I15" s="92"/>
      <c r="J15" s="92"/>
    </row>
    <row r="16" spans="1:23" ht="39.950000000000003" customHeight="1">
      <c r="A16" s="92"/>
      <c r="B16" s="92"/>
      <c r="C16" s="325" t="s">
        <v>98</v>
      </c>
      <c r="D16" s="326"/>
      <c r="E16" s="327" t="s">
        <v>99</v>
      </c>
      <c r="F16" s="328"/>
      <c r="G16" s="327" t="s">
        <v>100</v>
      </c>
      <c r="H16" s="328"/>
      <c r="I16" s="105"/>
      <c r="J16" s="105"/>
    </row>
    <row r="17" spans="1:21" ht="24.95" customHeight="1">
      <c r="A17" s="92"/>
      <c r="B17" s="92"/>
      <c r="C17" s="329">
        <f>$P$26+$P$39</f>
        <v>0</v>
      </c>
      <c r="D17" s="330"/>
      <c r="E17" s="331">
        <f>$S$26+$S$39</f>
        <v>0</v>
      </c>
      <c r="F17" s="332"/>
      <c r="G17" s="333"/>
      <c r="H17" s="334"/>
      <c r="I17" s="106"/>
      <c r="J17" s="106"/>
    </row>
    <row r="18" spans="1:21" ht="9.9499999999999993" customHeight="1">
      <c r="A18" s="92"/>
      <c r="B18" s="92"/>
      <c r="C18" s="92"/>
      <c r="D18" s="92"/>
      <c r="E18" s="92"/>
      <c r="F18" s="92"/>
      <c r="G18" s="92"/>
      <c r="H18" s="92"/>
      <c r="I18" s="92"/>
      <c r="J18" s="92"/>
    </row>
    <row r="19" spans="1:21" ht="18" customHeight="1">
      <c r="A19" s="92"/>
      <c r="B19" s="92" t="s">
        <v>162</v>
      </c>
      <c r="C19" s="92"/>
      <c r="D19" s="92"/>
      <c r="E19" s="92"/>
      <c r="F19" s="92"/>
      <c r="G19" s="92"/>
      <c r="H19" s="92"/>
      <c r="I19" s="92"/>
      <c r="J19" s="92"/>
    </row>
    <row r="20" spans="1:21" s="107" customFormat="1" ht="24.95" customHeight="1">
      <c r="A20" s="105"/>
      <c r="B20" s="125" t="s">
        <v>101</v>
      </c>
      <c r="C20" s="345" t="s">
        <v>102</v>
      </c>
      <c r="D20" s="345"/>
      <c r="E20" s="345"/>
      <c r="F20" s="345"/>
      <c r="G20" s="345"/>
      <c r="H20" s="345"/>
      <c r="I20" s="345"/>
      <c r="J20" s="345"/>
      <c r="K20" s="346" t="s">
        <v>103</v>
      </c>
      <c r="L20" s="346"/>
      <c r="M20" s="346" t="s">
        <v>104</v>
      </c>
      <c r="N20" s="346"/>
      <c r="O20" s="346"/>
      <c r="P20" s="346" t="s">
        <v>105</v>
      </c>
      <c r="Q20" s="346"/>
      <c r="R20" s="346"/>
      <c r="S20" s="347" t="s">
        <v>106</v>
      </c>
      <c r="T20" s="347"/>
      <c r="U20" s="347"/>
    </row>
    <row r="21" spans="1:21" ht="24.95" customHeight="1">
      <c r="A21" s="92"/>
      <c r="B21" s="126">
        <v>1</v>
      </c>
      <c r="C21" s="348"/>
      <c r="D21" s="348"/>
      <c r="E21" s="348"/>
      <c r="F21" s="348"/>
      <c r="G21" s="348"/>
      <c r="H21" s="348"/>
      <c r="I21" s="348"/>
      <c r="J21" s="348"/>
      <c r="K21" s="108"/>
      <c r="L21" s="189" t="s">
        <v>107</v>
      </c>
      <c r="M21" s="349"/>
      <c r="N21" s="349"/>
      <c r="O21" s="349"/>
      <c r="P21" s="350">
        <f>K21*M21</f>
        <v>0</v>
      </c>
      <c r="Q21" s="350"/>
      <c r="R21" s="350"/>
      <c r="S21" s="349"/>
      <c r="T21" s="349"/>
      <c r="U21" s="349"/>
    </row>
    <row r="22" spans="1:21" ht="24.95" customHeight="1">
      <c r="A22" s="92"/>
      <c r="B22" s="126">
        <v>2</v>
      </c>
      <c r="C22" s="351"/>
      <c r="D22" s="352"/>
      <c r="E22" s="352"/>
      <c r="F22" s="352"/>
      <c r="G22" s="352"/>
      <c r="H22" s="352"/>
      <c r="I22" s="352"/>
      <c r="J22" s="353"/>
      <c r="K22" s="108"/>
      <c r="L22" s="189" t="s">
        <v>107</v>
      </c>
      <c r="M22" s="354"/>
      <c r="N22" s="355"/>
      <c r="O22" s="356"/>
      <c r="P22" s="350">
        <f>K22*M22</f>
        <v>0</v>
      </c>
      <c r="Q22" s="350"/>
      <c r="R22" s="350"/>
      <c r="S22" s="354"/>
      <c r="T22" s="355"/>
      <c r="U22" s="356"/>
    </row>
    <row r="23" spans="1:21" ht="24.95" customHeight="1">
      <c r="A23" s="92"/>
      <c r="B23" s="126">
        <v>3</v>
      </c>
      <c r="C23" s="351"/>
      <c r="D23" s="352"/>
      <c r="E23" s="352"/>
      <c r="F23" s="352"/>
      <c r="G23" s="352"/>
      <c r="H23" s="352"/>
      <c r="I23" s="352"/>
      <c r="J23" s="353"/>
      <c r="K23" s="108"/>
      <c r="L23" s="189" t="s">
        <v>107</v>
      </c>
      <c r="M23" s="354"/>
      <c r="N23" s="355"/>
      <c r="O23" s="356"/>
      <c r="P23" s="350">
        <f>K23*M23</f>
        <v>0</v>
      </c>
      <c r="Q23" s="350"/>
      <c r="R23" s="350"/>
      <c r="S23" s="354"/>
      <c r="T23" s="355"/>
      <c r="U23" s="356"/>
    </row>
    <row r="24" spans="1:21" ht="24.95" customHeight="1">
      <c r="A24" s="92"/>
      <c r="B24" s="126">
        <v>4</v>
      </c>
      <c r="C24" s="351"/>
      <c r="D24" s="352"/>
      <c r="E24" s="352"/>
      <c r="F24" s="352"/>
      <c r="G24" s="352"/>
      <c r="H24" s="352"/>
      <c r="I24" s="352"/>
      <c r="J24" s="353"/>
      <c r="K24" s="108"/>
      <c r="L24" s="189" t="s">
        <v>107</v>
      </c>
      <c r="M24" s="354"/>
      <c r="N24" s="355"/>
      <c r="O24" s="356"/>
      <c r="P24" s="350">
        <f>K24*M24</f>
        <v>0</v>
      </c>
      <c r="Q24" s="350"/>
      <c r="R24" s="350"/>
      <c r="S24" s="354"/>
      <c r="T24" s="355"/>
      <c r="U24" s="356"/>
    </row>
    <row r="25" spans="1:21" ht="24.95" customHeight="1">
      <c r="A25" s="92"/>
      <c r="B25" s="126">
        <v>5</v>
      </c>
      <c r="C25" s="351"/>
      <c r="D25" s="352"/>
      <c r="E25" s="352"/>
      <c r="F25" s="352"/>
      <c r="G25" s="352"/>
      <c r="H25" s="352"/>
      <c r="I25" s="352"/>
      <c r="J25" s="353"/>
      <c r="K25" s="108"/>
      <c r="L25" s="189" t="s">
        <v>107</v>
      </c>
      <c r="M25" s="354"/>
      <c r="N25" s="355"/>
      <c r="O25" s="356"/>
      <c r="P25" s="350">
        <f>K25*M25</f>
        <v>0</v>
      </c>
      <c r="Q25" s="350"/>
      <c r="R25" s="350"/>
      <c r="S25" s="354"/>
      <c r="T25" s="355"/>
      <c r="U25" s="356"/>
    </row>
    <row r="26" spans="1:21" ht="24.95" customHeight="1">
      <c r="A26" s="92"/>
      <c r="B26" s="92"/>
      <c r="C26" s="92"/>
      <c r="D26" s="92"/>
      <c r="E26" s="92"/>
      <c r="F26" s="92"/>
      <c r="G26" s="92"/>
      <c r="H26" s="92"/>
      <c r="I26" s="92"/>
      <c r="J26" s="92"/>
      <c r="M26" s="346" t="s">
        <v>1</v>
      </c>
      <c r="N26" s="346"/>
      <c r="O26" s="346"/>
      <c r="P26" s="357">
        <f>SUM(P21:R25)</f>
        <v>0</v>
      </c>
      <c r="Q26" s="358"/>
      <c r="R26" s="359"/>
      <c r="S26" s="357">
        <f>SUM(S21:U25)</f>
        <v>0</v>
      </c>
      <c r="T26" s="358"/>
      <c r="U26" s="359"/>
    </row>
    <row r="27" spans="1:21" ht="20.100000000000001" customHeight="1">
      <c r="A27" s="92"/>
      <c r="B27" s="92" t="s">
        <v>163</v>
      </c>
      <c r="C27" s="92"/>
      <c r="D27" s="92"/>
      <c r="E27" s="92"/>
      <c r="F27" s="92"/>
      <c r="G27" s="92"/>
      <c r="H27" s="92"/>
      <c r="I27" s="92"/>
      <c r="J27" s="92"/>
      <c r="M27" s="109"/>
      <c r="N27" s="109"/>
      <c r="O27" s="109"/>
      <c r="P27" s="110"/>
      <c r="Q27" s="110"/>
      <c r="R27" s="110"/>
      <c r="S27" s="110"/>
      <c r="T27" s="110"/>
      <c r="U27" s="110"/>
    </row>
    <row r="28" spans="1:21" s="107" customFormat="1" ht="24.95" customHeight="1">
      <c r="A28" s="105"/>
      <c r="B28" s="125" t="s">
        <v>101</v>
      </c>
      <c r="C28" s="345" t="s">
        <v>102</v>
      </c>
      <c r="D28" s="345"/>
      <c r="E28" s="345"/>
      <c r="F28" s="345"/>
      <c r="G28" s="345"/>
      <c r="H28" s="345"/>
      <c r="I28" s="345"/>
      <c r="J28" s="345"/>
      <c r="K28" s="346" t="s">
        <v>103</v>
      </c>
      <c r="L28" s="346"/>
      <c r="M28" s="346" t="s">
        <v>104</v>
      </c>
      <c r="N28" s="346"/>
      <c r="O28" s="346"/>
      <c r="P28" s="346" t="s">
        <v>105</v>
      </c>
      <c r="Q28" s="346"/>
      <c r="R28" s="346"/>
      <c r="S28" s="347" t="s">
        <v>106</v>
      </c>
      <c r="T28" s="347"/>
      <c r="U28" s="347"/>
    </row>
    <row r="29" spans="1:21" ht="24.95" customHeight="1">
      <c r="A29" s="92"/>
      <c r="B29" s="126">
        <v>1</v>
      </c>
      <c r="C29" s="348"/>
      <c r="D29" s="348"/>
      <c r="E29" s="348"/>
      <c r="F29" s="348"/>
      <c r="G29" s="348"/>
      <c r="H29" s="348"/>
      <c r="I29" s="348"/>
      <c r="J29" s="348"/>
      <c r="K29" s="108"/>
      <c r="L29" s="127"/>
      <c r="M29" s="349"/>
      <c r="N29" s="349"/>
      <c r="O29" s="349"/>
      <c r="P29" s="350">
        <f t="shared" ref="P29:P38" si="0">K29*M29</f>
        <v>0</v>
      </c>
      <c r="Q29" s="350"/>
      <c r="R29" s="350"/>
      <c r="S29" s="349"/>
      <c r="T29" s="349"/>
      <c r="U29" s="349"/>
    </row>
    <row r="30" spans="1:21" ht="24.95" customHeight="1">
      <c r="A30" s="92"/>
      <c r="B30" s="126">
        <v>2</v>
      </c>
      <c r="C30" s="348"/>
      <c r="D30" s="348"/>
      <c r="E30" s="348"/>
      <c r="F30" s="348"/>
      <c r="G30" s="348"/>
      <c r="H30" s="348"/>
      <c r="I30" s="348"/>
      <c r="J30" s="348"/>
      <c r="K30" s="108"/>
      <c r="L30" s="127"/>
      <c r="M30" s="349"/>
      <c r="N30" s="349"/>
      <c r="O30" s="349"/>
      <c r="P30" s="350">
        <f t="shared" si="0"/>
        <v>0</v>
      </c>
      <c r="Q30" s="350"/>
      <c r="R30" s="350"/>
      <c r="S30" s="349"/>
      <c r="T30" s="349"/>
      <c r="U30" s="349"/>
    </row>
    <row r="31" spans="1:21" ht="24.95" customHeight="1">
      <c r="A31" s="92"/>
      <c r="B31" s="126">
        <v>3</v>
      </c>
      <c r="C31" s="348"/>
      <c r="D31" s="348"/>
      <c r="E31" s="348"/>
      <c r="F31" s="348"/>
      <c r="G31" s="348"/>
      <c r="H31" s="348"/>
      <c r="I31" s="348"/>
      <c r="J31" s="348"/>
      <c r="K31" s="108"/>
      <c r="L31" s="127"/>
      <c r="M31" s="349"/>
      <c r="N31" s="349"/>
      <c r="O31" s="349"/>
      <c r="P31" s="350">
        <f t="shared" si="0"/>
        <v>0</v>
      </c>
      <c r="Q31" s="350"/>
      <c r="R31" s="350"/>
      <c r="S31" s="349"/>
      <c r="T31" s="349"/>
      <c r="U31" s="349"/>
    </row>
    <row r="32" spans="1:21" ht="24.95" customHeight="1">
      <c r="A32" s="92"/>
      <c r="B32" s="126">
        <v>4</v>
      </c>
      <c r="C32" s="348"/>
      <c r="D32" s="348"/>
      <c r="E32" s="348"/>
      <c r="F32" s="348"/>
      <c r="G32" s="348"/>
      <c r="H32" s="348"/>
      <c r="I32" s="348"/>
      <c r="J32" s="348"/>
      <c r="K32" s="108"/>
      <c r="L32" s="127"/>
      <c r="M32" s="349"/>
      <c r="N32" s="349"/>
      <c r="O32" s="349"/>
      <c r="P32" s="350">
        <f t="shared" si="0"/>
        <v>0</v>
      </c>
      <c r="Q32" s="350"/>
      <c r="R32" s="350"/>
      <c r="S32" s="349"/>
      <c r="T32" s="349"/>
      <c r="U32" s="349"/>
    </row>
    <row r="33" spans="1:21" ht="24.95" customHeight="1">
      <c r="A33" s="92"/>
      <c r="B33" s="126">
        <v>5</v>
      </c>
      <c r="C33" s="348"/>
      <c r="D33" s="348"/>
      <c r="E33" s="348"/>
      <c r="F33" s="348"/>
      <c r="G33" s="348"/>
      <c r="H33" s="348"/>
      <c r="I33" s="348"/>
      <c r="J33" s="348"/>
      <c r="K33" s="108"/>
      <c r="L33" s="127"/>
      <c r="M33" s="349"/>
      <c r="N33" s="349"/>
      <c r="O33" s="349"/>
      <c r="P33" s="350">
        <f t="shared" si="0"/>
        <v>0</v>
      </c>
      <c r="Q33" s="350"/>
      <c r="R33" s="350"/>
      <c r="S33" s="349"/>
      <c r="T33" s="349"/>
      <c r="U33" s="349"/>
    </row>
    <row r="34" spans="1:21" ht="24.95" customHeight="1">
      <c r="A34" s="92"/>
      <c r="B34" s="126">
        <v>6</v>
      </c>
      <c r="C34" s="348"/>
      <c r="D34" s="348"/>
      <c r="E34" s="348"/>
      <c r="F34" s="348"/>
      <c r="G34" s="348"/>
      <c r="H34" s="348"/>
      <c r="I34" s="348"/>
      <c r="J34" s="348"/>
      <c r="K34" s="108"/>
      <c r="L34" s="127"/>
      <c r="M34" s="349"/>
      <c r="N34" s="349"/>
      <c r="O34" s="349"/>
      <c r="P34" s="350">
        <f t="shared" si="0"/>
        <v>0</v>
      </c>
      <c r="Q34" s="350"/>
      <c r="R34" s="350"/>
      <c r="S34" s="349"/>
      <c r="T34" s="349"/>
      <c r="U34" s="349"/>
    </row>
    <row r="35" spans="1:21" ht="24.95" customHeight="1">
      <c r="A35" s="92"/>
      <c r="B35" s="126">
        <v>7</v>
      </c>
      <c r="C35" s="348"/>
      <c r="D35" s="348"/>
      <c r="E35" s="348"/>
      <c r="F35" s="348"/>
      <c r="G35" s="348"/>
      <c r="H35" s="348"/>
      <c r="I35" s="348"/>
      <c r="J35" s="348"/>
      <c r="K35" s="108"/>
      <c r="L35" s="127"/>
      <c r="M35" s="349"/>
      <c r="N35" s="349"/>
      <c r="O35" s="349"/>
      <c r="P35" s="350">
        <f t="shared" si="0"/>
        <v>0</v>
      </c>
      <c r="Q35" s="350"/>
      <c r="R35" s="350"/>
      <c r="S35" s="349"/>
      <c r="T35" s="349"/>
      <c r="U35" s="349"/>
    </row>
    <row r="36" spans="1:21" ht="24.95" customHeight="1">
      <c r="A36" s="92"/>
      <c r="B36" s="126">
        <v>8</v>
      </c>
      <c r="C36" s="348"/>
      <c r="D36" s="348"/>
      <c r="E36" s="348"/>
      <c r="F36" s="348"/>
      <c r="G36" s="348"/>
      <c r="H36" s="348"/>
      <c r="I36" s="348"/>
      <c r="J36" s="348"/>
      <c r="K36" s="108"/>
      <c r="L36" s="127"/>
      <c r="M36" s="349"/>
      <c r="N36" s="349"/>
      <c r="O36" s="349"/>
      <c r="P36" s="350">
        <f t="shared" si="0"/>
        <v>0</v>
      </c>
      <c r="Q36" s="350"/>
      <c r="R36" s="350"/>
      <c r="S36" s="349"/>
      <c r="T36" s="349"/>
      <c r="U36" s="349"/>
    </row>
    <row r="37" spans="1:21" ht="24.95" customHeight="1">
      <c r="A37" s="92"/>
      <c r="B37" s="126">
        <v>9</v>
      </c>
      <c r="C37" s="348"/>
      <c r="D37" s="348"/>
      <c r="E37" s="348"/>
      <c r="F37" s="348"/>
      <c r="G37" s="348"/>
      <c r="H37" s="348"/>
      <c r="I37" s="348"/>
      <c r="J37" s="348"/>
      <c r="K37" s="108"/>
      <c r="L37" s="127"/>
      <c r="M37" s="349"/>
      <c r="N37" s="349"/>
      <c r="O37" s="349"/>
      <c r="P37" s="350">
        <f t="shared" si="0"/>
        <v>0</v>
      </c>
      <c r="Q37" s="350"/>
      <c r="R37" s="350"/>
      <c r="S37" s="349"/>
      <c r="T37" s="349"/>
      <c r="U37" s="349"/>
    </row>
    <row r="38" spans="1:21" ht="24.95" customHeight="1">
      <c r="A38" s="92"/>
      <c r="B38" s="126">
        <v>10</v>
      </c>
      <c r="C38" s="348"/>
      <c r="D38" s="348"/>
      <c r="E38" s="348"/>
      <c r="F38" s="348"/>
      <c r="G38" s="348"/>
      <c r="H38" s="348"/>
      <c r="I38" s="348"/>
      <c r="J38" s="348"/>
      <c r="K38" s="108"/>
      <c r="L38" s="127"/>
      <c r="M38" s="349"/>
      <c r="N38" s="349"/>
      <c r="O38" s="349"/>
      <c r="P38" s="350">
        <f t="shared" si="0"/>
        <v>0</v>
      </c>
      <c r="Q38" s="350"/>
      <c r="R38" s="350"/>
      <c r="S38" s="349"/>
      <c r="T38" s="349"/>
      <c r="U38" s="349"/>
    </row>
    <row r="39" spans="1:21" ht="24.95" customHeight="1">
      <c r="A39" s="92"/>
      <c r="B39" s="92"/>
      <c r="C39" s="92"/>
      <c r="D39" s="92"/>
      <c r="E39" s="92"/>
      <c r="F39" s="92"/>
      <c r="G39" s="92"/>
      <c r="H39" s="92"/>
      <c r="I39" s="92"/>
      <c r="J39" s="92"/>
      <c r="M39" s="346" t="s">
        <v>1</v>
      </c>
      <c r="N39" s="346"/>
      <c r="O39" s="346"/>
      <c r="P39" s="357">
        <f>SUM(P29:R38)</f>
        <v>0</v>
      </c>
      <c r="Q39" s="358"/>
      <c r="R39" s="359"/>
      <c r="S39" s="357">
        <f>SUM(S29:U38)</f>
        <v>0</v>
      </c>
      <c r="T39" s="358"/>
      <c r="U39" s="359"/>
    </row>
    <row r="40" spans="1:21" ht="29.25" customHeight="1">
      <c r="A40" s="92"/>
      <c r="B40" s="92"/>
      <c r="C40" s="92"/>
      <c r="D40" s="92"/>
      <c r="E40" s="92"/>
      <c r="F40" s="92"/>
      <c r="G40" s="92"/>
      <c r="H40" s="92"/>
      <c r="I40" s="92"/>
      <c r="J40" s="92"/>
    </row>
    <row r="41" spans="1:21" ht="24.95" customHeight="1">
      <c r="A41" s="92"/>
      <c r="B41" s="190" t="s">
        <v>164</v>
      </c>
      <c r="C41" s="92"/>
      <c r="D41" s="92"/>
      <c r="E41" s="92"/>
      <c r="F41" s="92"/>
      <c r="G41" s="92"/>
      <c r="H41" s="92"/>
      <c r="I41" s="92"/>
      <c r="J41" s="92"/>
      <c r="M41" s="109"/>
      <c r="N41" s="109"/>
      <c r="O41" s="109"/>
      <c r="P41" s="110"/>
      <c r="Q41" s="110"/>
      <c r="R41" s="110"/>
      <c r="S41" s="110"/>
      <c r="T41" s="110"/>
      <c r="U41" s="110"/>
    </row>
    <row r="42" spans="1:21" ht="24.95" customHeight="1">
      <c r="A42" s="92"/>
      <c r="B42" s="326" t="s">
        <v>165</v>
      </c>
      <c r="C42" s="326"/>
      <c r="D42" s="92"/>
      <c r="E42" s="92"/>
      <c r="F42" s="92"/>
      <c r="G42" s="92"/>
      <c r="H42" s="92"/>
      <c r="I42" s="92"/>
      <c r="J42" s="92"/>
      <c r="M42" s="109"/>
      <c r="N42" s="109"/>
      <c r="O42" s="109"/>
      <c r="P42" s="110"/>
      <c r="Q42" s="110"/>
      <c r="R42" s="110"/>
      <c r="S42" s="110"/>
      <c r="T42" s="110"/>
      <c r="U42" s="110"/>
    </row>
    <row r="43" spans="1:21" ht="24.95" customHeight="1">
      <c r="A43" s="92"/>
      <c r="B43" s="329">
        <f>H49</f>
        <v>0</v>
      </c>
      <c r="C43" s="330"/>
      <c r="D43" s="92"/>
      <c r="E43" s="92"/>
      <c r="F43" s="92"/>
      <c r="G43" s="92"/>
      <c r="H43" s="92"/>
      <c r="I43" s="92"/>
      <c r="J43" s="92"/>
      <c r="M43" s="109"/>
      <c r="N43" s="109"/>
      <c r="O43" s="109"/>
      <c r="P43" s="110"/>
      <c r="Q43" s="110"/>
      <c r="R43" s="110"/>
      <c r="S43" s="110"/>
      <c r="T43" s="110"/>
      <c r="U43" s="110"/>
    </row>
    <row r="44" spans="1:21" ht="26.25" customHeight="1">
      <c r="A44" s="92"/>
      <c r="B44" s="92"/>
      <c r="C44" s="92"/>
      <c r="D44" s="92"/>
      <c r="E44" s="92"/>
      <c r="F44" s="92"/>
      <c r="G44" s="92"/>
      <c r="H44" s="92"/>
      <c r="I44" s="92"/>
      <c r="J44" s="92"/>
      <c r="M44" s="109"/>
      <c r="N44" s="109"/>
      <c r="O44" s="109"/>
      <c r="P44" s="110"/>
      <c r="Q44" s="110"/>
      <c r="R44" s="110"/>
      <c r="S44" s="110"/>
      <c r="T44" s="110"/>
      <c r="U44" s="110"/>
    </row>
    <row r="45" spans="1:21" ht="19.5" customHeight="1">
      <c r="A45" s="92"/>
      <c r="B45" s="374" t="s">
        <v>166</v>
      </c>
      <c r="C45" s="375"/>
      <c r="D45" s="375"/>
      <c r="E45" s="375"/>
      <c r="F45" s="375"/>
      <c r="G45" s="375"/>
      <c r="H45" s="375"/>
      <c r="I45" s="375"/>
      <c r="J45" s="375"/>
      <c r="K45" s="376"/>
      <c r="M45" s="109"/>
      <c r="N45" s="109"/>
      <c r="O45" s="109"/>
      <c r="P45" s="110"/>
      <c r="Q45" s="110"/>
      <c r="R45" s="110"/>
      <c r="S45" s="110"/>
      <c r="T45" s="110"/>
      <c r="U45" s="110"/>
    </row>
    <row r="46" spans="1:21" ht="50.1" customHeight="1">
      <c r="A46" s="92"/>
      <c r="B46" s="360"/>
      <c r="C46" s="361"/>
      <c r="D46" s="361"/>
      <c r="E46" s="361"/>
      <c r="F46" s="361"/>
      <c r="G46" s="361"/>
      <c r="H46" s="361"/>
      <c r="I46" s="361"/>
      <c r="J46" s="361"/>
      <c r="K46" s="362"/>
      <c r="M46" s="109"/>
      <c r="N46" s="109"/>
      <c r="O46" s="109"/>
      <c r="P46" s="110"/>
      <c r="Q46" s="110"/>
      <c r="R46" s="110"/>
      <c r="S46" s="110"/>
      <c r="T46" s="110"/>
      <c r="U46" s="110"/>
    </row>
    <row r="47" spans="1:21" ht="50.1" customHeight="1">
      <c r="A47" s="92"/>
      <c r="B47" s="363"/>
      <c r="C47" s="364"/>
      <c r="D47" s="364"/>
      <c r="E47" s="364"/>
      <c r="F47" s="364"/>
      <c r="G47" s="364"/>
      <c r="H47" s="364"/>
      <c r="I47" s="364"/>
      <c r="J47" s="364"/>
      <c r="K47" s="365"/>
      <c r="M47" s="109"/>
      <c r="N47" s="109"/>
      <c r="O47" s="109"/>
      <c r="P47" s="110"/>
      <c r="Q47" s="110"/>
      <c r="R47" s="110"/>
      <c r="S47" s="110"/>
      <c r="T47" s="110"/>
      <c r="U47" s="110"/>
    </row>
    <row r="48" spans="1:21" ht="50.1" customHeight="1">
      <c r="A48" s="92"/>
      <c r="B48" s="366"/>
      <c r="C48" s="367"/>
      <c r="D48" s="367"/>
      <c r="E48" s="367"/>
      <c r="F48" s="367"/>
      <c r="G48" s="367"/>
      <c r="H48" s="367"/>
      <c r="I48" s="367"/>
      <c r="J48" s="367"/>
      <c r="K48" s="368"/>
      <c r="M48" s="109"/>
      <c r="N48" s="109"/>
      <c r="O48" s="109"/>
      <c r="P48" s="110"/>
      <c r="Q48" s="110"/>
      <c r="R48" s="110"/>
      <c r="S48" s="110"/>
      <c r="T48" s="110"/>
      <c r="U48" s="110"/>
    </row>
    <row r="49" spans="1:21" ht="29.25" customHeight="1">
      <c r="A49" s="92"/>
      <c r="B49" s="369" t="s">
        <v>167</v>
      </c>
      <c r="C49" s="370"/>
      <c r="D49" s="370"/>
      <c r="E49" s="370"/>
      <c r="F49" s="370"/>
      <c r="G49" s="370"/>
      <c r="H49" s="351"/>
      <c r="I49" s="352"/>
      <c r="J49" s="352"/>
      <c r="K49" s="353"/>
      <c r="M49" s="109"/>
      <c r="N49" s="109"/>
      <c r="O49" s="109"/>
      <c r="P49" s="110"/>
      <c r="Q49" s="110"/>
      <c r="R49" s="110"/>
      <c r="S49" s="110"/>
      <c r="T49" s="110"/>
      <c r="U49" s="110"/>
    </row>
    <row r="50" spans="1:21" ht="29.25" customHeight="1">
      <c r="A50" s="92"/>
      <c r="B50" s="191"/>
      <c r="C50" s="191"/>
      <c r="D50" s="192"/>
      <c r="E50" s="192"/>
      <c r="F50" s="193"/>
      <c r="G50" s="194"/>
      <c r="H50" s="194"/>
      <c r="I50" s="194"/>
      <c r="J50" s="92"/>
      <c r="M50" s="109"/>
      <c r="N50" s="109"/>
      <c r="O50" s="109"/>
      <c r="P50" s="110"/>
      <c r="Q50" s="110"/>
      <c r="R50" s="110"/>
      <c r="S50" s="110"/>
      <c r="T50" s="110"/>
      <c r="U50" s="110"/>
    </row>
    <row r="51" spans="1:21" ht="20.100000000000001" customHeight="1">
      <c r="A51" s="92"/>
      <c r="B51" s="371" t="s">
        <v>114</v>
      </c>
      <c r="C51" s="345"/>
      <c r="D51" s="372"/>
      <c r="E51" s="372"/>
      <c r="F51" s="372"/>
      <c r="G51" s="372"/>
      <c r="H51" s="372"/>
      <c r="I51" s="372"/>
      <c r="J51" s="372"/>
      <c r="K51" s="373"/>
      <c r="L51" s="373"/>
      <c r="M51" s="373"/>
      <c r="N51" s="373"/>
      <c r="O51" s="373"/>
      <c r="P51" s="373"/>
      <c r="Q51" s="373"/>
      <c r="R51" s="373"/>
      <c r="S51" s="373"/>
      <c r="T51" s="373"/>
      <c r="U51" s="373"/>
    </row>
    <row r="52" spans="1:21" ht="20.100000000000001" customHeight="1">
      <c r="A52" s="92"/>
      <c r="B52" s="345"/>
      <c r="C52" s="345"/>
      <c r="D52" s="372"/>
      <c r="E52" s="372"/>
      <c r="F52" s="372"/>
      <c r="G52" s="372"/>
      <c r="H52" s="372"/>
      <c r="I52" s="372"/>
      <c r="J52" s="372"/>
      <c r="K52" s="373"/>
      <c r="L52" s="373"/>
      <c r="M52" s="373"/>
      <c r="N52" s="373"/>
      <c r="O52" s="373"/>
      <c r="P52" s="373"/>
      <c r="Q52" s="373"/>
      <c r="R52" s="373"/>
      <c r="S52" s="373"/>
      <c r="T52" s="373"/>
      <c r="U52" s="373"/>
    </row>
    <row r="53" spans="1:21" ht="20.100000000000001" customHeight="1">
      <c r="A53" s="92"/>
      <c r="B53" s="345"/>
      <c r="C53" s="345"/>
      <c r="D53" s="372"/>
      <c r="E53" s="372"/>
      <c r="F53" s="372"/>
      <c r="G53" s="372"/>
      <c r="H53" s="372"/>
      <c r="I53" s="372"/>
      <c r="J53" s="372"/>
      <c r="K53" s="373"/>
      <c r="L53" s="373"/>
      <c r="M53" s="373"/>
      <c r="N53" s="373"/>
      <c r="O53" s="373"/>
      <c r="P53" s="373"/>
      <c r="Q53" s="373"/>
      <c r="R53" s="373"/>
      <c r="S53" s="373"/>
      <c r="T53" s="373"/>
      <c r="U53" s="373"/>
    </row>
    <row r="54" spans="1:21" ht="122.25" customHeight="1">
      <c r="A54" s="92"/>
      <c r="B54" s="345"/>
      <c r="C54" s="345"/>
      <c r="D54" s="372"/>
      <c r="E54" s="372"/>
      <c r="F54" s="372"/>
      <c r="G54" s="372"/>
      <c r="H54" s="372"/>
      <c r="I54" s="372"/>
      <c r="J54" s="372"/>
      <c r="K54" s="373"/>
      <c r="L54" s="373"/>
      <c r="M54" s="373"/>
      <c r="N54" s="373"/>
      <c r="O54" s="373"/>
      <c r="P54" s="373"/>
      <c r="Q54" s="373"/>
      <c r="R54" s="373"/>
      <c r="S54" s="373"/>
      <c r="T54" s="373"/>
      <c r="U54" s="373"/>
    </row>
    <row r="55" spans="1:21" ht="20.100000000000001" customHeight="1">
      <c r="A55" s="92"/>
      <c r="B55" s="195"/>
      <c r="C55" s="196"/>
      <c r="D55" s="111"/>
      <c r="E55" s="111"/>
      <c r="F55" s="111"/>
      <c r="G55" s="111"/>
      <c r="H55" s="111"/>
      <c r="I55" s="111"/>
      <c r="J55" s="111"/>
      <c r="K55" s="111"/>
      <c r="L55" s="111"/>
      <c r="M55" s="111"/>
      <c r="N55" s="111"/>
      <c r="O55" s="111"/>
      <c r="P55" s="111"/>
    </row>
    <row r="56" spans="1:21" ht="20.100000000000001" customHeight="1">
      <c r="A56" s="92"/>
      <c r="B56" s="92"/>
      <c r="C56" s="92"/>
      <c r="D56" s="92"/>
      <c r="E56" s="92"/>
      <c r="F56" s="92"/>
      <c r="G56" s="92"/>
      <c r="H56" s="92"/>
      <c r="I56" s="92"/>
      <c r="J56" s="92"/>
    </row>
    <row r="57" spans="1:21" ht="20.100000000000001" customHeight="1">
      <c r="A57" s="92"/>
      <c r="B57" s="92"/>
      <c r="C57" s="92"/>
      <c r="D57" s="92"/>
      <c r="E57" s="92"/>
      <c r="F57" s="92"/>
      <c r="G57" s="92"/>
      <c r="H57" s="92"/>
      <c r="I57" s="92"/>
      <c r="J57" s="92"/>
    </row>
    <row r="58" spans="1:21" ht="20.100000000000001" customHeight="1">
      <c r="A58" s="92"/>
      <c r="B58" s="92"/>
      <c r="C58" s="92"/>
      <c r="D58" s="92"/>
      <c r="E58" s="92"/>
      <c r="F58" s="92"/>
      <c r="G58" s="92"/>
      <c r="H58" s="92"/>
      <c r="I58" s="92"/>
      <c r="J58" s="92"/>
    </row>
    <row r="59" spans="1:21" ht="20.100000000000001" customHeight="1">
      <c r="A59" s="92"/>
      <c r="B59" s="92"/>
      <c r="C59" s="92"/>
      <c r="D59" s="92"/>
      <c r="E59" s="92"/>
      <c r="F59" s="92"/>
      <c r="G59" s="92"/>
      <c r="H59" s="92"/>
      <c r="I59" s="92"/>
      <c r="J59" s="92"/>
    </row>
    <row r="60" spans="1:21" ht="20.100000000000001" customHeight="1">
      <c r="A60" s="92"/>
      <c r="B60" s="92"/>
      <c r="C60" s="92"/>
      <c r="D60" s="92"/>
      <c r="E60" s="92"/>
      <c r="F60" s="92"/>
      <c r="G60" s="92"/>
      <c r="H60" s="92"/>
      <c r="I60" s="92"/>
      <c r="J60" s="92"/>
    </row>
    <row r="61" spans="1:21" ht="20.100000000000001" customHeight="1">
      <c r="A61" s="92"/>
      <c r="B61" s="92"/>
      <c r="C61" s="92"/>
      <c r="D61" s="92"/>
      <c r="E61" s="92"/>
      <c r="F61" s="92"/>
      <c r="G61" s="92"/>
      <c r="H61" s="92"/>
      <c r="I61" s="92"/>
      <c r="J61" s="92"/>
    </row>
    <row r="62" spans="1:21" ht="20.100000000000001" customHeight="1"/>
    <row r="63" spans="1:21" ht="20.100000000000001" customHeight="1"/>
    <row r="64" spans="1:21" ht="20.100000000000001" customHeight="1"/>
    <row r="65" s="93" customFormat="1" ht="20.100000000000001" customHeight="1"/>
    <row r="66" s="93" customFormat="1" ht="20.100000000000001" customHeight="1"/>
    <row r="67" s="93" customFormat="1" ht="20.100000000000001" customHeight="1"/>
    <row r="68" s="93" customFormat="1" ht="20.100000000000001" customHeight="1"/>
    <row r="69" s="93" customFormat="1" ht="20.100000000000001" customHeight="1"/>
    <row r="70" s="93" customFormat="1" ht="20.100000000000001" customHeight="1"/>
  </sheetData>
  <mergeCells count="104">
    <mergeCell ref="B46:K48"/>
    <mergeCell ref="B49:G49"/>
    <mergeCell ref="H49:K49"/>
    <mergeCell ref="B51:C54"/>
    <mergeCell ref="D51:U54"/>
    <mergeCell ref="M39:O39"/>
    <mergeCell ref="P39:R39"/>
    <mergeCell ref="S39:U39"/>
    <mergeCell ref="B42:C42"/>
    <mergeCell ref="B43:C43"/>
    <mergeCell ref="B45:K45"/>
    <mergeCell ref="C37:J37"/>
    <mergeCell ref="M37:O37"/>
    <mergeCell ref="P37:R37"/>
    <mergeCell ref="S37:U37"/>
    <mergeCell ref="C38:J38"/>
    <mergeCell ref="M38:O38"/>
    <mergeCell ref="P38:R38"/>
    <mergeCell ref="S38:U38"/>
    <mergeCell ref="C35:J35"/>
    <mergeCell ref="M35:O35"/>
    <mergeCell ref="P35:R35"/>
    <mergeCell ref="S35:U35"/>
    <mergeCell ref="C36:J36"/>
    <mergeCell ref="M36:O36"/>
    <mergeCell ref="P36:R36"/>
    <mergeCell ref="S36:U36"/>
    <mergeCell ref="C33:J33"/>
    <mergeCell ref="M33:O33"/>
    <mergeCell ref="P33:R33"/>
    <mergeCell ref="S33:U33"/>
    <mergeCell ref="C34:J34"/>
    <mergeCell ref="M34:O34"/>
    <mergeCell ref="P34:R34"/>
    <mergeCell ref="S34:U34"/>
    <mergeCell ref="C31:J31"/>
    <mergeCell ref="M31:O31"/>
    <mergeCell ref="P31:R31"/>
    <mergeCell ref="S31:U31"/>
    <mergeCell ref="C32:J32"/>
    <mergeCell ref="M32:O32"/>
    <mergeCell ref="P32:R32"/>
    <mergeCell ref="S32:U32"/>
    <mergeCell ref="C29:J29"/>
    <mergeCell ref="M29:O29"/>
    <mergeCell ref="P29:R29"/>
    <mergeCell ref="S29:U29"/>
    <mergeCell ref="C30:J30"/>
    <mergeCell ref="M30:O30"/>
    <mergeCell ref="P30:R30"/>
    <mergeCell ref="S30:U30"/>
    <mergeCell ref="M26:O26"/>
    <mergeCell ref="P26:R26"/>
    <mergeCell ref="S26:U26"/>
    <mergeCell ref="C28:J28"/>
    <mergeCell ref="K28:L28"/>
    <mergeCell ref="M28:O28"/>
    <mergeCell ref="P28:R28"/>
    <mergeCell ref="S28:U28"/>
    <mergeCell ref="C24:J24"/>
    <mergeCell ref="M24:O24"/>
    <mergeCell ref="P24:R24"/>
    <mergeCell ref="S24:U24"/>
    <mergeCell ref="C25:J25"/>
    <mergeCell ref="M25:O25"/>
    <mergeCell ref="P25:R25"/>
    <mergeCell ref="S25:U25"/>
    <mergeCell ref="C22:J22"/>
    <mergeCell ref="M22:O22"/>
    <mergeCell ref="P22:R22"/>
    <mergeCell ref="S22:U22"/>
    <mergeCell ref="C23:J23"/>
    <mergeCell ref="M23:O23"/>
    <mergeCell ref="P23:R23"/>
    <mergeCell ref="S23:U23"/>
    <mergeCell ref="C20:J20"/>
    <mergeCell ref="K20:L20"/>
    <mergeCell ref="M20:O20"/>
    <mergeCell ref="P20:R20"/>
    <mergeCell ref="S20:U20"/>
    <mergeCell ref="C21:J21"/>
    <mergeCell ref="M21:O21"/>
    <mergeCell ref="P21:R21"/>
    <mergeCell ref="S21:U21"/>
    <mergeCell ref="C16:D16"/>
    <mergeCell ref="E16:F16"/>
    <mergeCell ref="G16:H16"/>
    <mergeCell ref="C17:D17"/>
    <mergeCell ref="E17:F17"/>
    <mergeCell ref="G17:H17"/>
    <mergeCell ref="D11:E11"/>
    <mergeCell ref="F11:K11"/>
    <mergeCell ref="B13:D14"/>
    <mergeCell ref="E13:I14"/>
    <mergeCell ref="J13:K14"/>
    <mergeCell ref="M13:R13"/>
    <mergeCell ref="M14:R14"/>
    <mergeCell ref="A2:W3"/>
    <mergeCell ref="P5:R5"/>
    <mergeCell ref="S5:V5"/>
    <mergeCell ref="D8:K8"/>
    <mergeCell ref="D9:K9"/>
    <mergeCell ref="D10:E10"/>
    <mergeCell ref="F10:K10"/>
  </mergeCells>
  <phoneticPr fontId="5"/>
  <dataValidations count="5">
    <dataValidation type="list" allowBlank="1" showInputMessage="1" showErrorMessage="1" sqref="L29:L38" xr:uid="{0B4C016D-93A7-425A-B8CD-DDDF6CD0015D}">
      <formula1>"式,台"</formula1>
    </dataValidation>
    <dataValidation type="list" showDropDown="1" showInputMessage="1" showErrorMessage="1" sqref="L21:L25" xr:uid="{C203A2D2-1D00-4102-9C74-CB60F86CA77A}">
      <formula1>"式,台"</formula1>
    </dataValidation>
    <dataValidation type="whole" allowBlank="1" showInputMessage="1" showErrorMessage="1" sqref="K21:K25 K29:K38" xr:uid="{4522154E-ABE2-45C8-977D-DDDD3815FCD3}">
      <formula1>1</formula1>
      <formula2>100</formula2>
    </dataValidation>
    <dataValidation imeMode="halfAlpha" allowBlank="1" showInputMessage="1" showErrorMessage="1" sqref="M21:M25 N21:O21 P21:R25 M29:R38" xr:uid="{5EDD5E7A-A54F-493D-8F24-8C194A9B5803}"/>
    <dataValidation type="whole" allowBlank="1" showInputMessage="1" showErrorMessage="1" sqref="D10:D11" xr:uid="{F232E2EA-DC94-48A8-98EF-A9D7F8A05C1C}">
      <formula1>0</formula1>
      <formula2>9999</formula2>
    </dataValidation>
  </dataValidations>
  <printOptions horizontalCentered="1"/>
  <pageMargins left="0.23622047244094491" right="0.23622047244094491" top="0.74803149606299213" bottom="0.74803149606299213" header="0.31496062992125984" footer="0.31496062992125984"/>
  <pageSetup paperSize="9" scale="4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F050A5E-B4C0-4291-A651-ED69EB2FB2B3}">
  <ds:schemaRefs>
    <ds:schemaRef ds:uri="http://schemas.microsoft.com/sharepoint/v3/contenttype/forms"/>
  </ds:schemaRefs>
</ds:datastoreItem>
</file>

<file path=customXml/itemProps2.xml><?xml version="1.0" encoding="utf-8"?>
<ds:datastoreItem xmlns:ds="http://schemas.openxmlformats.org/officeDocument/2006/customXml" ds:itemID="{1A25DB84-687F-4B9A-A1BE-ADB712CFC1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E86161-4B28-4952-8495-755D3D300070}">
  <ds:schemaRef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263dbbe5-076b-4606-a03b-9598f5f2f35a"/>
    <ds:schemaRef ds:uri="http://purl.org/dc/dcmitype/"/>
    <ds:schemaRef ds:uri="http://purl.org/dc/terms/"/>
    <ds:schemaRef ds:uri="3b7b391f-316a-4bc7-a585-b2bcaf106f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別紙３（４）－２　パッケージ型導入支援　総表（間接補助）</vt:lpstr>
      <vt:lpstr>別紙３（４）－３　パッケージ型導入支援 事業計画 </vt:lpstr>
      <vt:lpstr>別紙３（４）－４　パッケージ型導入支援 積算内訳</vt:lpstr>
      <vt:lpstr>'別紙３（４）－２　パッケージ型導入支援　総表（間接補助）'!Print_Area</vt:lpstr>
      <vt:lpstr>'別紙３（４）－３　パッケージ型導入支援 事業計画 '!Print_Area</vt:lpstr>
      <vt:lpstr>'別紙３（４）－４　パッケージ型導入支援 積算内訳'!Print_Area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飯田 涼大(iida-shouta.jx8)</dc:creator>
  <cp:keywords/>
  <dc:description/>
  <cp:lastModifiedBy>大森 将司</cp:lastModifiedBy>
  <cp:revision/>
  <cp:lastPrinted>2026-09-17T03:12:43Z</cp:lastPrinted>
  <dcterms:created xsi:type="dcterms:W3CDTF">2015-06-05T18:19:34Z</dcterms:created>
  <dcterms:modified xsi:type="dcterms:W3CDTF">2026-10-01T01:41:56Z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