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8_{5DB59CC9-6F18-4B24-A64F-E3FB9C1B2AD6}" xr6:coauthVersionLast="47" xr6:coauthVersionMax="47" xr10:uidLastSave="{00000000-0000-0000-0000-000000000000}"/>
  <bookViews>
    <workbookView xWindow="-120" yWindow="-120" windowWidth="29040" windowHeight="15840" tabRatio="771" xr2:uid="{C1D89F8F-3C1B-45DF-B0EA-986FE6A19965}"/>
  </bookViews>
  <sheets>
    <sheet name="チェックリスト" sheetId="24" r:id="rId1"/>
    <sheet name="様式１" sheetId="1" r:id="rId2"/>
    <sheet name="別紙１" sheetId="2" r:id="rId3"/>
    <sheet name="別紙２" sheetId="18" r:id="rId4"/>
    <sheet name="別紙３" sheetId="19" r:id="rId5"/>
  </sheets>
  <definedNames>
    <definedName name="_xlnm.Print_Area" localSheetId="0">チェックリスト!$A$1:$CE$24</definedName>
    <definedName name="_xlnm.Print_Area" localSheetId="2">別紙１!$A$1:$X$51</definedName>
    <definedName name="_xlnm.Print_Area" localSheetId="3">別紙２!$A$1:$AA$94</definedName>
    <definedName name="_xlnm.Print_Area" localSheetId="4">別紙３!$C$1:$AA$60</definedName>
    <definedName name="_xlnm.Print_Area" localSheetId="1">様式１!$A$1:$X$42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18" l="1"/>
  <c r="J91" i="18"/>
  <c r="J73" i="18"/>
  <c r="J74" i="18"/>
  <c r="J75" i="18"/>
  <c r="J76" i="18"/>
  <c r="J77" i="18"/>
  <c r="J78" i="18"/>
  <c r="J79" i="18"/>
  <c r="J80" i="18"/>
  <c r="J81" i="18"/>
  <c r="J82" i="18"/>
  <c r="J83" i="18"/>
  <c r="J84" i="18"/>
  <c r="J85" i="18"/>
  <c r="J86" i="18"/>
  <c r="J87" i="18"/>
  <c r="J88" i="18"/>
  <c r="J89" i="18"/>
  <c r="J90" i="18"/>
  <c r="L28" i="18"/>
  <c r="I29" i="2"/>
  <c r="C13" i="1"/>
  <c r="R5" i="1"/>
  <c r="J70" i="18"/>
  <c r="I35" i="2"/>
  <c r="I44" i="2"/>
  <c r="T3" i="19"/>
  <c r="Q47" i="19"/>
  <c r="I7" i="19"/>
  <c r="I21" i="19"/>
  <c r="AA55" i="18"/>
  <c r="AD55" i="18"/>
  <c r="AA59" i="18"/>
  <c r="AD59" i="18"/>
  <c r="AA56" i="18"/>
  <c r="AD56" i="18"/>
  <c r="AD68" i="18"/>
  <c r="AC56" i="18"/>
  <c r="I30" i="2"/>
  <c r="I33" i="2"/>
  <c r="I34" i="2"/>
  <c r="I45" i="2"/>
  <c r="I48" i="2"/>
  <c r="I36" i="2"/>
  <c r="I39" i="2"/>
  <c r="I42" i="2"/>
  <c r="I31" i="2"/>
  <c r="I32" i="2"/>
  <c r="I37" i="2"/>
  <c r="I38" i="2"/>
  <c r="I40" i="2"/>
  <c r="I41" i="2"/>
  <c r="U9" i="19"/>
  <c r="U10" i="19"/>
  <c r="U11" i="19"/>
  <c r="I12" i="19"/>
  <c r="U14" i="19"/>
  <c r="U15" i="19"/>
  <c r="U16" i="19"/>
  <c r="U17" i="19"/>
  <c r="I18" i="19"/>
  <c r="M18" i="19"/>
  <c r="U18" i="19"/>
  <c r="U19" i="19"/>
  <c r="U20" i="19"/>
  <c r="I23" i="19"/>
  <c r="I58" i="19"/>
  <c r="M23" i="19"/>
  <c r="U23" i="19"/>
  <c r="Q24" i="19"/>
  <c r="Q25" i="19"/>
  <c r="Q26" i="19"/>
  <c r="Q27" i="19"/>
  <c r="Q30" i="19"/>
  <c r="Q23" i="19"/>
  <c r="Q31" i="19"/>
  <c r="Q32" i="19"/>
  <c r="Q33" i="19"/>
  <c r="Q35" i="19"/>
  <c r="Q36" i="19"/>
  <c r="Q37" i="19"/>
  <c r="Q38" i="19"/>
  <c r="Q42" i="19"/>
  <c r="Q44" i="19"/>
  <c r="Q45" i="19"/>
  <c r="U24" i="19"/>
  <c r="U25" i="19"/>
  <c r="U26" i="19"/>
  <c r="U27" i="19"/>
  <c r="U28" i="19"/>
  <c r="U29" i="19"/>
  <c r="U30" i="19"/>
  <c r="U31" i="19"/>
  <c r="U32" i="19"/>
  <c r="U33" i="19"/>
  <c r="U34" i="19"/>
  <c r="U35" i="19"/>
  <c r="U36" i="19"/>
  <c r="U37" i="19"/>
  <c r="U38" i="19"/>
  <c r="U39" i="19"/>
  <c r="U40" i="19"/>
  <c r="U41" i="19"/>
  <c r="U42" i="19"/>
  <c r="U43" i="19"/>
  <c r="U44" i="19"/>
  <c r="U45" i="19"/>
  <c r="U46" i="19"/>
  <c r="U47" i="19"/>
  <c r="U48" i="19"/>
  <c r="U49" i="19"/>
  <c r="I50" i="19"/>
  <c r="M50" i="19"/>
  <c r="U50" i="19"/>
  <c r="U51" i="19"/>
  <c r="U52" i="19"/>
  <c r="U53" i="19"/>
  <c r="U54" i="19"/>
  <c r="U55" i="19"/>
  <c r="U56" i="19"/>
  <c r="U57" i="19"/>
  <c r="I43" i="2"/>
  <c r="S3" i="18"/>
  <c r="Q4" i="2"/>
  <c r="AA57" i="18"/>
  <c r="T11" i="2"/>
  <c r="AA58" i="18"/>
  <c r="AD58" i="18"/>
  <c r="AA60" i="18"/>
  <c r="T15" i="2"/>
  <c r="AA15" i="2"/>
  <c r="AA61" i="18"/>
  <c r="AC61" i="18"/>
  <c r="AD61" i="18"/>
  <c r="AA62" i="18"/>
  <c r="AD62" i="18"/>
  <c r="AA63" i="18"/>
  <c r="AC63" i="18"/>
  <c r="AA64" i="18"/>
  <c r="T21" i="2"/>
  <c r="AD64" i="18"/>
  <c r="AA65" i="18"/>
  <c r="AC65" i="18"/>
  <c r="AD65" i="18"/>
  <c r="AA66" i="18"/>
  <c r="T23" i="2"/>
  <c r="I22" i="19"/>
  <c r="AD63" i="18"/>
  <c r="T19" i="2"/>
  <c r="V19" i="2"/>
  <c r="AC64" i="18"/>
  <c r="AC58" i="18"/>
  <c r="T13" i="2"/>
  <c r="V13" i="2"/>
  <c r="C2" i="19"/>
  <c r="AC59" i="18"/>
  <c r="T14" i="2"/>
  <c r="T22" i="2"/>
  <c r="V22" i="2"/>
  <c r="T17" i="2"/>
  <c r="AA17" i="2"/>
  <c r="V14" i="2"/>
  <c r="AA14" i="2"/>
  <c r="AC55" i="18"/>
  <c r="T9" i="2"/>
  <c r="AA9" i="2"/>
  <c r="AD57" i="18"/>
  <c r="AC57" i="18"/>
  <c r="M58" i="19"/>
  <c r="M22" i="19"/>
  <c r="U22" i="19"/>
  <c r="U58" i="19"/>
  <c r="AA23" i="2"/>
  <c r="V23" i="2"/>
  <c r="AA21" i="2"/>
  <c r="V21" i="2"/>
  <c r="J22" i="2"/>
  <c r="AA11" i="2"/>
  <c r="V11" i="2"/>
  <c r="AA13" i="2"/>
  <c r="AC66" i="18"/>
  <c r="AA22" i="2"/>
  <c r="AC62" i="18"/>
  <c r="T18" i="2"/>
  <c r="V17" i="2"/>
  <c r="AD66" i="18"/>
  <c r="AA19" i="2"/>
  <c r="AC60" i="18"/>
  <c r="AD60" i="18"/>
  <c r="V15" i="2"/>
  <c r="J14" i="2"/>
  <c r="AA18" i="2"/>
  <c r="V18" i="2"/>
  <c r="J18" i="2"/>
  <c r="AC68" i="18"/>
  <c r="Q22" i="19"/>
  <c r="Q58" i="19"/>
  <c r="V9" i="2"/>
  <c r="T10" i="2"/>
  <c r="V10" i="2"/>
  <c r="J10" i="2"/>
  <c r="AA10" i="2"/>
  <c r="AC23" i="2"/>
  <c r="AC16" i="19"/>
  <c r="M13" i="19"/>
  <c r="J25" i="2"/>
  <c r="M8" i="19"/>
  <c r="U13" i="19"/>
  <c r="M12" i="19"/>
  <c r="M7" i="19"/>
  <c r="U8" i="19"/>
  <c r="H29" i="1"/>
  <c r="M21" i="19"/>
  <c r="U21" i="19"/>
  <c r="U7" i="19"/>
  <c r="I47" i="2"/>
  <c r="U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0" authorId="0" shapeId="0" xr:uid="{7917BC38-905E-4CBF-89F2-12C842856BBB}">
      <text>
        <r>
          <rPr>
            <b/>
            <sz val="9"/>
            <color indexed="81"/>
            <rFont val="ＭＳ Ｐゴシック"/>
            <family val="3"/>
            <charset val="128"/>
          </rPr>
          <t>法人名称は省略しないでください。
×特非）
○特定非営利活動法人</t>
        </r>
      </text>
    </comment>
    <comment ref="M24" authorId="0" shapeId="0" xr:uid="{F1275E83-675A-4A4E-AB51-3D28CEDCAFCD}">
      <text>
        <r>
          <rPr>
            <b/>
            <sz val="9"/>
            <color indexed="81"/>
            <rFont val="ＭＳ Ｐゴシック"/>
            <family val="3"/>
            <charset val="128"/>
          </rPr>
          <t>日中一時を初めて開始した年度（初めて補助金決定を受けた年度）の4月1日
注）平成18年度の場合は10月１日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70E95905-63F5-4C0B-B077-45A545719A7B}">
      <text>
        <r>
          <rPr>
            <b/>
            <sz val="14"/>
            <color indexed="81"/>
            <rFont val="ＭＳ Ｐゴシック"/>
            <family val="3"/>
            <charset val="128"/>
          </rPr>
          <t>今年度新規開始の場合は、(a)列 は記載不要です。</t>
        </r>
      </text>
    </comment>
  </commentList>
</comments>
</file>

<file path=xl/sharedStrings.xml><?xml version="1.0" encoding="utf-8"?>
<sst xmlns="http://schemas.openxmlformats.org/spreadsheetml/2006/main" count="455" uniqueCount="326">
  <si>
    <t>（様式１）</t>
    <rPh sb="1" eb="3">
      <t>ヨウシキ</t>
    </rPh>
    <phoneticPr fontId="2"/>
  </si>
  <si>
    <t>（あて先）　　札幌市長</t>
    <rPh sb="3" eb="4">
      <t>サキ</t>
    </rPh>
    <rPh sb="7" eb="9">
      <t>サッポロ</t>
    </rPh>
    <rPh sb="9" eb="11">
      <t>シチョウ</t>
    </rPh>
    <phoneticPr fontId="2"/>
  </si>
  <si>
    <t>（申請者）</t>
    <rPh sb="1" eb="3">
      <t>シンセイ</t>
    </rPh>
    <rPh sb="3" eb="4">
      <t>シャ</t>
    </rPh>
    <phoneticPr fontId="2"/>
  </si>
  <si>
    <t>所在地</t>
    <rPh sb="0" eb="3">
      <t>ショザイチ</t>
    </rPh>
    <phoneticPr fontId="2"/>
  </si>
  <si>
    <t>法人・団体等名称</t>
    <rPh sb="0" eb="2">
      <t>ホウジン</t>
    </rPh>
    <rPh sb="3" eb="5">
      <t>ダンタイ</t>
    </rPh>
    <rPh sb="5" eb="6">
      <t>トウ</t>
    </rPh>
    <rPh sb="6" eb="8">
      <t>メイショウ</t>
    </rPh>
    <phoneticPr fontId="2"/>
  </si>
  <si>
    <t>記</t>
    <rPh sb="0" eb="1">
      <t>キ</t>
    </rPh>
    <phoneticPr fontId="2"/>
  </si>
  <si>
    <t>（1)　所在地</t>
    <rPh sb="4" eb="7">
      <t>ショザイチ</t>
    </rPh>
    <phoneticPr fontId="2"/>
  </si>
  <si>
    <t>（3)　電話</t>
    <rPh sb="4" eb="6">
      <t>デンワ</t>
    </rPh>
    <phoneticPr fontId="2"/>
  </si>
  <si>
    <t>（4)　ＦＡＸ</t>
    <phoneticPr fontId="2"/>
  </si>
  <si>
    <t>（5)　Ｅ－Ｍａｉｌ</t>
    <phoneticPr fontId="2"/>
  </si>
  <si>
    <t>名</t>
    <rPh sb="0" eb="1">
      <t>メイ</t>
    </rPh>
    <phoneticPr fontId="2"/>
  </si>
  <si>
    <t>２　補助金交付申請額</t>
    <rPh sb="2" eb="4">
      <t>ホジョ</t>
    </rPh>
    <rPh sb="4" eb="5">
      <t>キン</t>
    </rPh>
    <rPh sb="5" eb="7">
      <t>コウフ</t>
    </rPh>
    <rPh sb="7" eb="9">
      <t>シンセイ</t>
    </rPh>
    <rPh sb="9" eb="10">
      <t>ガク</t>
    </rPh>
    <phoneticPr fontId="2"/>
  </si>
  <si>
    <t>金</t>
    <rPh sb="0" eb="1">
      <t>キン</t>
    </rPh>
    <phoneticPr fontId="2"/>
  </si>
  <si>
    <t>円</t>
    <rPh sb="0" eb="1">
      <t>エン</t>
    </rPh>
    <phoneticPr fontId="2"/>
  </si>
  <si>
    <t>３　添付書類</t>
    <rPh sb="2" eb="4">
      <t>テンプ</t>
    </rPh>
    <rPh sb="4" eb="6">
      <t>ショルイ</t>
    </rPh>
    <phoneticPr fontId="2"/>
  </si>
  <si>
    <t>(別紙1)</t>
    <rPh sb="1" eb="3">
      <t>ベッシ</t>
    </rPh>
    <phoneticPr fontId="2"/>
  </si>
  <si>
    <t>職員給料</t>
    <rPh sb="0" eb="2">
      <t>ショクイン</t>
    </rPh>
    <rPh sb="2" eb="4">
      <t>キュウリョウ</t>
    </rPh>
    <phoneticPr fontId="7"/>
  </si>
  <si>
    <t>職員手当</t>
    <rPh sb="0" eb="2">
      <t>ショクイン</t>
    </rPh>
    <rPh sb="2" eb="4">
      <t>テアテ</t>
    </rPh>
    <phoneticPr fontId="7"/>
  </si>
  <si>
    <t>報酬</t>
    <rPh sb="0" eb="2">
      <t>ホウシュウ</t>
    </rPh>
    <phoneticPr fontId="7"/>
  </si>
  <si>
    <t>共済費</t>
    <rPh sb="0" eb="2">
      <t>キョウサイ</t>
    </rPh>
    <rPh sb="2" eb="3">
      <t>ヒ</t>
    </rPh>
    <phoneticPr fontId="7"/>
  </si>
  <si>
    <t>福利厚生費</t>
    <rPh sb="0" eb="2">
      <t>フクリ</t>
    </rPh>
    <rPh sb="2" eb="4">
      <t>コウセイ</t>
    </rPh>
    <rPh sb="4" eb="5">
      <t>ヒ</t>
    </rPh>
    <phoneticPr fontId="7"/>
  </si>
  <si>
    <t>報償費</t>
    <rPh sb="0" eb="2">
      <t>ホウショウ</t>
    </rPh>
    <rPh sb="2" eb="3">
      <t>ヒ</t>
    </rPh>
    <phoneticPr fontId="7"/>
  </si>
  <si>
    <t>旅費交通費</t>
    <rPh sb="0" eb="2">
      <t>リョヒ</t>
    </rPh>
    <rPh sb="2" eb="5">
      <t>コウツウヒ</t>
    </rPh>
    <phoneticPr fontId="7"/>
  </si>
  <si>
    <t>通信運搬費</t>
    <rPh sb="0" eb="2">
      <t>ツウシン</t>
    </rPh>
    <rPh sb="2" eb="4">
      <t>ウンパン</t>
    </rPh>
    <rPh sb="4" eb="5">
      <t>ヒ</t>
    </rPh>
    <phoneticPr fontId="7"/>
  </si>
  <si>
    <t>研修費</t>
    <rPh sb="0" eb="3">
      <t>ケンシュウヒ</t>
    </rPh>
    <phoneticPr fontId="7"/>
  </si>
  <si>
    <t>消耗品費</t>
    <rPh sb="0" eb="3">
      <t>ショウモウヒン</t>
    </rPh>
    <rPh sb="3" eb="4">
      <t>ヒ</t>
    </rPh>
    <phoneticPr fontId="7"/>
  </si>
  <si>
    <t>器具什器費</t>
    <rPh sb="0" eb="2">
      <t>キグ</t>
    </rPh>
    <rPh sb="2" eb="4">
      <t>ジュウキ</t>
    </rPh>
    <rPh sb="4" eb="5">
      <t>ヒ</t>
    </rPh>
    <phoneticPr fontId="7"/>
  </si>
  <si>
    <t>修繕費</t>
    <rPh sb="0" eb="2">
      <t>シュウゼン</t>
    </rPh>
    <rPh sb="2" eb="3">
      <t>ヒ</t>
    </rPh>
    <phoneticPr fontId="7"/>
  </si>
  <si>
    <t>印刷製本費</t>
    <rPh sb="0" eb="2">
      <t>インサツ</t>
    </rPh>
    <rPh sb="2" eb="4">
      <t>セイホン</t>
    </rPh>
    <rPh sb="4" eb="5">
      <t>ヒ</t>
    </rPh>
    <phoneticPr fontId="7"/>
  </si>
  <si>
    <t>水道光熱費</t>
    <rPh sb="0" eb="2">
      <t>スイドウ</t>
    </rPh>
    <rPh sb="2" eb="4">
      <t>コウネツ</t>
    </rPh>
    <rPh sb="4" eb="5">
      <t>ヒ</t>
    </rPh>
    <phoneticPr fontId="7"/>
  </si>
  <si>
    <t>燃料費</t>
    <rPh sb="0" eb="2">
      <t>ネンリョウ</t>
    </rPh>
    <rPh sb="2" eb="3">
      <t>ヒ</t>
    </rPh>
    <phoneticPr fontId="7"/>
  </si>
  <si>
    <t>賃借料</t>
    <rPh sb="0" eb="2">
      <t>チンシャク</t>
    </rPh>
    <rPh sb="2" eb="3">
      <t>リョウ</t>
    </rPh>
    <phoneticPr fontId="7"/>
  </si>
  <si>
    <t>地代家賃</t>
    <rPh sb="0" eb="2">
      <t>チダイ</t>
    </rPh>
    <rPh sb="2" eb="4">
      <t>ヤチン</t>
    </rPh>
    <phoneticPr fontId="7"/>
  </si>
  <si>
    <t>手数料</t>
    <rPh sb="0" eb="3">
      <t>テスウリョウ</t>
    </rPh>
    <phoneticPr fontId="7"/>
  </si>
  <si>
    <t>車両費</t>
    <rPh sb="0" eb="2">
      <t>シャリョウ</t>
    </rPh>
    <rPh sb="2" eb="3">
      <t>ヒ</t>
    </rPh>
    <phoneticPr fontId="7"/>
  </si>
  <si>
    <t>業務委託費</t>
    <rPh sb="0" eb="2">
      <t>ギョウム</t>
    </rPh>
    <rPh sb="2" eb="4">
      <t>イタク</t>
    </rPh>
    <rPh sb="4" eb="5">
      <t>ヒ</t>
    </rPh>
    <phoneticPr fontId="7"/>
  </si>
  <si>
    <t>負担金</t>
    <rPh sb="0" eb="2">
      <t>フタン</t>
    </rPh>
    <rPh sb="2" eb="3">
      <t>キン</t>
    </rPh>
    <phoneticPr fontId="7"/>
  </si>
  <si>
    <t>教養娯楽費</t>
    <rPh sb="0" eb="2">
      <t>キョウヨウ</t>
    </rPh>
    <rPh sb="2" eb="4">
      <t>ゴラク</t>
    </rPh>
    <rPh sb="4" eb="5">
      <t>ヒ</t>
    </rPh>
    <phoneticPr fontId="7"/>
  </si>
  <si>
    <t>項　　　　　　目</t>
    <rPh sb="0" eb="1">
      <t>コウ</t>
    </rPh>
    <rPh sb="7" eb="8">
      <t>メ</t>
    </rPh>
    <phoneticPr fontId="2"/>
  </si>
  <si>
    <t>金　　　　　額</t>
    <rPh sb="0" eb="1">
      <t>キン</t>
    </rPh>
    <rPh sb="6" eb="7">
      <t>ガク</t>
    </rPh>
    <phoneticPr fontId="2"/>
  </si>
  <si>
    <t>摘　　　　　　　要</t>
    <rPh sb="0" eb="1">
      <t>チャク</t>
    </rPh>
    <rPh sb="8" eb="9">
      <t>ヨウ</t>
    </rPh>
    <phoneticPr fontId="2"/>
  </si>
  <si>
    <t>事　　業　　計　　画　　書</t>
    <rPh sb="0" eb="1">
      <t>コト</t>
    </rPh>
    <rPh sb="3" eb="4">
      <t>ギョウ</t>
    </rPh>
    <rPh sb="6" eb="7">
      <t>ケイ</t>
    </rPh>
    <rPh sb="9" eb="10">
      <t>ガ</t>
    </rPh>
    <rPh sb="12" eb="13">
      <t>ショ</t>
    </rPh>
    <phoneticPr fontId="2"/>
  </si>
  <si>
    <t>日</t>
    <rPh sb="0" eb="1">
      <t>ニチ</t>
    </rPh>
    <phoneticPr fontId="2"/>
  </si>
  <si>
    <t>午前</t>
    <rPh sb="0" eb="2">
      <t>ゴゼン</t>
    </rPh>
    <phoneticPr fontId="2"/>
  </si>
  <si>
    <t>時</t>
    <rPh sb="0" eb="1">
      <t>ジ</t>
    </rPh>
    <phoneticPr fontId="2"/>
  </si>
  <si>
    <t>分</t>
    <rPh sb="0" eb="1">
      <t>フン</t>
    </rPh>
    <phoneticPr fontId="2"/>
  </si>
  <si>
    <t>午後</t>
    <rPh sb="0" eb="2">
      <t>ゴゴ</t>
    </rPh>
    <phoneticPr fontId="2"/>
  </si>
  <si>
    <t>生年月日</t>
    <rPh sb="0" eb="2">
      <t>セイネン</t>
    </rPh>
    <rPh sb="2" eb="4">
      <t>ガッピ</t>
    </rPh>
    <phoneticPr fontId="2"/>
  </si>
  <si>
    <t>年齢</t>
    <rPh sb="0" eb="2">
      <t>ネンレイ</t>
    </rPh>
    <phoneticPr fontId="2"/>
  </si>
  <si>
    <t>氏　　名</t>
    <rPh sb="0" eb="1">
      <t>シ</t>
    </rPh>
    <rPh sb="3" eb="4">
      <t>メイ</t>
    </rPh>
    <phoneticPr fontId="2"/>
  </si>
  <si>
    <t>建物</t>
    <rPh sb="0" eb="2">
      <t>タテモノ</t>
    </rPh>
    <phoneticPr fontId="2"/>
  </si>
  <si>
    <t>土地</t>
    <rPh sb="0" eb="2">
      <t>トチ</t>
    </rPh>
    <phoneticPr fontId="2"/>
  </si>
  <si>
    <t>所有関係</t>
    <rPh sb="0" eb="2">
      <t>ショユウ</t>
    </rPh>
    <rPh sb="2" eb="4">
      <t>カンケイ</t>
    </rPh>
    <phoneticPr fontId="2"/>
  </si>
  <si>
    <t>１　自己所有
２　賃貸借
３　使用貸借</t>
    <rPh sb="2" eb="6">
      <t>ジコショユウ</t>
    </rPh>
    <rPh sb="9" eb="12">
      <t>チンタイシャク</t>
    </rPh>
    <rPh sb="15" eb="17">
      <t>シヨウ</t>
    </rPh>
    <rPh sb="17" eb="19">
      <t>タイシャク</t>
    </rPh>
    <phoneticPr fontId="2"/>
  </si>
  <si>
    <t>面　積（㎡）</t>
    <rPh sb="0" eb="1">
      <t>メン</t>
    </rPh>
    <rPh sb="2" eb="3">
      <t>セキ</t>
    </rPh>
    <phoneticPr fontId="2"/>
  </si>
  <si>
    <t>名　　称</t>
    <rPh sb="0" eb="1">
      <t>メイ</t>
    </rPh>
    <rPh sb="3" eb="4">
      <t>ショウ</t>
    </rPh>
    <phoneticPr fontId="2"/>
  </si>
  <si>
    <t>主　な　設　備　</t>
    <rPh sb="0" eb="1">
      <t>オモ</t>
    </rPh>
    <rPh sb="4" eb="5">
      <t>セツ</t>
    </rPh>
    <rPh sb="6" eb="7">
      <t>ビ</t>
    </rPh>
    <phoneticPr fontId="2"/>
  </si>
  <si>
    <t>各室の面積、設備の状況（全室）</t>
    <rPh sb="0" eb="2">
      <t>カクシツ</t>
    </rPh>
    <rPh sb="3" eb="5">
      <t>メンセキ</t>
    </rPh>
    <rPh sb="6" eb="8">
      <t>セツビ</t>
    </rPh>
    <rPh sb="9" eb="11">
      <t>ジョウキョウ</t>
    </rPh>
    <rPh sb="12" eb="13">
      <t>ゼン</t>
    </rPh>
    <rPh sb="13" eb="14">
      <t>シツ</t>
    </rPh>
    <phoneticPr fontId="2"/>
  </si>
  <si>
    <t>常勤</t>
    <rPh sb="0" eb="2">
      <t>ジョウキン</t>
    </rPh>
    <phoneticPr fontId="2"/>
  </si>
  <si>
    <t>資格・経歴等</t>
    <rPh sb="0" eb="2">
      <t>シカク</t>
    </rPh>
    <rPh sb="3" eb="5">
      <t>ケイレキ</t>
    </rPh>
    <rPh sb="5" eb="6">
      <t>トウ</t>
    </rPh>
    <phoneticPr fontId="2"/>
  </si>
  <si>
    <t>非常勤</t>
    <rPh sb="0" eb="3">
      <t>ヒジョウキン</t>
    </rPh>
    <phoneticPr fontId="2"/>
  </si>
  <si>
    <t>収　　入</t>
    <rPh sb="0" eb="1">
      <t>オサム</t>
    </rPh>
    <rPh sb="3" eb="4">
      <t>イ</t>
    </rPh>
    <phoneticPr fontId="2"/>
  </si>
  <si>
    <t>札幌市補助金</t>
    <rPh sb="0" eb="2">
      <t>サッポロ</t>
    </rPh>
    <rPh sb="2" eb="3">
      <t>シ</t>
    </rPh>
    <rPh sb="3" eb="6">
      <t>ホジョキン</t>
    </rPh>
    <phoneticPr fontId="2"/>
  </si>
  <si>
    <t>その他補助金</t>
    <rPh sb="2" eb="3">
      <t>タ</t>
    </rPh>
    <rPh sb="3" eb="6">
      <t>ホジョキン</t>
    </rPh>
    <phoneticPr fontId="2"/>
  </si>
  <si>
    <t>補助金等収入</t>
    <rPh sb="0" eb="3">
      <t>ホジョキン</t>
    </rPh>
    <rPh sb="3" eb="4">
      <t>トウ</t>
    </rPh>
    <rPh sb="4" eb="6">
      <t>シュウニュウ</t>
    </rPh>
    <phoneticPr fontId="2"/>
  </si>
  <si>
    <t>寄附金収入</t>
    <rPh sb="0" eb="3">
      <t>キフキン</t>
    </rPh>
    <rPh sb="3" eb="5">
      <t>シュウニュウ</t>
    </rPh>
    <phoneticPr fontId="2"/>
  </si>
  <si>
    <t>利用者負担金収入</t>
    <rPh sb="0" eb="3">
      <t>リヨウシャ</t>
    </rPh>
    <rPh sb="3" eb="6">
      <t>フタンキン</t>
    </rPh>
    <rPh sb="6" eb="8">
      <t>シュウニュウ</t>
    </rPh>
    <phoneticPr fontId="2"/>
  </si>
  <si>
    <t>利用料</t>
    <rPh sb="0" eb="3">
      <t>リヨウリョウ</t>
    </rPh>
    <phoneticPr fontId="2"/>
  </si>
  <si>
    <t>その他</t>
    <rPh sb="2" eb="3">
      <t>タ</t>
    </rPh>
    <phoneticPr fontId="2"/>
  </si>
  <si>
    <t>借入金収入</t>
    <rPh sb="0" eb="2">
      <t>カリイレ</t>
    </rPh>
    <rPh sb="2" eb="3">
      <t>キン</t>
    </rPh>
    <rPh sb="3" eb="5">
      <t>シュウニュウ</t>
    </rPh>
    <phoneticPr fontId="2"/>
  </si>
  <si>
    <t>雑収入</t>
    <rPh sb="0" eb="1">
      <t>ザツ</t>
    </rPh>
    <rPh sb="1" eb="3">
      <t>シュウニュウ</t>
    </rPh>
    <phoneticPr fontId="2"/>
  </si>
  <si>
    <t>その他収入</t>
    <rPh sb="2" eb="3">
      <t>タ</t>
    </rPh>
    <rPh sb="3" eb="5">
      <t>シュウニュウ</t>
    </rPh>
    <phoneticPr fontId="2"/>
  </si>
  <si>
    <t>支　　出</t>
    <rPh sb="0" eb="1">
      <t>ササ</t>
    </rPh>
    <rPh sb="3" eb="4">
      <t>デ</t>
    </rPh>
    <phoneticPr fontId="2"/>
  </si>
  <si>
    <t>事務費</t>
    <rPh sb="0" eb="2">
      <t>ジム</t>
    </rPh>
    <rPh sb="2" eb="3">
      <t>ヒ</t>
    </rPh>
    <phoneticPr fontId="2"/>
  </si>
  <si>
    <t>うち補助対象経費</t>
    <rPh sb="2" eb="4">
      <t>ホジョ</t>
    </rPh>
    <rPh sb="4" eb="6">
      <t>タイショウ</t>
    </rPh>
    <rPh sb="6" eb="8">
      <t>ケイヒ</t>
    </rPh>
    <phoneticPr fontId="2"/>
  </si>
  <si>
    <t>摘　　要</t>
    <rPh sb="0" eb="1">
      <t>チャク</t>
    </rPh>
    <rPh sb="3" eb="4">
      <t>ヨウ</t>
    </rPh>
    <phoneticPr fontId="2"/>
  </si>
  <si>
    <t>事業費</t>
    <rPh sb="0" eb="1">
      <t>コト</t>
    </rPh>
    <rPh sb="1" eb="2">
      <t>ギョウ</t>
    </rPh>
    <rPh sb="2" eb="3">
      <t>ヒ</t>
    </rPh>
    <phoneticPr fontId="7"/>
  </si>
  <si>
    <t>予備費</t>
    <rPh sb="0" eb="1">
      <t>ヨ</t>
    </rPh>
    <rPh sb="1" eb="2">
      <t>ビ</t>
    </rPh>
    <rPh sb="2" eb="3">
      <t>ヒ</t>
    </rPh>
    <phoneticPr fontId="7"/>
  </si>
  <si>
    <t>合計</t>
    <rPh sb="0" eb="2">
      <t>ゴウケイ</t>
    </rPh>
    <phoneticPr fontId="2"/>
  </si>
  <si>
    <t>小計</t>
    <rPh sb="0" eb="2">
      <t>ショウケイ</t>
    </rPh>
    <phoneticPr fontId="2"/>
  </si>
  <si>
    <t>給食費</t>
    <rPh sb="0" eb="3">
      <t>キュウショクヒ</t>
    </rPh>
    <phoneticPr fontId="2"/>
  </si>
  <si>
    <t>合計</t>
    <rPh sb="0" eb="1">
      <t>ゴウ</t>
    </rPh>
    <rPh sb="1" eb="2">
      <t>ケイ</t>
    </rPh>
    <phoneticPr fontId="2"/>
  </si>
  <si>
    <t>(1)　補助金算出調書（別紙１）</t>
    <rPh sb="4" eb="6">
      <t>ホジョ</t>
    </rPh>
    <rPh sb="6" eb="7">
      <t>キン</t>
    </rPh>
    <rPh sb="7" eb="9">
      <t>サンシュツ</t>
    </rPh>
    <rPh sb="9" eb="11">
      <t>チョウショ</t>
    </rPh>
    <rPh sb="12" eb="14">
      <t>ベッシ</t>
    </rPh>
    <phoneticPr fontId="2"/>
  </si>
  <si>
    <t>(2)  事業計画書（別紙２）</t>
    <rPh sb="5" eb="7">
      <t>ジギョウ</t>
    </rPh>
    <rPh sb="7" eb="9">
      <t>ケイカク</t>
    </rPh>
    <rPh sb="9" eb="10">
      <t>ショ</t>
    </rPh>
    <rPh sb="11" eb="13">
      <t>ベッシ</t>
    </rPh>
    <phoneticPr fontId="2"/>
  </si>
  <si>
    <t>(3)  収支予算書（別紙３）</t>
    <rPh sb="5" eb="7">
      <t>シュウシ</t>
    </rPh>
    <rPh sb="7" eb="9">
      <t>ヨサン</t>
    </rPh>
    <rPh sb="9" eb="10">
      <t>ショ</t>
    </rPh>
    <rPh sb="11" eb="13">
      <t>ベッシ</t>
    </rPh>
    <phoneticPr fontId="2"/>
  </si>
  <si>
    <t>写し、借用の場合は、契約書の写しを添付すること。</t>
    <rPh sb="0" eb="1">
      <t>ウツ</t>
    </rPh>
    <rPh sb="6" eb="8">
      <t>バアイ</t>
    </rPh>
    <rPh sb="10" eb="13">
      <t>ケイヤクショ</t>
    </rPh>
    <rPh sb="14" eb="15">
      <t>ウツ</t>
    </rPh>
    <rPh sb="17" eb="19">
      <t>テンプ</t>
    </rPh>
    <phoneticPr fontId="2"/>
  </si>
  <si>
    <t>代表者肩書氏名</t>
    <rPh sb="0" eb="3">
      <t>ダイヒョウシャ</t>
    </rPh>
    <rPh sb="3" eb="5">
      <t>カタガキ</t>
    </rPh>
    <rPh sb="5" eb="6">
      <t>シ</t>
    </rPh>
    <rPh sb="6" eb="7">
      <t>メイ</t>
    </rPh>
    <phoneticPr fontId="2"/>
  </si>
  <si>
    <t>保険料</t>
    <rPh sb="0" eb="2">
      <t>ホケン</t>
    </rPh>
    <rPh sb="2" eb="3">
      <t>リョウ</t>
    </rPh>
    <phoneticPr fontId="2"/>
  </si>
  <si>
    <t>公租公課</t>
    <rPh sb="0" eb="4">
      <t>コウソコウカ</t>
    </rPh>
    <phoneticPr fontId="2"/>
  </si>
  <si>
    <t>年</t>
    <rPh sb="0" eb="1">
      <t>ネン</t>
    </rPh>
    <phoneticPr fontId="2"/>
  </si>
  <si>
    <t>月</t>
    <rPh sb="0" eb="1">
      <t>ガツ</t>
    </rPh>
    <phoneticPr fontId="2"/>
  </si>
  <si>
    <t>)</t>
    <phoneticPr fontId="2"/>
  </si>
  <si>
    <t>)</t>
    <phoneticPr fontId="2"/>
  </si>
  <si>
    <t>(</t>
    <phoneticPr fontId="2"/>
  </si>
  <si>
    <t>(</t>
    <phoneticPr fontId="2"/>
  </si>
  <si>
    <t>～</t>
    <phoneticPr fontId="2"/>
  </si>
  <si>
    <t>※１　</t>
    <phoneticPr fontId="2"/>
  </si>
  <si>
    <t>※１</t>
    <phoneticPr fontId="2"/>
  </si>
  <si>
    <t>　土地、建物について、自己所有の場合は登記簿謄本の</t>
    <phoneticPr fontId="2"/>
  </si>
  <si>
    <t>※２</t>
    <phoneticPr fontId="2"/>
  </si>
  <si>
    <t>※３</t>
    <phoneticPr fontId="2"/>
  </si>
  <si>
    <t>差額（b－a）</t>
    <rPh sb="0" eb="2">
      <t>サガク</t>
    </rPh>
    <phoneticPr fontId="2"/>
  </si>
  <si>
    <t>(別紙３)</t>
    <rPh sb="1" eb="3">
      <t>ベッシ</t>
    </rPh>
    <phoneticPr fontId="2"/>
  </si>
  <si>
    <t>（別紙２）</t>
    <rPh sb="1" eb="3">
      <t>ベッシ</t>
    </rPh>
    <phoneticPr fontId="2"/>
  </si>
  <si>
    <t>札幌市日中一時支援事業運営費補助金交付申請書</t>
    <rPh sb="0" eb="3">
      <t>サッポロシ</t>
    </rPh>
    <rPh sb="3" eb="5">
      <t>ニッチュウ</t>
    </rPh>
    <rPh sb="5" eb="7">
      <t>イチジ</t>
    </rPh>
    <rPh sb="7" eb="9">
      <t>シエン</t>
    </rPh>
    <rPh sb="9" eb="11">
      <t>ジギョウ</t>
    </rPh>
    <rPh sb="11" eb="14">
      <t>ウンエイヒ</t>
    </rPh>
    <rPh sb="14" eb="17">
      <t>ホジョキン</t>
    </rPh>
    <rPh sb="17" eb="19">
      <t>コウフ</t>
    </rPh>
    <rPh sb="19" eb="22">
      <t>シンセイショ</t>
    </rPh>
    <phoneticPr fontId="2"/>
  </si>
  <si>
    <t>年度の日中一時支援事業運営費補助金の交付を受けたいので、関係書類を添えて申請いたします。</t>
    <rPh sb="0" eb="2">
      <t>ネンド</t>
    </rPh>
    <rPh sb="3" eb="5">
      <t>ニッチュウ</t>
    </rPh>
    <rPh sb="5" eb="7">
      <t>イチジ</t>
    </rPh>
    <rPh sb="7" eb="11">
      <t>シエンジギョウ</t>
    </rPh>
    <rPh sb="11" eb="13">
      <t>ウンエイ</t>
    </rPh>
    <rPh sb="13" eb="14">
      <t>ヒ</t>
    </rPh>
    <rPh sb="14" eb="17">
      <t>ホジョキン</t>
    </rPh>
    <rPh sb="18" eb="20">
      <t>コウフ</t>
    </rPh>
    <rPh sb="21" eb="22">
      <t>ウ</t>
    </rPh>
    <rPh sb="28" eb="30">
      <t>カンケイ</t>
    </rPh>
    <rPh sb="30" eb="32">
      <t>ショルイ</t>
    </rPh>
    <rPh sb="33" eb="34">
      <t>ソ</t>
    </rPh>
    <rPh sb="36" eb="38">
      <t>シンセイ</t>
    </rPh>
    <phoneticPr fontId="2"/>
  </si>
  <si>
    <t>１　補助対象事業所の概要</t>
    <rPh sb="2" eb="4">
      <t>ホジョ</t>
    </rPh>
    <rPh sb="4" eb="6">
      <t>タイショウ</t>
    </rPh>
    <rPh sb="6" eb="9">
      <t>ジギョウショ</t>
    </rPh>
    <rPh sb="10" eb="12">
      <t>ガイヨウ</t>
    </rPh>
    <phoneticPr fontId="2"/>
  </si>
  <si>
    <t>（6)　管理者氏名</t>
    <rPh sb="4" eb="7">
      <t>カンリシャ</t>
    </rPh>
    <rPh sb="7" eb="9">
      <t>シメイ</t>
    </rPh>
    <phoneticPr fontId="2"/>
  </si>
  <si>
    <t>（2)　事業所の名称</t>
    <rPh sb="4" eb="7">
      <t>ジギョウショ</t>
    </rPh>
    <rPh sb="8" eb="10">
      <t>メイショウ</t>
    </rPh>
    <phoneticPr fontId="2"/>
  </si>
  <si>
    <t>（7） 主な利用対象者（児・者別）</t>
    <rPh sb="4" eb="5">
      <t>オモ</t>
    </rPh>
    <rPh sb="6" eb="8">
      <t>リヨウ</t>
    </rPh>
    <rPh sb="8" eb="11">
      <t>タイショウシャ</t>
    </rPh>
    <rPh sb="12" eb="13">
      <t>ジ</t>
    </rPh>
    <rPh sb="14" eb="15">
      <t>モノ</t>
    </rPh>
    <rPh sb="15" eb="16">
      <t>ベツ</t>
    </rPh>
    <phoneticPr fontId="2"/>
  </si>
  <si>
    <t>障がい児・障がい者・両方の受入可（いずれかひとつに○をすること）</t>
    <rPh sb="0" eb="1">
      <t>ショウ</t>
    </rPh>
    <rPh sb="3" eb="4">
      <t>ジ</t>
    </rPh>
    <rPh sb="5" eb="6">
      <t>ショウ</t>
    </rPh>
    <rPh sb="8" eb="9">
      <t>シャ</t>
    </rPh>
    <rPh sb="10" eb="12">
      <t>リョウホウ</t>
    </rPh>
    <rPh sb="13" eb="15">
      <t>ウケイレ</t>
    </rPh>
    <rPh sb="15" eb="16">
      <t>カ</t>
    </rPh>
    <phoneticPr fontId="2"/>
  </si>
  <si>
    <t>（8） 利用者の主な障がい種別</t>
    <rPh sb="4" eb="7">
      <t>リヨウシャ</t>
    </rPh>
    <rPh sb="8" eb="9">
      <t>オモ</t>
    </rPh>
    <rPh sb="10" eb="11">
      <t>ショウ</t>
    </rPh>
    <rPh sb="13" eb="15">
      <t>シュベツ</t>
    </rPh>
    <phoneticPr fontId="2"/>
  </si>
  <si>
    <t>日中一時支援事業運営費補助金算出調書</t>
    <rPh sb="0" eb="2">
      <t>ニッチュウ</t>
    </rPh>
    <rPh sb="2" eb="4">
      <t>イチジ</t>
    </rPh>
    <rPh sb="4" eb="6">
      <t>シエン</t>
    </rPh>
    <rPh sb="6" eb="8">
      <t>ジギョウ</t>
    </rPh>
    <rPh sb="8" eb="11">
      <t>ウンエイヒ</t>
    </rPh>
    <rPh sb="14" eb="16">
      <t>サンシュツ</t>
    </rPh>
    <rPh sb="16" eb="18">
      <t>チョウショ</t>
    </rPh>
    <phoneticPr fontId="2"/>
  </si>
  <si>
    <t>事業所名</t>
    <rPh sb="0" eb="3">
      <t>ジギョウショ</t>
    </rPh>
    <rPh sb="3" eb="4">
      <t>メイ</t>
    </rPh>
    <phoneticPr fontId="2"/>
  </si>
  <si>
    <t>円×　　　　</t>
    <rPh sb="0" eb="1">
      <t>エン</t>
    </rPh>
    <phoneticPr fontId="2"/>
  </si>
  <si>
    <t>基　　　　本　　　　額</t>
    <rPh sb="0" eb="1">
      <t>モト</t>
    </rPh>
    <rPh sb="5" eb="6">
      <t>ホン</t>
    </rPh>
    <rPh sb="10" eb="11">
      <t>ガク</t>
    </rPh>
    <phoneticPr fontId="2"/>
  </si>
  <si>
    <t>①～４Ｈ</t>
    <phoneticPr fontId="2"/>
  </si>
  <si>
    <t>②4～８Ｈ</t>
    <phoneticPr fontId="2"/>
  </si>
  <si>
    <t>③８Ｈ～</t>
    <phoneticPr fontId="2"/>
  </si>
  <si>
    <t>運　　営　　費</t>
    <rPh sb="0" eb="1">
      <t>ウン</t>
    </rPh>
    <rPh sb="3" eb="4">
      <t>エイ</t>
    </rPh>
    <rPh sb="6" eb="7">
      <t>ヒ</t>
    </rPh>
    <phoneticPr fontId="2"/>
  </si>
  <si>
    <t>補助単価</t>
    <rPh sb="0" eb="2">
      <t>ホジョ</t>
    </rPh>
    <rPh sb="2" eb="4">
      <t>タンカ</t>
    </rPh>
    <phoneticPr fontId="2"/>
  </si>
  <si>
    <t>営業日</t>
    <rPh sb="0" eb="3">
      <t>エイギョウビ</t>
    </rPh>
    <phoneticPr fontId="2"/>
  </si>
  <si>
    <t>臨時休業日：</t>
    <rPh sb="0" eb="2">
      <t>リンジ</t>
    </rPh>
    <rPh sb="2" eb="4">
      <t>キュウギョウ</t>
    </rPh>
    <rPh sb="4" eb="5">
      <t>ビ</t>
    </rPh>
    <phoneticPr fontId="2"/>
  </si>
  <si>
    <t>（曜日・時間帯により異なる場合は以下余白に記入）　</t>
    <rPh sb="1" eb="3">
      <t>ヨウビ</t>
    </rPh>
    <rPh sb="4" eb="7">
      <t>ジカンタイ</t>
    </rPh>
    <rPh sb="10" eb="11">
      <t>コト</t>
    </rPh>
    <rPh sb="13" eb="15">
      <t>バアイ</t>
    </rPh>
    <rPh sb="16" eb="18">
      <t>イカ</t>
    </rPh>
    <rPh sb="18" eb="20">
      <t>ヨハク</t>
    </rPh>
    <rPh sb="21" eb="23">
      <t>キニュウ</t>
    </rPh>
    <phoneticPr fontId="2"/>
  </si>
  <si>
    <t>実費の徴収の有無</t>
    <rPh sb="0" eb="2">
      <t>ジッピ</t>
    </rPh>
    <rPh sb="3" eb="5">
      <t>チョウシュウ</t>
    </rPh>
    <rPh sb="6" eb="8">
      <t>ウム</t>
    </rPh>
    <phoneticPr fontId="2"/>
  </si>
  <si>
    <t>有の場合</t>
    <rPh sb="0" eb="1">
      <t>アリ</t>
    </rPh>
    <rPh sb="2" eb="4">
      <t>バアイ</t>
    </rPh>
    <phoneticPr fontId="2"/>
  </si>
  <si>
    <t>１　事業所の活動内容等</t>
    <rPh sb="2" eb="5">
      <t>ジギョウショ</t>
    </rPh>
    <rPh sb="6" eb="8">
      <t>カツドウ</t>
    </rPh>
    <rPh sb="8" eb="10">
      <t>ナイヨウ</t>
    </rPh>
    <rPh sb="10" eb="11">
      <t>トウ</t>
    </rPh>
    <phoneticPr fontId="2"/>
  </si>
  <si>
    <t>営業時間</t>
    <rPh sb="0" eb="2">
      <t>エイギョウ</t>
    </rPh>
    <rPh sb="2" eb="4">
      <t>ジカン</t>
    </rPh>
    <phoneticPr fontId="2"/>
  </si>
  <si>
    <t>※支出予定額は、職員給料・水道光熱費など同一敷地内の他事業の予算により支出している経費は記入しないこと。但し、日中一時支援事業の実施により追加が必要な経費については、追加分を記入すること。</t>
    <rPh sb="1" eb="3">
      <t>シシュツ</t>
    </rPh>
    <rPh sb="3" eb="5">
      <t>ヨテイ</t>
    </rPh>
    <rPh sb="5" eb="6">
      <t>ガク</t>
    </rPh>
    <rPh sb="8" eb="10">
      <t>ショクイン</t>
    </rPh>
    <rPh sb="10" eb="12">
      <t>キュウリョウ</t>
    </rPh>
    <rPh sb="13" eb="15">
      <t>スイドウ</t>
    </rPh>
    <rPh sb="15" eb="17">
      <t>コウネツ</t>
    </rPh>
    <rPh sb="17" eb="18">
      <t>ヒ</t>
    </rPh>
    <rPh sb="20" eb="22">
      <t>ドウイツ</t>
    </rPh>
    <rPh sb="22" eb="24">
      <t>シキチ</t>
    </rPh>
    <rPh sb="24" eb="25">
      <t>ナイ</t>
    </rPh>
    <rPh sb="26" eb="27">
      <t>ホカ</t>
    </rPh>
    <rPh sb="27" eb="29">
      <t>ジギョウ</t>
    </rPh>
    <rPh sb="30" eb="32">
      <t>ヨサン</t>
    </rPh>
    <rPh sb="35" eb="37">
      <t>シシュツ</t>
    </rPh>
    <rPh sb="41" eb="43">
      <t>ケイヒ</t>
    </rPh>
    <rPh sb="44" eb="46">
      <t>キニュウ</t>
    </rPh>
    <rPh sb="52" eb="53">
      <t>タダ</t>
    </rPh>
    <rPh sb="55" eb="57">
      <t>ニッチュウ</t>
    </rPh>
    <rPh sb="57" eb="59">
      <t>イチジ</t>
    </rPh>
    <rPh sb="59" eb="63">
      <t>シエンジギョウ</t>
    </rPh>
    <rPh sb="64" eb="66">
      <t>ジッシ</t>
    </rPh>
    <rPh sb="69" eb="71">
      <t>ツイカ</t>
    </rPh>
    <rPh sb="72" eb="74">
      <t>ヒツヨウ</t>
    </rPh>
    <rPh sb="75" eb="77">
      <t>ケイヒ</t>
    </rPh>
    <rPh sb="83" eb="86">
      <t>ツイカブン</t>
    </rPh>
    <rPh sb="87" eb="89">
      <t>キニュウ</t>
    </rPh>
    <phoneticPr fontId="2"/>
  </si>
  <si>
    <t>活動の内容</t>
    <rPh sb="0" eb="2">
      <t>カツドウ</t>
    </rPh>
    <rPh sb="3" eb="5">
      <t>ナイヨウ</t>
    </rPh>
    <phoneticPr fontId="2"/>
  </si>
  <si>
    <t>１月</t>
    <rPh sb="1" eb="2">
      <t>ガツ</t>
    </rPh>
    <phoneticPr fontId="2"/>
  </si>
  <si>
    <t>２月</t>
    <rPh sb="1" eb="2">
      <t>ガツ</t>
    </rPh>
    <phoneticPr fontId="2"/>
  </si>
  <si>
    <t>３月</t>
    <rPh sb="1" eb="2">
      <t>ガツ</t>
    </rPh>
    <phoneticPr fontId="2"/>
  </si>
  <si>
    <t>利用者が過ごす場所</t>
    <rPh sb="0" eb="3">
      <t>リヨウシャ</t>
    </rPh>
    <rPh sb="4" eb="5">
      <t>ス</t>
    </rPh>
    <rPh sb="7" eb="9">
      <t>バショ</t>
    </rPh>
    <phoneticPr fontId="2"/>
  </si>
  <si>
    <t>専任</t>
    <rPh sb="0" eb="2">
      <t>センニン</t>
    </rPh>
    <phoneticPr fontId="2"/>
  </si>
  <si>
    <t>兼務</t>
    <rPh sb="0" eb="2">
      <t>ケンム</t>
    </rPh>
    <phoneticPr fontId="2"/>
  </si>
  <si>
    <t>実費</t>
    <rPh sb="0" eb="2">
      <t>ジッピ</t>
    </rPh>
    <phoneticPr fontId="2"/>
  </si>
  <si>
    <t>事業所名(</t>
    <rPh sb="0" eb="3">
      <t>ジギョウショ</t>
    </rPh>
    <rPh sb="3" eb="4">
      <t>メイ</t>
    </rPh>
    <phoneticPr fontId="2"/>
  </si>
  <si>
    <t xml:space="preserve"> (9) 定員</t>
    <rPh sb="5" eb="7">
      <t>テイイン</t>
    </rPh>
    <phoneticPr fontId="2"/>
  </si>
  <si>
    <t>回＝</t>
    <rPh sb="0" eb="1">
      <t>カイ</t>
    </rPh>
    <phoneticPr fontId="2"/>
  </si>
  <si>
    <t>２　事業所建物等の状況</t>
    <rPh sb="2" eb="4">
      <t>ジギョウ</t>
    </rPh>
    <rPh sb="4" eb="5">
      <t>ショ</t>
    </rPh>
    <rPh sb="5" eb="7">
      <t>タテモノ</t>
    </rPh>
    <rPh sb="7" eb="8">
      <t>トウ</t>
    </rPh>
    <rPh sb="9" eb="11">
      <t>ジョウキョウ</t>
    </rPh>
    <phoneticPr fontId="2"/>
  </si>
  <si>
    <t>洗面所</t>
    <rPh sb="0" eb="2">
      <t>センメン</t>
    </rPh>
    <rPh sb="2" eb="3">
      <t>ジョ</t>
    </rPh>
    <phoneticPr fontId="2"/>
  </si>
  <si>
    <t>浴室又はシャワー</t>
    <rPh sb="0" eb="2">
      <t>ヨクシツ</t>
    </rPh>
    <rPh sb="2" eb="3">
      <t>マタ</t>
    </rPh>
    <phoneticPr fontId="2"/>
  </si>
  <si>
    <t>便所</t>
    <rPh sb="0" eb="2">
      <t>ベンジョ</t>
    </rPh>
    <phoneticPr fontId="2"/>
  </si>
  <si>
    <t>調理室</t>
    <rPh sb="0" eb="3">
      <t>チョウリシツ</t>
    </rPh>
    <phoneticPr fontId="2"/>
  </si>
  <si>
    <t>　食堂等について、利用者が過ごす場所と兼用している</t>
    <rPh sb="1" eb="3">
      <t>ショクドウ</t>
    </rPh>
    <rPh sb="3" eb="4">
      <t>トウ</t>
    </rPh>
    <rPh sb="9" eb="12">
      <t>リヨウシャ</t>
    </rPh>
    <rPh sb="13" eb="14">
      <t>ス</t>
    </rPh>
    <rPh sb="16" eb="18">
      <t>バショ</t>
    </rPh>
    <rPh sb="19" eb="21">
      <t>ケンヨウ</t>
    </rPh>
    <phoneticPr fontId="2"/>
  </si>
  <si>
    <t>場合は、その旨記入すること。</t>
    <rPh sb="0" eb="2">
      <t>バアイ</t>
    </rPh>
    <phoneticPr fontId="2"/>
  </si>
  <si>
    <t>こと。</t>
    <phoneticPr fontId="2"/>
  </si>
  <si>
    <t>※運営規定については、以下の項目が記載されていること。</t>
    <rPh sb="1" eb="3">
      <t>ウンエイ</t>
    </rPh>
    <rPh sb="3" eb="5">
      <t>キテイ</t>
    </rPh>
    <rPh sb="11" eb="13">
      <t>イカ</t>
    </rPh>
    <rPh sb="14" eb="16">
      <t>コウモク</t>
    </rPh>
    <rPh sb="17" eb="19">
      <t>キサイ</t>
    </rPh>
    <phoneticPr fontId="2"/>
  </si>
  <si>
    <t>①事業の目的及び運営の方針、②従業者の職種、員数及び職務の内容、③営業日及び営業時間、④利用定員、</t>
    <rPh sb="1" eb="3">
      <t>ジギョウ</t>
    </rPh>
    <rPh sb="4" eb="6">
      <t>モクテキ</t>
    </rPh>
    <rPh sb="6" eb="7">
      <t>オヨ</t>
    </rPh>
    <rPh sb="8" eb="10">
      <t>ウンエイ</t>
    </rPh>
    <rPh sb="11" eb="13">
      <t>ホウシン</t>
    </rPh>
    <rPh sb="15" eb="18">
      <t>ジュウギョウシャ</t>
    </rPh>
    <rPh sb="19" eb="21">
      <t>ショクシュ</t>
    </rPh>
    <rPh sb="22" eb="24">
      <t>インスウ</t>
    </rPh>
    <rPh sb="24" eb="25">
      <t>オヨ</t>
    </rPh>
    <rPh sb="26" eb="28">
      <t>ショクム</t>
    </rPh>
    <rPh sb="29" eb="31">
      <t>ナイヨウ</t>
    </rPh>
    <rPh sb="33" eb="36">
      <t>エイギョウビ</t>
    </rPh>
    <rPh sb="36" eb="37">
      <t>オヨ</t>
    </rPh>
    <rPh sb="38" eb="40">
      <t>エイギョウ</t>
    </rPh>
    <rPh sb="40" eb="42">
      <t>ジカン</t>
    </rPh>
    <rPh sb="44" eb="46">
      <t>リヨウ</t>
    </rPh>
    <rPh sb="46" eb="48">
      <t>テイイン</t>
    </rPh>
    <phoneticPr fontId="2"/>
  </si>
  <si>
    <t>延べ利用回数</t>
    <rPh sb="0" eb="1">
      <t>ノ</t>
    </rPh>
    <rPh sb="2" eb="4">
      <t>リヨウ</t>
    </rPh>
    <rPh sb="4" eb="6">
      <t>カイスウ</t>
    </rPh>
    <phoneticPr fontId="2"/>
  </si>
  <si>
    <t>４　利用計画回数</t>
    <rPh sb="2" eb="4">
      <t>リヨウ</t>
    </rPh>
    <rPh sb="4" eb="6">
      <t>ケイカク</t>
    </rPh>
    <rPh sb="6" eb="8">
      <t>カイスウ</t>
    </rPh>
    <phoneticPr fontId="2"/>
  </si>
  <si>
    <t>⑤利用者から受領する費用の額、⑥通常の事業の実施地域、⑦虐待の防止に関すること、⑧苦情に対する対応、</t>
    <rPh sb="1" eb="3">
      <t>リヨウ</t>
    </rPh>
    <rPh sb="3" eb="4">
      <t>シャ</t>
    </rPh>
    <rPh sb="6" eb="8">
      <t>ジュリョウ</t>
    </rPh>
    <rPh sb="10" eb="12">
      <t>ヒヨウ</t>
    </rPh>
    <rPh sb="13" eb="14">
      <t>ガク</t>
    </rPh>
    <rPh sb="16" eb="18">
      <t>ツウジョウ</t>
    </rPh>
    <rPh sb="19" eb="21">
      <t>ジギョウ</t>
    </rPh>
    <rPh sb="22" eb="24">
      <t>ジッシ</t>
    </rPh>
    <rPh sb="24" eb="26">
      <t>チイキ</t>
    </rPh>
    <rPh sb="28" eb="30">
      <t>ギャクタイ</t>
    </rPh>
    <rPh sb="31" eb="33">
      <t>ボウシ</t>
    </rPh>
    <rPh sb="34" eb="35">
      <t>カン</t>
    </rPh>
    <rPh sb="41" eb="43">
      <t>クジョウ</t>
    </rPh>
    <rPh sb="44" eb="45">
      <t>タイ</t>
    </rPh>
    <rPh sb="47" eb="49">
      <t>タイオウ</t>
    </rPh>
    <phoneticPr fontId="2"/>
  </si>
  <si>
    <t>⑨秘密保持、⑩緊急時における対応、⑪非常災害対策、⑫その他運営に関する重要事項</t>
    <rPh sb="1" eb="3">
      <t>ヒミツ</t>
    </rPh>
    <rPh sb="3" eb="5">
      <t>ホジ</t>
    </rPh>
    <rPh sb="18" eb="20">
      <t>ヒジョウ</t>
    </rPh>
    <rPh sb="20" eb="22">
      <t>サイガイ</t>
    </rPh>
    <rPh sb="22" eb="24">
      <t>タイサク</t>
    </rPh>
    <rPh sb="28" eb="29">
      <t>タ</t>
    </rPh>
    <rPh sb="29" eb="31">
      <t>ウンエイ</t>
    </rPh>
    <rPh sb="32" eb="33">
      <t>カン</t>
    </rPh>
    <rPh sb="35" eb="37">
      <t>ジュウヨウ</t>
    </rPh>
    <rPh sb="37" eb="39">
      <t>ジコウ</t>
    </rPh>
    <phoneticPr fontId="2"/>
  </si>
  <si>
    <t>⑤4～８Ｈ</t>
    <phoneticPr fontId="2"/>
  </si>
  <si>
    <t>　</t>
    <phoneticPr fontId="2"/>
  </si>
  <si>
    <t>職名</t>
    <rPh sb="0" eb="2">
      <t>ショクメイ</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</si>
  <si>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</si>
  <si>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</si>
  <si>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</si>
  <si>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</si>
  <si>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</si>
  <si>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</si>
  <si>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　無　・　有　（いずれかに○をすること）</t>
    <rPh sb="1" eb="2">
      <t>ナシ</t>
    </rPh>
    <rPh sb="5" eb="6">
      <t>アリ</t>
    </rPh>
    <phoneticPr fontId="2"/>
  </si>
  <si>
    <t>④４Ｈ</t>
    <phoneticPr fontId="2"/>
  </si>
  <si>
    <t>⑥８Ｈ～</t>
    <phoneticPr fontId="2"/>
  </si>
  <si>
    <t>⑦～４Ｈ</t>
    <phoneticPr fontId="2"/>
  </si>
  <si>
    <t>⑧4～８Ｈ</t>
    <phoneticPr fontId="2"/>
  </si>
  <si>
    <t>⑨８Ｈ～</t>
    <phoneticPr fontId="2"/>
  </si>
  <si>
    <t>⑩～４Ｈ</t>
    <phoneticPr fontId="2"/>
  </si>
  <si>
    <t>⑪4～８Ｈ</t>
    <phoneticPr fontId="2"/>
  </si>
  <si>
    <t>⑫８Ｈ～</t>
    <phoneticPr fontId="2"/>
  </si>
  <si>
    <t>⑬</t>
    <phoneticPr fontId="2"/>
  </si>
  <si>
    <t>小　　　　計　⑭</t>
    <rPh sb="0" eb="1">
      <t>ショウ</t>
    </rPh>
    <rPh sb="5" eb="6">
      <t>ケイ</t>
    </rPh>
    <phoneticPr fontId="2"/>
  </si>
  <si>
    <t>利用者負担金収入　</t>
    <rPh sb="0" eb="3">
      <t>リヨウシャ</t>
    </rPh>
    <rPh sb="3" eb="6">
      <t>フタンキン</t>
    </rPh>
    <rPh sb="6" eb="8">
      <t>シュウニュウ</t>
    </rPh>
    <phoneticPr fontId="2"/>
  </si>
  <si>
    <t>利用料・実費・その他　⑮</t>
    <rPh sb="0" eb="3">
      <t>リヨウリョウ</t>
    </rPh>
    <rPh sb="4" eb="6">
      <t>ジッピ</t>
    </rPh>
    <rPh sb="9" eb="10">
      <t>タ</t>
    </rPh>
    <phoneticPr fontId="2"/>
  </si>
  <si>
    <t>差　引　後　合　計（⑭－⑮）⑯</t>
    <rPh sb="0" eb="1">
      <t>サ</t>
    </rPh>
    <rPh sb="2" eb="3">
      <t>イン</t>
    </rPh>
    <rPh sb="4" eb="5">
      <t>ゴ</t>
    </rPh>
    <rPh sb="6" eb="7">
      <t>ゴウ</t>
    </rPh>
    <rPh sb="8" eb="9">
      <t>ケイ</t>
    </rPh>
    <phoneticPr fontId="2"/>
  </si>
  <si>
    <t>値が、当該事業所の定員を上回るよう定員数を設定する</t>
    <rPh sb="0" eb="1">
      <t>アタイ</t>
    </rPh>
    <rPh sb="3" eb="5">
      <t>トウガイ</t>
    </rPh>
    <rPh sb="5" eb="8">
      <t>ジギョウショ</t>
    </rPh>
    <rPh sb="9" eb="11">
      <t>テイイン</t>
    </rPh>
    <rPh sb="12" eb="14">
      <t>ウワマワ</t>
    </rPh>
    <rPh sb="17" eb="20">
      <t>テイインスウ</t>
    </rPh>
    <rPh sb="21" eb="23">
      <t>セッテイ</t>
    </rPh>
    <phoneticPr fontId="2"/>
  </si>
  <si>
    <t>⑮</t>
    <phoneticPr fontId="2"/>
  </si>
  <si>
    <t>⑭</t>
    <phoneticPr fontId="2"/>
  </si>
  <si>
    <t>児区分１、者区分１・２</t>
    <rPh sb="0" eb="1">
      <t>ジ</t>
    </rPh>
    <rPh sb="1" eb="3">
      <t>クブン</t>
    </rPh>
    <rPh sb="5" eb="6">
      <t>シャ</t>
    </rPh>
    <rPh sb="6" eb="8">
      <t>クブン</t>
    </rPh>
    <phoneticPr fontId="2"/>
  </si>
  <si>
    <t>児区分２、者区分３・４</t>
    <rPh sb="0" eb="1">
      <t>ジ</t>
    </rPh>
    <rPh sb="1" eb="3">
      <t>クブン</t>
    </rPh>
    <phoneticPr fontId="2"/>
  </si>
  <si>
    <t>児区分３、者区分５・６</t>
    <rPh sb="0" eb="1">
      <t>ジ</t>
    </rPh>
    <rPh sb="1" eb="3">
      <t>クブン</t>
    </rPh>
    <rPh sb="5" eb="6">
      <t>シャ</t>
    </rPh>
    <rPh sb="6" eb="8">
      <t>クブン</t>
    </rPh>
    <phoneticPr fontId="2"/>
  </si>
  <si>
    <t>療養介護、遷延性意識障害児・者</t>
    <rPh sb="0" eb="2">
      <t>リョウヨウ</t>
    </rPh>
    <rPh sb="2" eb="4">
      <t>カイゴ</t>
    </rPh>
    <rPh sb="5" eb="7">
      <t>センエン</t>
    </rPh>
    <rPh sb="7" eb="8">
      <t>セイ</t>
    </rPh>
    <rPh sb="8" eb="10">
      <t>イシキ</t>
    </rPh>
    <rPh sb="10" eb="12">
      <t>ショウガイ</t>
    </rPh>
    <rPh sb="12" eb="13">
      <t>ジ</t>
    </rPh>
    <rPh sb="14" eb="15">
      <t>シャ</t>
    </rPh>
    <phoneticPr fontId="2"/>
  </si>
  <si>
    <t>※２</t>
    <phoneticPr fontId="2"/>
  </si>
  <si>
    <t>※２　同一敷地内での他事業の予算により支出される経費は予算として計上しないこと。但し、日中一時支援事業の実施により追加が必要な経費については、追加分を計上できることとする。</t>
    <rPh sb="3" eb="5">
      <t>ドウイツ</t>
    </rPh>
    <rPh sb="5" eb="7">
      <t>シキチ</t>
    </rPh>
    <rPh sb="7" eb="8">
      <t>ナイ</t>
    </rPh>
    <rPh sb="10" eb="11">
      <t>ホカ</t>
    </rPh>
    <rPh sb="11" eb="13">
      <t>ジギョウ</t>
    </rPh>
    <rPh sb="14" eb="16">
      <t>ヨサン</t>
    </rPh>
    <rPh sb="19" eb="21">
      <t>シシュツ</t>
    </rPh>
    <rPh sb="24" eb="26">
      <t>ケイヒ</t>
    </rPh>
    <rPh sb="27" eb="29">
      <t>ヨサン</t>
    </rPh>
    <rPh sb="32" eb="34">
      <t>ケイジョウ</t>
    </rPh>
    <rPh sb="40" eb="41">
      <t>タダ</t>
    </rPh>
    <rPh sb="43" eb="45">
      <t>ニッチュウ</t>
    </rPh>
    <rPh sb="45" eb="47">
      <t>イチジ</t>
    </rPh>
    <rPh sb="47" eb="49">
      <t>シエン</t>
    </rPh>
    <rPh sb="49" eb="51">
      <t>ジギョウ</t>
    </rPh>
    <rPh sb="52" eb="54">
      <t>ジッシ</t>
    </rPh>
    <rPh sb="57" eb="59">
      <t>ツイカ</t>
    </rPh>
    <rPh sb="60" eb="62">
      <t>ヒツヨウ</t>
    </rPh>
    <rPh sb="63" eb="65">
      <t>ケイヒ</t>
    </rPh>
    <rPh sb="71" eb="74">
      <t>ツイカブン</t>
    </rPh>
    <rPh sb="75" eb="77">
      <t>ケイジョウ</t>
    </rPh>
    <phoneticPr fontId="2"/>
  </si>
  <si>
    <t>燃料費</t>
    <rPh sb="0" eb="2">
      <t>ネンリョウ</t>
    </rPh>
    <rPh sb="2" eb="3">
      <t>ヒ</t>
    </rPh>
    <phoneticPr fontId="2"/>
  </si>
  <si>
    <t>保険料</t>
    <rPh sb="0" eb="3">
      <t>ホケンリョウ</t>
    </rPh>
    <phoneticPr fontId="7"/>
  </si>
  <si>
    <t>利用時間</t>
    <rPh sb="0" eb="2">
      <t>リヨウ</t>
    </rPh>
    <rPh sb="2" eb="4">
      <t>ジカン</t>
    </rPh>
    <phoneticPr fontId="2"/>
  </si>
  <si>
    <t>A</t>
    <phoneticPr fontId="2"/>
  </si>
  <si>
    <t>B</t>
    <phoneticPr fontId="2"/>
  </si>
  <si>
    <t>C</t>
    <phoneticPr fontId="2"/>
  </si>
  <si>
    <t>児区分2　　　者区分3・4</t>
    <rPh sb="0" eb="1">
      <t>ジ</t>
    </rPh>
    <rPh sb="1" eb="3">
      <t>クブン</t>
    </rPh>
    <rPh sb="7" eb="8">
      <t>シャ</t>
    </rPh>
    <rPh sb="8" eb="10">
      <t>クブン</t>
    </rPh>
    <phoneticPr fontId="2"/>
  </si>
  <si>
    <t>児区分3　　　　　　　　者区分5・6</t>
    <rPh sb="0" eb="1">
      <t>ジ</t>
    </rPh>
    <rPh sb="1" eb="3">
      <t>クブン</t>
    </rPh>
    <rPh sb="12" eb="13">
      <t>シャ</t>
    </rPh>
    <rPh sb="13" eb="15">
      <t>クブン</t>
    </rPh>
    <phoneticPr fontId="2"/>
  </si>
  <si>
    <t>児区分1　　　者区分1・2</t>
    <rPh sb="0" eb="1">
      <t>ジ</t>
    </rPh>
    <rPh sb="1" eb="3">
      <t>クブン</t>
    </rPh>
    <rPh sb="7" eb="8">
      <t>シャ</t>
    </rPh>
    <rPh sb="8" eb="10">
      <t>クブン</t>
    </rPh>
    <phoneticPr fontId="2"/>
  </si>
  <si>
    <t>療養介護　　　　　　　遷延性意識障害対象児・者</t>
    <rPh sb="0" eb="2">
      <t>リョウヨウ</t>
    </rPh>
    <rPh sb="2" eb="4">
      <t>カイゴ</t>
    </rPh>
    <rPh sb="11" eb="13">
      <t>センエン</t>
    </rPh>
    <rPh sb="13" eb="14">
      <t>セイ</t>
    </rPh>
    <rPh sb="14" eb="16">
      <t>イシキ</t>
    </rPh>
    <rPh sb="16" eb="18">
      <t>ショウガイ</t>
    </rPh>
    <rPh sb="18" eb="20">
      <t>タイショウ</t>
    </rPh>
    <rPh sb="20" eb="21">
      <t>ジ</t>
    </rPh>
    <rPh sb="22" eb="23">
      <t>シャ</t>
    </rPh>
    <phoneticPr fontId="2"/>
  </si>
  <si>
    <t>補助額</t>
    <rPh sb="0" eb="2">
      <t>ホジョ</t>
    </rPh>
    <rPh sb="2" eb="3">
      <t>ガク</t>
    </rPh>
    <phoneticPr fontId="2"/>
  </si>
  <si>
    <t>計</t>
    <rPh sb="0" eb="1">
      <t>ケイ</t>
    </rPh>
    <phoneticPr fontId="2"/>
  </si>
  <si>
    <t>負担額</t>
    <rPh sb="0" eb="2">
      <t>フタン</t>
    </rPh>
    <rPh sb="2" eb="3">
      <t>ガク</t>
    </rPh>
    <phoneticPr fontId="2"/>
  </si>
  <si>
    <t>※１</t>
    <phoneticPr fontId="2"/>
  </si>
  <si>
    <t>負担基準</t>
    <rPh sb="0" eb="2">
      <t>フタン</t>
    </rPh>
    <rPh sb="2" eb="4">
      <t>キジュン</t>
    </rPh>
    <phoneticPr fontId="2"/>
  </si>
  <si>
    <t xml:space="preserve"> (10) 本体施設の種別</t>
    <rPh sb="6" eb="8">
      <t>ホンタイ</t>
    </rPh>
    <rPh sb="8" eb="10">
      <t>シセツ</t>
    </rPh>
    <rPh sb="11" eb="13">
      <t>シュベツ</t>
    </rPh>
    <phoneticPr fontId="2"/>
  </si>
  <si>
    <t>負担額計</t>
    <rPh sb="0" eb="2">
      <t>フタン</t>
    </rPh>
    <rPh sb="2" eb="3">
      <t>ガク</t>
    </rPh>
    <rPh sb="3" eb="4">
      <t>ケイ</t>
    </rPh>
    <phoneticPr fontId="2"/>
  </si>
  <si>
    <t>①～③合計</t>
    <rPh sb="3" eb="5">
      <t>ゴウケイ</t>
    </rPh>
    <phoneticPr fontId="2"/>
  </si>
  <si>
    <t>総計</t>
    <rPh sb="0" eb="2">
      <t>ソウケイ</t>
    </rPh>
    <phoneticPr fontId="2"/>
  </si>
  <si>
    <t>④～⑥合計</t>
    <rPh sb="3" eb="5">
      <t>ゴウケイ</t>
    </rPh>
    <phoneticPr fontId="2"/>
  </si>
  <si>
    <t>⑦～⑨合計</t>
    <rPh sb="3" eb="5">
      <t>ゴウケイ</t>
    </rPh>
    <phoneticPr fontId="2"/>
  </si>
  <si>
    <t>⑩～⑫合計</t>
    <rPh sb="3" eb="5">
      <t>ゴウケイ</t>
    </rPh>
    <phoneticPr fontId="2"/>
  </si>
  <si>
    <t>札幌市日中一時支援事業交付申請時チェックリスト</t>
    <rPh sb="0" eb="3">
      <t>サッポロシ</t>
    </rPh>
    <rPh sb="3" eb="5">
      <t>ニッチュウ</t>
    </rPh>
    <rPh sb="5" eb="7">
      <t>イチジ</t>
    </rPh>
    <rPh sb="7" eb="9">
      <t>シエン</t>
    </rPh>
    <rPh sb="9" eb="11">
      <t>ジギョウ</t>
    </rPh>
    <rPh sb="11" eb="13">
      <t>コウフ</t>
    </rPh>
    <rPh sb="13" eb="15">
      <t>シンセイ</t>
    </rPh>
    <rPh sb="15" eb="16">
      <t>ジ</t>
    </rPh>
    <phoneticPr fontId="2"/>
  </si>
  <si>
    <t>電話番号</t>
    <rPh sb="0" eb="2">
      <t>デンワ</t>
    </rPh>
    <rPh sb="2" eb="4">
      <t>バンゴウ</t>
    </rPh>
    <phoneticPr fontId="2"/>
  </si>
  <si>
    <t>管理者は要件を満たしている</t>
    <rPh sb="0" eb="3">
      <t>カンリシャ</t>
    </rPh>
    <rPh sb="4" eb="6">
      <t>ヨウケン</t>
    </rPh>
    <rPh sb="7" eb="8">
      <t>ミ</t>
    </rPh>
    <phoneticPr fontId="2"/>
  </si>
  <si>
    <t>生活支援員又は介護職員は要件を満たしている</t>
    <rPh sb="0" eb="2">
      <t>セイカツ</t>
    </rPh>
    <rPh sb="2" eb="4">
      <t>シエン</t>
    </rPh>
    <rPh sb="4" eb="5">
      <t>イン</t>
    </rPh>
    <rPh sb="5" eb="6">
      <t>マタ</t>
    </rPh>
    <rPh sb="7" eb="9">
      <t>カイゴ</t>
    </rPh>
    <rPh sb="9" eb="11">
      <t>ショクイン</t>
    </rPh>
    <rPh sb="12" eb="14">
      <t>ヨウケン</t>
    </rPh>
    <rPh sb="15" eb="16">
      <t>ミ</t>
    </rPh>
    <phoneticPr fontId="2"/>
  </si>
  <si>
    <t>生活支援員又は介護職員は、利用者7.5人に1人以上配置している。</t>
    <rPh sb="0" eb="2">
      <t>セイカツ</t>
    </rPh>
    <rPh sb="2" eb="4">
      <t>シエン</t>
    </rPh>
    <rPh sb="4" eb="5">
      <t>イン</t>
    </rPh>
    <rPh sb="5" eb="6">
      <t>マタ</t>
    </rPh>
    <rPh sb="7" eb="9">
      <t>カイゴ</t>
    </rPh>
    <rPh sb="9" eb="11">
      <t>ショクイン</t>
    </rPh>
    <rPh sb="13" eb="16">
      <t>リヨウシャ</t>
    </rPh>
    <rPh sb="19" eb="20">
      <t>ニン</t>
    </rPh>
    <rPh sb="22" eb="23">
      <t>ニン</t>
    </rPh>
    <rPh sb="23" eb="25">
      <t>イジョウ</t>
    </rPh>
    <rPh sb="25" eb="27">
      <t>ハイチ</t>
    </rPh>
    <phoneticPr fontId="2"/>
  </si>
  <si>
    <t>また、緊急時は管理者含め2名以上確保できる</t>
  </si>
  <si>
    <t>日中過ごすスペースは利用者一人当たり２.5㎡を確保している</t>
    <rPh sb="0" eb="2">
      <t>ニッチュウ</t>
    </rPh>
    <rPh sb="2" eb="3">
      <t>ス</t>
    </rPh>
    <rPh sb="10" eb="13">
      <t>リヨウシャ</t>
    </rPh>
    <rPh sb="13" eb="15">
      <t>ヒトリ</t>
    </rPh>
    <rPh sb="15" eb="16">
      <t>ア</t>
    </rPh>
    <rPh sb="23" eb="25">
      <t>カクホ</t>
    </rPh>
    <phoneticPr fontId="2"/>
  </si>
  <si>
    <t>事業所は建物に関する基準及びその他要綱に規定する基準を満たしている</t>
    <rPh sb="0" eb="3">
      <t>ジギョウショ</t>
    </rPh>
    <rPh sb="4" eb="6">
      <t>タテモノ</t>
    </rPh>
    <rPh sb="7" eb="8">
      <t>カン</t>
    </rPh>
    <rPh sb="10" eb="12">
      <t>キジュン</t>
    </rPh>
    <rPh sb="12" eb="13">
      <t>オヨ</t>
    </rPh>
    <rPh sb="16" eb="17">
      <t>タ</t>
    </rPh>
    <rPh sb="17" eb="19">
      <t>ヨウコウ</t>
    </rPh>
    <rPh sb="20" eb="22">
      <t>キテイ</t>
    </rPh>
    <rPh sb="24" eb="26">
      <t>キジュン</t>
    </rPh>
    <rPh sb="27" eb="28">
      <t>ミ</t>
    </rPh>
    <phoneticPr fontId="2"/>
  </si>
  <si>
    <t>補助金算出調書及び収支予算書の金額又は内容を確認した</t>
    <rPh sb="0" eb="3">
      <t>ホジョキン</t>
    </rPh>
    <rPh sb="3" eb="5">
      <t>サンシュツ</t>
    </rPh>
    <rPh sb="5" eb="7">
      <t>チョウショ</t>
    </rPh>
    <rPh sb="7" eb="8">
      <t>オヨ</t>
    </rPh>
    <rPh sb="9" eb="11">
      <t>シュウシ</t>
    </rPh>
    <rPh sb="11" eb="14">
      <t>ヨサンショ</t>
    </rPh>
    <rPh sb="15" eb="17">
      <t>キンガク</t>
    </rPh>
    <rPh sb="17" eb="18">
      <t>マタ</t>
    </rPh>
    <rPh sb="19" eb="21">
      <t>ナイヨウ</t>
    </rPh>
    <rPh sb="22" eb="24">
      <t>カクニン</t>
    </rPh>
    <phoneticPr fontId="2"/>
  </si>
  <si>
    <t>Ｅメールアドレス</t>
    <phoneticPr fontId="2"/>
  </si>
  <si>
    <t>交付申請額は、（補助基準を元に算出した金額）と（収支予算書の補助対象経費－利用者負担額）のどちらか低い額である</t>
    <rPh sb="0" eb="2">
      <t>コウフ</t>
    </rPh>
    <rPh sb="2" eb="4">
      <t>シンセイ</t>
    </rPh>
    <rPh sb="4" eb="5">
      <t>ガク</t>
    </rPh>
    <rPh sb="8" eb="10">
      <t>ホジョ</t>
    </rPh>
    <rPh sb="10" eb="12">
      <t>キジュン</t>
    </rPh>
    <rPh sb="13" eb="14">
      <t>モト</t>
    </rPh>
    <rPh sb="15" eb="17">
      <t>サンシュツ</t>
    </rPh>
    <rPh sb="19" eb="21">
      <t>キンガク</t>
    </rPh>
    <rPh sb="24" eb="26">
      <t>シュウシ</t>
    </rPh>
    <rPh sb="26" eb="29">
      <t>ヨサンショ</t>
    </rPh>
    <rPh sb="30" eb="32">
      <t>ホジョ</t>
    </rPh>
    <rPh sb="32" eb="34">
      <t>タイショウ</t>
    </rPh>
    <rPh sb="34" eb="36">
      <t>ケイヒ</t>
    </rPh>
    <rPh sb="37" eb="40">
      <t>リヨウシャ</t>
    </rPh>
    <rPh sb="40" eb="42">
      <t>フタン</t>
    </rPh>
    <rPh sb="42" eb="43">
      <t>ガク</t>
    </rPh>
    <rPh sb="49" eb="50">
      <t>ヒク</t>
    </rPh>
    <rPh sb="51" eb="52">
      <t>ガク</t>
    </rPh>
    <phoneticPr fontId="2"/>
  </si>
  <si>
    <t>担当者名（ふりがな）</t>
    <phoneticPr fontId="12" type="Hiragana" alignment="distributed"/>
  </si>
  <si>
    <t>（下にご記入ください。例：児童発達支援、生活介護など）</t>
    <rPh sb="1" eb="2">
      <t>シタ</t>
    </rPh>
    <rPh sb="4" eb="6">
      <t>キニュウ</t>
    </rPh>
    <rPh sb="11" eb="12">
      <t>レイ</t>
    </rPh>
    <rPh sb="13" eb="15">
      <t>ジドウ</t>
    </rPh>
    <rPh sb="15" eb="17">
      <t>ハッタツ</t>
    </rPh>
    <rPh sb="17" eb="19">
      <t>シエン</t>
    </rPh>
    <rPh sb="20" eb="22">
      <t>セイカツ</t>
    </rPh>
    <rPh sb="22" eb="24">
      <t>カイゴ</t>
    </rPh>
    <phoneticPr fontId="2"/>
  </si>
  <si>
    <t>（内訳　別紙補助金算出調書のとおり。⑬と⑯の少ない方の額を記入）</t>
    <rPh sb="1" eb="3">
      <t>ウチワケ</t>
    </rPh>
    <rPh sb="4" eb="6">
      <t>ベッシ</t>
    </rPh>
    <rPh sb="6" eb="9">
      <t>ホジョキン</t>
    </rPh>
    <rPh sb="9" eb="11">
      <t>サンシュツ</t>
    </rPh>
    <rPh sb="11" eb="13">
      <t>チョウショ</t>
    </rPh>
    <rPh sb="22" eb="23">
      <t>スク</t>
    </rPh>
    <rPh sb="25" eb="26">
      <t>ホウ</t>
    </rPh>
    <rPh sb="27" eb="28">
      <t>ガク</t>
    </rPh>
    <rPh sb="29" eb="31">
      <t>キニュウ</t>
    </rPh>
    <phoneticPr fontId="2"/>
  </si>
  <si>
    <t>補助基準による算出金額（12カ月分）</t>
    <rPh sb="0" eb="4">
      <t>ホジョキジュン</t>
    </rPh>
    <rPh sb="7" eb="9">
      <t>サンシュツ</t>
    </rPh>
    <rPh sb="9" eb="11">
      <t>キンガク</t>
    </rPh>
    <rPh sb="15" eb="16">
      <t>ゲツ</t>
    </rPh>
    <rPh sb="16" eb="17">
      <t>ブン</t>
    </rPh>
    <phoneticPr fontId="2"/>
  </si>
  <si>
    <t>補助対象経費の支出予定額（12カ月分）</t>
    <rPh sb="0" eb="2">
      <t>ホジョ</t>
    </rPh>
    <rPh sb="2" eb="4">
      <t>タイショウ</t>
    </rPh>
    <rPh sb="4" eb="6">
      <t>ケイヒ</t>
    </rPh>
    <rPh sb="7" eb="9">
      <t>シシュツ</t>
    </rPh>
    <rPh sb="9" eb="11">
      <t>ヨテイ</t>
    </rPh>
    <rPh sb="11" eb="12">
      <t>ガク</t>
    </rPh>
    <rPh sb="16" eb="18">
      <t>ゲツブン</t>
    </rPh>
    <phoneticPr fontId="2"/>
  </si>
  <si>
    <t>　利用者が過ごす場所の床面積÷2.5㎡により算出した</t>
    <rPh sb="1" eb="4">
      <t>リヨウシャ</t>
    </rPh>
    <rPh sb="5" eb="6">
      <t>ス</t>
    </rPh>
    <rPh sb="8" eb="10">
      <t>バショ</t>
    </rPh>
    <rPh sb="11" eb="14">
      <t>ユカメンセキ</t>
    </rPh>
    <phoneticPr fontId="2"/>
  </si>
  <si>
    <t>10月</t>
    <rPh sb="2" eb="3">
      <t>ガツ</t>
    </rPh>
    <phoneticPr fontId="2"/>
  </si>
  <si>
    <t>11月</t>
    <rPh sb="2" eb="3">
      <t>ガツ</t>
    </rPh>
    <phoneticPr fontId="2"/>
  </si>
  <si>
    <t>12月</t>
    <rPh sb="2" eb="3">
      <t>ガツ</t>
    </rPh>
    <phoneticPr fontId="2"/>
  </si>
  <si>
    <t>A：４時間未満の利用</t>
    <rPh sb="3" eb="5">
      <t>ジカン</t>
    </rPh>
    <rPh sb="5" eb="7">
      <t>ミマン</t>
    </rPh>
    <rPh sb="8" eb="10">
      <t>リヨウ</t>
    </rPh>
    <phoneticPr fontId="2"/>
  </si>
  <si>
    <t>B：４時間以上８時間未満の利用</t>
    <rPh sb="3" eb="7">
      <t>ジカンイジョウ</t>
    </rPh>
    <rPh sb="8" eb="10">
      <t>ジカン</t>
    </rPh>
    <rPh sb="10" eb="12">
      <t>ミマン</t>
    </rPh>
    <rPh sb="13" eb="15">
      <t>リヨウ</t>
    </rPh>
    <phoneticPr fontId="2"/>
  </si>
  <si>
    <t>C：８時間以上</t>
    <rPh sb="3" eb="7">
      <t>ジカンイジョウ</t>
    </rPh>
    <phoneticPr fontId="2"/>
  </si>
  <si>
    <t>事業開始年月日</t>
    <rPh sb="0" eb="2">
      <t>ジギョウ</t>
    </rPh>
    <rPh sb="2" eb="4">
      <t>カイシ</t>
    </rPh>
    <rPh sb="4" eb="5">
      <t>ネン</t>
    </rPh>
    <rPh sb="5" eb="6">
      <t>ゲツ</t>
    </rPh>
    <rPh sb="6" eb="7">
      <t>ヒ</t>
    </rPh>
    <phoneticPr fontId="2"/>
  </si>
  <si>
    <t>※重心対象については、療養介護施設、重心施設の事業所に限ります。</t>
    <rPh sb="1" eb="3">
      <t>ジュウシン</t>
    </rPh>
    <rPh sb="3" eb="5">
      <t>タイショウ</t>
    </rPh>
    <rPh sb="11" eb="13">
      <t>リョウヨウ</t>
    </rPh>
    <rPh sb="13" eb="15">
      <t>カイゴ</t>
    </rPh>
    <rPh sb="15" eb="17">
      <t>シセツ</t>
    </rPh>
    <rPh sb="18" eb="20">
      <t>ジュウシン</t>
    </rPh>
    <rPh sb="20" eb="22">
      <t>シセツ</t>
    </rPh>
    <rPh sb="23" eb="26">
      <t>ジギョウショ</t>
    </rPh>
    <rPh sb="27" eb="28">
      <t>カギ</t>
    </rPh>
    <phoneticPr fontId="2"/>
  </si>
  <si>
    <t>障害支援区分</t>
    <rPh sb="0" eb="2">
      <t>ショウガイ</t>
    </rPh>
    <rPh sb="2" eb="4">
      <t>シエン</t>
    </rPh>
    <rPh sb="4" eb="6">
      <t>クブン</t>
    </rPh>
    <phoneticPr fontId="2"/>
  </si>
  <si>
    <t>※１　この欄には、補助金交付申請額（補助金算出調書の⑬と⑯の少ない方の額）を記入すること。</t>
    <rPh sb="5" eb="6">
      <t>ラン</t>
    </rPh>
    <rPh sb="9" eb="12">
      <t>ホジョキン</t>
    </rPh>
    <rPh sb="12" eb="14">
      <t>コウフ</t>
    </rPh>
    <rPh sb="14" eb="16">
      <t>シンセイ</t>
    </rPh>
    <rPh sb="16" eb="17">
      <t>ガク</t>
    </rPh>
    <rPh sb="18" eb="21">
      <t>ホジョキン</t>
    </rPh>
    <rPh sb="21" eb="23">
      <t>サンシュツ</t>
    </rPh>
    <rPh sb="23" eb="25">
      <t>チョウショ</t>
    </rPh>
    <rPh sb="30" eb="31">
      <t>スク</t>
    </rPh>
    <rPh sb="33" eb="34">
      <t>ホウ</t>
    </rPh>
    <rPh sb="35" eb="36">
      <t>ガク</t>
    </rPh>
    <rPh sb="38" eb="40">
      <t>キニュウ</t>
    </rPh>
    <phoneticPr fontId="2"/>
  </si>
  <si>
    <t>)</t>
    <phoneticPr fontId="2"/>
  </si>
  <si>
    <t>申請時チェックリスト（交付決定を受けるには以下の全てが満たされる必要があります。）</t>
    <rPh sb="0" eb="2">
      <t>シンセイ</t>
    </rPh>
    <rPh sb="2" eb="3">
      <t>ジ</t>
    </rPh>
    <rPh sb="11" eb="13">
      <t>コウフ</t>
    </rPh>
    <rPh sb="13" eb="15">
      <t>ケッテイ</t>
    </rPh>
    <rPh sb="16" eb="17">
      <t>ウ</t>
    </rPh>
    <rPh sb="21" eb="23">
      <t>イカ</t>
    </rPh>
    <rPh sb="24" eb="25">
      <t>スベ</t>
    </rPh>
    <rPh sb="27" eb="28">
      <t>ミ</t>
    </rPh>
    <rPh sb="32" eb="34">
      <t>ヒツヨウ</t>
    </rPh>
    <phoneticPr fontId="2"/>
  </si>
  <si>
    <t>難病</t>
    <rPh sb="0" eb="2">
      <t>ナンビョウ</t>
    </rPh>
    <phoneticPr fontId="2"/>
  </si>
  <si>
    <t>給食費</t>
    <rPh sb="0" eb="3">
      <t>キュウショクヒ</t>
    </rPh>
    <phoneticPr fontId="7"/>
  </si>
  <si>
    <t>令和</t>
    <rPh sb="0" eb="2">
      <t>レイワ</t>
    </rPh>
    <phoneticPr fontId="2"/>
  </si>
  <si>
    <t>代として</t>
    <rPh sb="0" eb="1">
      <t>ダイ</t>
    </rPh>
    <phoneticPr fontId="2"/>
  </si>
  <si>
    <t>（</t>
  </si>
  <si>
    <t>（</t>
    <phoneticPr fontId="2"/>
  </si>
  <si>
    <t>）</t>
  </si>
  <si>
    <t>）</t>
    <phoneticPr fontId="2"/>
  </si>
  <si>
    <t>身体障がい</t>
    <rPh sb="0" eb="2">
      <t>シンタイ</t>
    </rPh>
    <rPh sb="2" eb="3">
      <t>ショウ</t>
    </rPh>
    <phoneticPr fontId="2"/>
  </si>
  <si>
    <t>知的障がい</t>
    <rPh sb="0" eb="2">
      <t>チテキ</t>
    </rPh>
    <rPh sb="2" eb="3">
      <t>ショウ</t>
    </rPh>
    <phoneticPr fontId="2"/>
  </si>
  <si>
    <t>精神障がい</t>
    <rPh sb="0" eb="2">
      <t>セイシン</t>
    </rPh>
    <rPh sb="2" eb="3">
      <t>ショウ</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</si>
  <si>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</si>
  <si>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</si>
  <si>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</si>
  <si>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</si>
  <si>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</si>
  <si>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</si>
  <si>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</si>
  <si>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</si>
  <si>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</si>
  <si>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</si>
  <si>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</si>
  <si>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</si>
  <si>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B</t>
    <phoneticPr fontId="2"/>
  </si>
  <si>
    <t>B-</t>
    <phoneticPr fontId="2"/>
  </si>
  <si>
    <t>５　利用契約者（当該年度４月１日現在の状況）</t>
    <rPh sb="2" eb="4">
      <t>リヨウ</t>
    </rPh>
    <rPh sb="4" eb="7">
      <t>ケイヤクシャ</t>
    </rPh>
    <rPh sb="8" eb="12">
      <t>トウガイネンド</t>
    </rPh>
    <rPh sb="13" eb="14">
      <t>ガツ</t>
    </rPh>
    <rPh sb="15" eb="18">
      <t>ニチゲンザイ</t>
    </rPh>
    <rPh sb="16" eb="18">
      <t>ゲンザイ</t>
    </rPh>
    <rPh sb="19" eb="21">
      <t>ジョウキョウ</t>
    </rPh>
    <phoneticPr fontId="2"/>
  </si>
  <si>
    <t>今年度予算
（ｂ）</t>
    <rPh sb="0" eb="1">
      <t>イマ</t>
    </rPh>
    <rPh sb="1" eb="3">
      <t>ネンド</t>
    </rPh>
    <rPh sb="3" eb="5">
      <t>ヨサン</t>
    </rPh>
    <phoneticPr fontId="2"/>
  </si>
  <si>
    <t>管理者</t>
    <rPh sb="0" eb="3">
      <t>カンリシャ</t>
    </rPh>
    <phoneticPr fontId="2"/>
  </si>
  <si>
    <t>調理員</t>
    <rPh sb="0" eb="3">
      <t>チョウリイン</t>
    </rPh>
    <phoneticPr fontId="2"/>
  </si>
  <si>
    <t>身体障がい・知的障がい・精神障がい・難病（該当するもの複数可）</t>
    <rPh sb="0" eb="2">
      <t>シンタイ</t>
    </rPh>
    <rPh sb="2" eb="3">
      <t>ショウ</t>
    </rPh>
    <rPh sb="6" eb="8">
      <t>チテキ</t>
    </rPh>
    <rPh sb="8" eb="9">
      <t>ショウ</t>
    </rPh>
    <rPh sb="12" eb="14">
      <t>セイシン</t>
    </rPh>
    <rPh sb="14" eb="15">
      <t>ショウ</t>
    </rPh>
    <rPh sb="18" eb="20">
      <t>ナンビョウ</t>
    </rPh>
    <rPh sb="21" eb="23">
      <t>ガイトウ</t>
    </rPh>
    <rPh sb="27" eb="29">
      <t>フクスウ</t>
    </rPh>
    <rPh sb="29" eb="30">
      <t>カ</t>
    </rPh>
    <phoneticPr fontId="2"/>
  </si>
  <si>
    <t>昨年度決算
（ａ）</t>
    <rPh sb="0" eb="1">
      <t>サク</t>
    </rPh>
    <rPh sb="1" eb="3">
      <t>ネンド</t>
    </rPh>
    <rPh sb="3" eb="5">
      <t>ケッサン</t>
    </rPh>
    <phoneticPr fontId="2"/>
  </si>
  <si>
    <t>札幌市役所入力</t>
    <rPh sb="0" eb="3">
      <t>サッポロシ</t>
    </rPh>
    <rPh sb="3" eb="5">
      <t>ヤクショ</t>
    </rPh>
    <rPh sb="5" eb="7">
      <t>ニュウリョク</t>
    </rPh>
    <phoneticPr fontId="2"/>
  </si>
  <si>
    <t>年度</t>
    <rPh sb="0" eb="2">
      <t>ネンド</t>
    </rPh>
    <phoneticPr fontId="2"/>
  </si>
  <si>
    <t>補助金</t>
    <rPh sb="0" eb="3">
      <t>ホジョキン</t>
    </rPh>
    <phoneticPr fontId="2"/>
  </si>
  <si>
    <t>生活支援員</t>
    <rPh sb="0" eb="2">
      <t>セイカツ</t>
    </rPh>
    <rPh sb="2" eb="4">
      <t>シエン</t>
    </rPh>
    <rPh sb="4" eb="5">
      <t>イン</t>
    </rPh>
    <phoneticPr fontId="2"/>
  </si>
  <si>
    <t>社会福祉事業
及び介護実務
の経験年数</t>
    <rPh sb="0" eb="2">
      <t>シャカイ</t>
    </rPh>
    <rPh sb="2" eb="4">
      <t>フクシ</t>
    </rPh>
    <rPh sb="4" eb="6">
      <t>ジギョウ</t>
    </rPh>
    <rPh sb="7" eb="8">
      <t>オヨ</t>
    </rPh>
    <rPh sb="9" eb="11">
      <t>カイゴ</t>
    </rPh>
    <rPh sb="11" eb="13">
      <t>ジツム</t>
    </rPh>
    <rPh sb="15" eb="17">
      <t>ケイケン</t>
    </rPh>
    <rPh sb="17" eb="18">
      <t>ドシ</t>
    </rPh>
    <rPh sb="18" eb="19">
      <t>スウ</t>
    </rPh>
    <phoneticPr fontId="2"/>
  </si>
  <si>
    <t>「資格・経歴等」欄は、日中一時支援運営に関連する資格・経歴があれば記入すること。</t>
  </si>
  <si>
    <t>有　・　無</t>
    <rPh sb="0" eb="1">
      <t>アリ</t>
    </rPh>
    <rPh sb="4" eb="5">
      <t>ナシ</t>
    </rPh>
    <phoneticPr fontId="2"/>
  </si>
  <si>
    <t>介護職員</t>
    <rPh sb="0" eb="2">
      <t>カイゴ</t>
    </rPh>
    <rPh sb="2" eb="4">
      <t>ショクイン</t>
    </rPh>
    <phoneticPr fontId="2"/>
  </si>
  <si>
    <t>専任・兼務</t>
    <rPh sb="0" eb="2">
      <t>センニン</t>
    </rPh>
    <rPh sb="3" eb="5">
      <t>ケンム</t>
    </rPh>
    <phoneticPr fontId="2"/>
  </si>
  <si>
    <t>常勤・非常勤</t>
    <rPh sb="0" eb="2">
      <t>ジョウキン</t>
    </rPh>
    <rPh sb="3" eb="6">
      <t>ヒジョウキン</t>
    </rPh>
    <phoneticPr fontId="2"/>
  </si>
  <si>
    <t>契約者欄が不足する場合は、別に一覧を作成し提出すること。</t>
    <rPh sb="0" eb="2">
      <t>ケイヤク</t>
    </rPh>
    <rPh sb="2" eb="3">
      <t>シャ</t>
    </rPh>
    <rPh sb="3" eb="4">
      <t>ラン</t>
    </rPh>
    <rPh sb="5" eb="7">
      <t>フソク</t>
    </rPh>
    <rPh sb="9" eb="11">
      <t>バアイ</t>
    </rPh>
    <rPh sb="13" eb="14">
      <t>ベツ</t>
    </rPh>
    <rPh sb="15" eb="17">
      <t>イチラン</t>
    </rPh>
    <rPh sb="18" eb="20">
      <t>サクセイ</t>
    </rPh>
    <rPh sb="21" eb="23">
      <t>テイシュツ</t>
    </rPh>
    <phoneticPr fontId="2"/>
  </si>
  <si>
    <t>職員欄が不足する場合は、別に一覧を作成し提出すること。</t>
    <rPh sb="0" eb="2">
      <t>ショクイン</t>
    </rPh>
    <rPh sb="2" eb="3">
      <t>ラン</t>
    </rPh>
    <rPh sb="4" eb="6">
      <t>フソク</t>
    </rPh>
    <rPh sb="8" eb="10">
      <t>バアイ</t>
    </rPh>
    <rPh sb="12" eb="13">
      <t>ベツ</t>
    </rPh>
    <rPh sb="14" eb="16">
      <t>イチラン</t>
    </rPh>
    <rPh sb="17" eb="19">
      <t>サクセイ</t>
    </rPh>
    <rPh sb="20" eb="22">
      <t>テイシュツ</t>
    </rPh>
    <phoneticPr fontId="2"/>
  </si>
  <si>
    <t>「社会福祉事業及び介護実務の経験年数」欄は、管理者は社会福祉事業の従事年数、生活支援員・介護職員は介護実務の従事年数を記入すること。</t>
    <rPh sb="33" eb="35">
      <t>ジュウジ</t>
    </rPh>
    <rPh sb="35" eb="37">
      <t>ネンスウ</t>
    </rPh>
    <rPh sb="38" eb="40">
      <t>セイカツ</t>
    </rPh>
    <rPh sb="40" eb="42">
      <t>シエン</t>
    </rPh>
    <rPh sb="42" eb="43">
      <t>イン</t>
    </rPh>
    <rPh sb="59" eb="61">
      <t>キニュウ</t>
    </rPh>
    <phoneticPr fontId="2"/>
  </si>
  <si>
    <t>３　日中一時支援に従事する職員の状況（管理者、生活支援員、介護職員及び調理員については資格証明書の写しを添付すること。）</t>
    <rPh sb="2" eb="4">
      <t>ニッチュウ</t>
    </rPh>
    <rPh sb="4" eb="6">
      <t>イチジ</t>
    </rPh>
    <rPh sb="6" eb="8">
      <t>シエン</t>
    </rPh>
    <rPh sb="9" eb="11">
      <t>ジュウジ</t>
    </rPh>
    <rPh sb="13" eb="15">
      <t>ショクイン</t>
    </rPh>
    <rPh sb="16" eb="18">
      <t>ジョウキョウ</t>
    </rPh>
    <rPh sb="19" eb="22">
      <t>カンリシャ</t>
    </rPh>
    <rPh sb="23" eb="25">
      <t>セイカツ</t>
    </rPh>
    <rPh sb="25" eb="27">
      <t>シエン</t>
    </rPh>
    <rPh sb="27" eb="28">
      <t>イン</t>
    </rPh>
    <rPh sb="29" eb="31">
      <t>カイゴ</t>
    </rPh>
    <rPh sb="31" eb="33">
      <t>ショクイン</t>
    </rPh>
    <rPh sb="33" eb="34">
      <t>オヨ</t>
    </rPh>
    <rPh sb="35" eb="38">
      <t>チョウリイン</t>
    </rPh>
    <rPh sb="43" eb="45">
      <t>シカク</t>
    </rPh>
    <rPh sb="45" eb="48">
      <t>ショウメイショ</t>
    </rPh>
    <rPh sb="49" eb="50">
      <t>ウツ</t>
    </rPh>
    <rPh sb="52" eb="54">
      <t>テンプ</t>
    </rPh>
    <phoneticPr fontId="2"/>
  </si>
  <si>
    <t>管理者、生活支援員、介護職員及び調理師について、資格証明書を添付した。</t>
    <rPh sb="0" eb="3">
      <t>カンリシャ</t>
    </rPh>
    <rPh sb="4" eb="6">
      <t>セイカツ</t>
    </rPh>
    <rPh sb="6" eb="8">
      <t>シエン</t>
    </rPh>
    <rPh sb="8" eb="9">
      <t>イン</t>
    </rPh>
    <rPh sb="10" eb="12">
      <t>カイゴ</t>
    </rPh>
    <rPh sb="12" eb="14">
      <t>ショクイン</t>
    </rPh>
    <rPh sb="14" eb="15">
      <t>オヨ</t>
    </rPh>
    <rPh sb="16" eb="19">
      <t>チョウリシ</t>
    </rPh>
    <rPh sb="24" eb="26">
      <t>シカク</t>
    </rPh>
    <rPh sb="26" eb="29">
      <t>ショウメイショ</t>
    </rPh>
    <rPh sb="30" eb="32">
      <t>テンプ</t>
    </rPh>
    <phoneticPr fontId="2"/>
  </si>
  <si>
    <t>土地・建物の登記簿謄本を添付した（自己所有の場合。写し可）または、省略のうえ様式1にチェックを行った。</t>
    <rPh sb="0" eb="2">
      <t>トチ</t>
    </rPh>
    <rPh sb="3" eb="5">
      <t>タテモノ</t>
    </rPh>
    <rPh sb="6" eb="9">
      <t>トウキボ</t>
    </rPh>
    <rPh sb="9" eb="11">
      <t>トウホン</t>
    </rPh>
    <rPh sb="12" eb="14">
      <t>テンプ</t>
    </rPh>
    <rPh sb="17" eb="19">
      <t>ジコ</t>
    </rPh>
    <rPh sb="19" eb="21">
      <t>ショユウ</t>
    </rPh>
    <rPh sb="22" eb="24">
      <t>バアイ</t>
    </rPh>
    <rPh sb="25" eb="26">
      <t>ウツ</t>
    </rPh>
    <rPh sb="27" eb="28">
      <t>カ</t>
    </rPh>
    <rPh sb="33" eb="35">
      <t>ショウリャク</t>
    </rPh>
    <rPh sb="38" eb="40">
      <t>ヨウシキ</t>
    </rPh>
    <rPh sb="47" eb="48">
      <t>オコナ</t>
    </rPh>
    <phoneticPr fontId="2"/>
  </si>
  <si>
    <t>土地・建物の賃貸契約書写しを添付した（賃貸の場合）または、省略のうえ様式1にチェックを行った。</t>
    <rPh sb="0" eb="2">
      <t>トチ</t>
    </rPh>
    <rPh sb="3" eb="5">
      <t>タテモノ</t>
    </rPh>
    <rPh sb="6" eb="8">
      <t>チンタイ</t>
    </rPh>
    <rPh sb="8" eb="11">
      <t>ケイヤクショ</t>
    </rPh>
    <rPh sb="11" eb="12">
      <t>ウツ</t>
    </rPh>
    <rPh sb="14" eb="16">
      <t>テンプ</t>
    </rPh>
    <rPh sb="19" eb="21">
      <t>チンタイ</t>
    </rPh>
    <rPh sb="22" eb="24">
      <t>バアイ</t>
    </rPh>
    <phoneticPr fontId="2"/>
  </si>
  <si>
    <t>事業所建物図面を添付した。または、省略のうえ様式1にチェックを行った。</t>
    <rPh sb="0" eb="3">
      <t>ジギョウショ</t>
    </rPh>
    <rPh sb="3" eb="5">
      <t>タテモノ</t>
    </rPh>
    <rPh sb="5" eb="7">
      <t>ズメン</t>
    </rPh>
    <rPh sb="8" eb="10">
      <t>テンプ</t>
    </rPh>
    <phoneticPr fontId="2"/>
  </si>
  <si>
    <t>運営規程を添付した。または、省略のうえ様式1にチェックを行った。</t>
    <rPh sb="0" eb="2">
      <t>ウンエイ</t>
    </rPh>
    <rPh sb="2" eb="4">
      <t>キテイ</t>
    </rPh>
    <rPh sb="5" eb="7">
      <t>テンプ</t>
    </rPh>
    <phoneticPr fontId="2"/>
  </si>
  <si>
    <t>また、事業計画書（別紙２）の内容と相違がない（営業日・営業時間・実費徴収等）</t>
    <rPh sb="3" eb="5">
      <t>ジギョウ</t>
    </rPh>
    <rPh sb="5" eb="8">
      <t>ケイカクショ</t>
    </rPh>
    <rPh sb="9" eb="11">
      <t>ベッシ</t>
    </rPh>
    <rPh sb="14" eb="16">
      <t>ナイヨウ</t>
    </rPh>
    <rPh sb="17" eb="19">
      <t>ソウイ</t>
    </rPh>
    <rPh sb="23" eb="26">
      <t>エイギョウビ</t>
    </rPh>
    <rPh sb="27" eb="29">
      <t>エイギョウ</t>
    </rPh>
    <rPh sb="29" eb="31">
      <t>ジカン</t>
    </rPh>
    <rPh sb="32" eb="34">
      <t>ジッピ</t>
    </rPh>
    <rPh sb="34" eb="37">
      <t>チョウシュウナド</t>
    </rPh>
    <phoneticPr fontId="2"/>
  </si>
  <si>
    <t>運営法人の定款を添付した。または、省略のうえ様式1にチェックを行った。</t>
    <rPh sb="0" eb="2">
      <t>ウンエイ</t>
    </rPh>
    <rPh sb="2" eb="4">
      <t>ホウジン</t>
    </rPh>
    <rPh sb="5" eb="7">
      <t>テイカン</t>
    </rPh>
    <rPh sb="8" eb="10">
      <t>テンプ</t>
    </rPh>
    <phoneticPr fontId="2"/>
  </si>
  <si>
    <t>また、日中一時に関する内容又はこれを含んだ内容の記載がある。</t>
    <phoneticPr fontId="12" type="Hiragana" alignment="distributed"/>
  </si>
  <si>
    <t>「障害支援区分」欄は、障害者福祉サービス受給者証の障害支援区分を記入すること。障害福祉サービス受給者証の所持が無く、</t>
    <rPh sb="1" eb="3">
      <t>ショウガイ</t>
    </rPh>
    <rPh sb="3" eb="5">
      <t>シエン</t>
    </rPh>
    <rPh sb="5" eb="7">
      <t>クブン</t>
    </rPh>
    <rPh sb="8" eb="9">
      <t>ラン</t>
    </rPh>
    <rPh sb="25" eb="27">
      <t>ショウガイ</t>
    </rPh>
    <rPh sb="27" eb="29">
      <t>シエン</t>
    </rPh>
    <rPh sb="29" eb="31">
      <t>クブン</t>
    </rPh>
    <rPh sb="32" eb="34">
      <t>キニュウ</t>
    </rPh>
    <rPh sb="39" eb="41">
      <t>ショウガイ</t>
    </rPh>
    <rPh sb="41" eb="43">
      <t>フクシ</t>
    </rPh>
    <rPh sb="47" eb="50">
      <t>ジュキュウシャ</t>
    </rPh>
    <rPh sb="50" eb="51">
      <t>ショウ</t>
    </rPh>
    <rPh sb="52" eb="54">
      <t>ショジ</t>
    </rPh>
    <rPh sb="55" eb="56">
      <t>ナ</t>
    </rPh>
    <phoneticPr fontId="2"/>
  </si>
  <si>
    <t>障害者手帳の所持または障がいを有することを証明できる書類等で利用対象とする場合は空欄とすること。</t>
    <rPh sb="6" eb="8">
      <t>ショジ</t>
    </rPh>
    <phoneticPr fontId="2"/>
  </si>
  <si>
    <t>(4)　事業所建物図面及び賃貸契約書等（ 　　　前年度申請時と変更がないため添付を省略します。）</t>
    <rPh sb="1" eb="3">
      <t>コヨウショウメイショ</t>
    </rPh>
    <rPh sb="4" eb="7">
      <t>ジギョウショ</t>
    </rPh>
    <rPh sb="7" eb="9">
      <t>タテモノ</t>
    </rPh>
    <rPh sb="9" eb="11">
      <t>ズメン</t>
    </rPh>
    <rPh sb="11" eb="12">
      <t>オヨ</t>
    </rPh>
    <rPh sb="13" eb="15">
      <t>チンタイ</t>
    </rPh>
    <rPh sb="15" eb="17">
      <t>ケイヤク</t>
    </rPh>
    <rPh sb="17" eb="18">
      <t>ショ</t>
    </rPh>
    <rPh sb="18" eb="19">
      <t>ナド</t>
    </rPh>
    <rPh sb="24" eb="27">
      <t>ゼンネンド</t>
    </rPh>
    <rPh sb="27" eb="30">
      <t>シンセイジ</t>
    </rPh>
    <rPh sb="31" eb="33">
      <t>ヘンコウ</t>
    </rPh>
    <rPh sb="38" eb="40">
      <t>テンプ</t>
    </rPh>
    <rPh sb="41" eb="43">
      <t>ショウリャク</t>
    </rPh>
    <phoneticPr fontId="2"/>
  </si>
  <si>
    <t>(5)　運営法人・団体の定款　　　　　（　　　 前年度申請時と変更がないため添付を省略します。）</t>
    <rPh sb="4" eb="6">
      <t>ウンエイ</t>
    </rPh>
    <rPh sb="6" eb="8">
      <t>ホウジン</t>
    </rPh>
    <rPh sb="9" eb="11">
      <t>ダンタイ</t>
    </rPh>
    <rPh sb="12" eb="14">
      <t>テイカン</t>
    </rPh>
    <rPh sb="38" eb="40">
      <t>テンプ</t>
    </rPh>
    <phoneticPr fontId="2"/>
  </si>
  <si>
    <t>(6)  日中一時支援の運営規程　　　　（ 　　  前年度申請時と変更がないため添付を省略します。）</t>
    <rPh sb="5" eb="7">
      <t>ニッチュウ</t>
    </rPh>
    <rPh sb="7" eb="9">
      <t>イチジ</t>
    </rPh>
    <rPh sb="9" eb="11">
      <t>シエン</t>
    </rPh>
    <rPh sb="12" eb="14">
      <t>ウンエイ</t>
    </rPh>
    <rPh sb="14" eb="16">
      <t>キテイ</t>
    </rPh>
    <rPh sb="40" eb="42">
      <t>テンプ</t>
    </rPh>
    <phoneticPr fontId="2"/>
  </si>
  <si>
    <r>
      <t>利用者の場所面積÷2.5㎡</t>
    </r>
    <r>
      <rPr>
        <sz val="6"/>
        <rFont val="ＭＳ Ｐゴシック"/>
        <family val="3"/>
        <charset val="128"/>
      </rPr>
      <t>（少数第１位まで）</t>
    </r>
    <rPh sb="0" eb="3">
      <t>リヨウシャ</t>
    </rPh>
    <rPh sb="4" eb="6">
      <t>バショ</t>
    </rPh>
    <rPh sb="14" eb="16">
      <t>ショウスウ</t>
    </rPh>
    <rPh sb="16" eb="17">
      <t>ダイ</t>
    </rPh>
    <rPh sb="18" eb="19">
      <t>イ</t>
    </rPh>
    <phoneticPr fontId="2"/>
  </si>
  <si>
    <r>
      <t xml:space="preserve">職　　種
</t>
    </r>
    <r>
      <rPr>
        <sz val="6"/>
        <rFont val="ＭＳ Ｐゴシック"/>
        <family val="3"/>
        <charset val="128"/>
      </rPr>
      <t>（管理者・生活支援員等）</t>
    </r>
    <rPh sb="0" eb="1">
      <t>ショク</t>
    </rPh>
    <rPh sb="3" eb="4">
      <t>シュ</t>
    </rPh>
    <rPh sb="6" eb="9">
      <t>カンリシャ</t>
    </rPh>
    <rPh sb="10" eb="12">
      <t>セイカツ</t>
    </rPh>
    <rPh sb="12" eb="14">
      <t>シエン</t>
    </rPh>
    <rPh sb="14" eb="15">
      <t>イン</t>
    </rPh>
    <rPh sb="15" eb="16">
      <t>ナド</t>
    </rPh>
    <phoneticPr fontId="2"/>
  </si>
  <si>
    <t>特定非営利活動法人　さっぽろ</t>
  </si>
  <si>
    <t>理事長　札幌　太郎</t>
  </si>
  <si>
    <t>　札幌市中央区北1条西2丁目1-29</t>
  </si>
  <si>
    <t>　日中一時支援事業所さっぽろ</t>
  </si>
  <si>
    <t>　011-211-2936</t>
  </si>
  <si>
    <t>　011-218-5181</t>
  </si>
  <si>
    <t>　abcd@sapporo.jp</t>
  </si>
  <si>
    <t>札幌　次郎</t>
  </si>
  <si>
    <t>施設長</t>
  </si>
  <si>
    <t>短期入所、生活介護</t>
    <rPh sb="0" eb="2">
      <t>タンキ</t>
    </rPh>
    <rPh sb="2" eb="4">
      <t>ニュウショ</t>
    </rPh>
    <rPh sb="5" eb="7">
      <t>セイカツ</t>
    </rPh>
    <rPh sb="7" eb="9">
      <t>カイゴ</t>
    </rPh>
    <phoneticPr fontId="2"/>
  </si>
  <si>
    <t>　月　・　火　・　水　・　木　・　金　・　土　・　日　（営業日に○をすること）　【週　４　日間営業】</t>
    <rPh sb="1" eb="2">
      <t>ゲツ</t>
    </rPh>
    <rPh sb="5" eb="6">
      <t>カ</t>
    </rPh>
    <rPh sb="9" eb="10">
      <t>スイ</t>
    </rPh>
    <rPh sb="13" eb="14">
      <t>モク</t>
    </rPh>
    <rPh sb="17" eb="18">
      <t>キン</t>
    </rPh>
    <rPh sb="21" eb="22">
      <t>ド</t>
    </rPh>
    <rPh sb="25" eb="26">
      <t>ニチ</t>
    </rPh>
    <rPh sb="28" eb="31">
      <t>エイギョウビ</t>
    </rPh>
    <rPh sb="41" eb="42">
      <t>シュウ</t>
    </rPh>
    <rPh sb="45" eb="46">
      <t>ニチ</t>
    </rPh>
    <rPh sb="46" eb="47">
      <t>カン</t>
    </rPh>
    <rPh sb="47" eb="49">
      <t>エイギョウ</t>
    </rPh>
    <phoneticPr fontId="2"/>
  </si>
  <si>
    <t>年末年始</t>
    <rPh sb="0" eb="2">
      <t>ネンマツ</t>
    </rPh>
    <rPh sb="2" eb="4">
      <t>ネンシ</t>
    </rPh>
    <phoneticPr fontId="2"/>
  </si>
  <si>
    <t>社会適応のための指導</t>
    <rPh sb="0" eb="4">
      <t>シャカイテキオウ</t>
    </rPh>
    <rPh sb="8" eb="10">
      <t>シドウ</t>
    </rPh>
    <phoneticPr fontId="2"/>
  </si>
  <si>
    <t>食事・入浴の提供</t>
    <rPh sb="0" eb="2">
      <t>ショクジ</t>
    </rPh>
    <rPh sb="3" eb="5">
      <t>ニュウヨク</t>
    </rPh>
    <rPh sb="6" eb="8">
      <t>テイキョウ</t>
    </rPh>
    <phoneticPr fontId="2"/>
  </si>
  <si>
    <t>食事代</t>
    <rPh sb="0" eb="3">
      <t>ショクジダイ</t>
    </rPh>
    <phoneticPr fontId="2"/>
  </si>
  <si>
    <t>入浴代</t>
    <rPh sb="0" eb="2">
      <t>ニュウヨク</t>
    </rPh>
    <rPh sb="2" eb="3">
      <t>ダイ</t>
    </rPh>
    <phoneticPr fontId="2"/>
  </si>
  <si>
    <t>1食　350</t>
    <rPh sb="1" eb="2">
      <t>ショク</t>
    </rPh>
    <phoneticPr fontId="2"/>
  </si>
  <si>
    <t>1回　200</t>
    <rPh sb="1" eb="2">
      <t>カイ</t>
    </rPh>
    <phoneticPr fontId="2"/>
  </si>
  <si>
    <t>机、椅子、本棚</t>
    <rPh sb="0" eb="1">
      <t>ツクエ</t>
    </rPh>
    <rPh sb="2" eb="4">
      <t>イス</t>
    </rPh>
    <rPh sb="5" eb="7">
      <t>ホンダナ</t>
    </rPh>
    <phoneticPr fontId="2"/>
  </si>
  <si>
    <t>○○　××</t>
    <phoneticPr fontId="2"/>
  </si>
  <si>
    <t>札幌　次郎</t>
    <rPh sb="0" eb="2">
      <t>サッポロ</t>
    </rPh>
    <rPh sb="3" eb="5">
      <t>ジロウ</t>
    </rPh>
    <phoneticPr fontId="2"/>
  </si>
  <si>
    <t>××　△△</t>
    <phoneticPr fontId="2"/>
  </si>
  <si>
    <t>△△　○○</t>
    <phoneticPr fontId="2"/>
  </si>
  <si>
    <t>社会福祉士</t>
    <rPh sb="0" eb="2">
      <t>シャカイ</t>
    </rPh>
    <rPh sb="2" eb="4">
      <t>フクシ</t>
    </rPh>
    <rPh sb="4" eb="5">
      <t>シ</t>
    </rPh>
    <phoneticPr fontId="2"/>
  </si>
  <si>
    <t>介護福祉士</t>
    <rPh sb="0" eb="2">
      <t>カイゴ</t>
    </rPh>
    <rPh sb="2" eb="5">
      <t>フクシシ</t>
    </rPh>
    <phoneticPr fontId="2"/>
  </si>
  <si>
    <t>ホームヘルパー2級（介護職員初任者研修）</t>
    <phoneticPr fontId="2"/>
  </si>
  <si>
    <t>清田　豊子</t>
    <rPh sb="0" eb="2">
      <t>キヨタ</t>
    </rPh>
    <rPh sb="3" eb="5">
      <t>トヨコ</t>
    </rPh>
    <phoneticPr fontId="2"/>
  </si>
  <si>
    <t>中央　花子</t>
    <rPh sb="0" eb="2">
      <t>チュウオウ</t>
    </rPh>
    <rPh sb="3" eb="5">
      <t>ハナコ</t>
    </rPh>
    <phoneticPr fontId="2"/>
  </si>
  <si>
    <t>札幌市中央区北1条西2丁目1-29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</si>
</sst>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84" formatCode="0_);[Red]\(0\)"/>
    <numFmt numFmtId="185" formatCode="#,##0_);[Red]\(#,##0\)"/>
    <numFmt numFmtId="187" formatCode="[$-411]ggge&quot;年&quot;m&quot;月&quot;d&quot;日&quot;;@"/>
    <numFmt numFmtId="191" formatCode="#,##0.0_);[Red]\(#,##0.0\)"/>
    <numFmt numFmtId="192" formatCode="[$-411]ge\.m\.d;@"/>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b/>
      <sz val="12"/>
      <name val="ＭＳ ゴシック"/>
      <family val="3"/>
      <charset val="128"/>
    </font>
    <font>
      <sz val="9"/>
      <name val="ＭＳ ゴシック"/>
      <family val="3"/>
      <charset val="128"/>
    </font>
    <font>
      <b/>
      <sz val="11"/>
      <name val="ＭＳ ゴシック"/>
      <family val="3"/>
      <charset val="128"/>
    </font>
    <font>
      <sz val="6"/>
      <name val="ＭＳ Ｐ明朝"/>
      <family val="1"/>
      <charset val="128"/>
    </font>
    <font>
      <b/>
      <sz val="9"/>
      <name val="ＭＳ ゴシック"/>
      <family val="3"/>
      <charset val="128"/>
    </font>
    <font>
      <sz val="9"/>
      <name val="ＭＳ Ｐゴシック"/>
      <family val="3"/>
      <charset val="128"/>
    </font>
    <font>
      <b/>
      <sz val="9"/>
      <name val="ＭＳ Ｐゴシック"/>
      <family val="3"/>
      <charset val="128"/>
    </font>
    <font>
      <b/>
      <sz val="12"/>
      <name val="ＭＳ Ｐゴシック"/>
      <family val="3"/>
      <charset val="128"/>
    </font>
    <font>
      <sz val="8"/>
      <name val="ＭＳ Ｐゴシック"/>
      <family val="3"/>
      <charset val="128"/>
    </font>
    <font>
      <sz val="8"/>
      <name val="ＭＳ ゴシック"/>
      <family val="3"/>
      <charset val="128"/>
    </font>
    <font>
      <b/>
      <sz val="10"/>
      <name val="ＭＳ Ｐゴシック"/>
      <family val="3"/>
      <charset val="128"/>
    </font>
    <font>
      <sz val="11"/>
      <name val="ＭＳ ゴシック"/>
      <family val="3"/>
      <charset val="128"/>
    </font>
    <font>
      <b/>
      <sz val="10"/>
      <name val="ＭＳ ゴシック"/>
      <family val="3"/>
      <charset val="128"/>
    </font>
    <font>
      <i/>
      <sz val="9"/>
      <name val="ＭＳ Ｐゴシック"/>
      <family val="3"/>
      <charset val="128"/>
    </font>
    <font>
      <sz val="10"/>
      <name val="ＭＳ Ｐゴシック"/>
      <family val="3"/>
      <charset val="128"/>
    </font>
    <font>
      <sz val="6"/>
      <name val="ＭＳ ゴシック"/>
      <family val="3"/>
      <charset val="128"/>
    </font>
    <font>
      <b/>
      <sz val="9"/>
      <color indexed="81"/>
      <name val="ＭＳ Ｐゴシック"/>
      <family val="3"/>
      <charset val="128"/>
    </font>
    <font>
      <b/>
      <sz val="14"/>
      <name val="ＭＳ Ｐゴシック"/>
      <family val="3"/>
      <charset val="128"/>
    </font>
    <font>
      <sz val="9"/>
      <name val="MS UI Gothic"/>
      <family val="3"/>
      <charset val="128"/>
    </font>
    <font>
      <b/>
      <sz val="14"/>
      <color indexed="81"/>
      <name val="ＭＳ Ｐゴシック"/>
      <family val="3"/>
      <charset val="128"/>
    </font>
    <font>
      <sz val="9"/>
      <name val="Meiryo UI"/>
      <family val="3"/>
      <charset val="128"/>
    </font>
    <font>
      <sz val="8.5"/>
      <name val="ＭＳ Ｐゴシック"/>
      <family val="3"/>
      <charset val="128"/>
    </font>
    <font>
      <b/>
      <sz val="11"/>
      <name val="ＭＳ Ｐゴシック"/>
      <family val="3"/>
      <charset val="128"/>
    </font>
    <font>
      <sz val="9"/>
      <color theme="1"/>
      <name val="ＭＳ ゴシック"/>
      <family val="3"/>
      <charset val="128"/>
    </font>
    <font>
      <sz val="9"/>
      <color theme="0"/>
      <name val="ＭＳ Ｐゴシック"/>
      <family val="3"/>
      <charset val="128"/>
    </font>
  </fonts>
  <fills count="3">
    <fill>
      <patternFill patternType="none"/>
    </fill>
    <fill>
      <patternFill patternType="gray125"/>
    </fill>
    <fill>
      <patternFill patternType="solid">
        <fgColor rgb="FFFFFF00"/>
        <bgColor indexed="64"/>
      </patternFill>
    </fill>
  </fills>
  <borders count="10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dotted">
        <color indexed="64"/>
      </bottom>
      <diagonal style="dotted">
        <color indexed="64"/>
      </diagonal>
    </border>
    <border diagonalUp="1">
      <left/>
      <right/>
      <top style="thin">
        <color indexed="64"/>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dotted">
        <color indexed="64"/>
      </diagonal>
    </border>
    <border diagonalUp="1">
      <left/>
      <right/>
      <top style="thin">
        <color indexed="64"/>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diagonalUp="1">
      <left style="thin">
        <color indexed="64"/>
      </left>
      <right/>
      <top style="dotted">
        <color indexed="64"/>
      </top>
      <bottom style="thin">
        <color indexed="64"/>
      </bottom>
      <diagonal style="dotted">
        <color indexed="64"/>
      </diagonal>
    </border>
    <border diagonalUp="1">
      <left/>
      <right/>
      <top style="dotted">
        <color indexed="64"/>
      </top>
      <bottom style="thin">
        <color indexed="64"/>
      </bottom>
      <diagonal style="dotted">
        <color indexed="64"/>
      </diagonal>
    </border>
    <border diagonalUp="1">
      <left/>
      <right style="thin">
        <color indexed="64"/>
      </right>
      <top style="dotted">
        <color indexed="64"/>
      </top>
      <bottom style="thin">
        <color indexed="64"/>
      </bottom>
      <diagonal style="dotted">
        <color indexed="64"/>
      </diagonal>
    </border>
    <border>
      <left/>
      <right style="medium">
        <color indexed="64"/>
      </right>
      <top style="thin">
        <color indexed="64"/>
      </top>
      <bottom style="medium">
        <color indexed="64"/>
      </bottom>
      <diagonal/>
    </border>
    <border diagonalUp="1">
      <left style="thin">
        <color indexed="64"/>
      </left>
      <right/>
      <top style="thin">
        <color indexed="64"/>
      </top>
      <bottom style="medium">
        <color indexed="64"/>
      </bottom>
      <diagonal style="dotted">
        <color indexed="64"/>
      </diagonal>
    </border>
    <border diagonalUp="1">
      <left/>
      <right/>
      <top style="thin">
        <color indexed="64"/>
      </top>
      <bottom style="medium">
        <color indexed="64"/>
      </bottom>
      <diagonal style="dotted">
        <color indexed="64"/>
      </diagonal>
    </border>
    <border diagonalUp="1">
      <left/>
      <right style="thin">
        <color indexed="64"/>
      </right>
      <top style="thin">
        <color indexed="64"/>
      </top>
      <bottom style="medium">
        <color indexed="64"/>
      </bottom>
      <diagonal style="dotted">
        <color indexed="64"/>
      </diagonal>
    </border>
  </borders>
  <cellStyleXfs count="2">
    <xf numFmtId="0" fontId="0" fillId="0" borderId="0"/>
    <xf numFmtId="0" fontId="1" fillId="0" borderId="0">
      <alignment vertical="center"/>
    </xf>
  </cellStyleXfs>
  <cellXfs count="662">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Border="1" applyAlignment="1">
      <alignment vertical="center"/>
    </xf>
    <xf numFmtId="0" fontId="13" fillId="0" borderId="0" xfId="0" applyFont="1" applyBorder="1" applyAlignment="1">
      <alignment horizontal="left" vertical="center"/>
    </xf>
    <xf numFmtId="185" fontId="13" fillId="0" borderId="1" xfId="0" applyNumberFormat="1" applyFont="1" applyBorder="1" applyAlignment="1">
      <alignment horizontal="right" vertical="center"/>
    </xf>
    <xf numFmtId="0" fontId="13" fillId="0" borderId="0" xfId="0" applyFont="1" applyBorder="1" applyAlignment="1">
      <alignment vertical="center"/>
    </xf>
    <xf numFmtId="185" fontId="13" fillId="0" borderId="2" xfId="0" applyNumberFormat="1" applyFont="1" applyBorder="1" applyAlignment="1">
      <alignment horizontal="right" vertical="center"/>
    </xf>
    <xf numFmtId="185" fontId="19" fillId="0" borderId="0" xfId="0" applyNumberFormat="1" applyFont="1" applyBorder="1" applyAlignment="1">
      <alignment horizontal="left"/>
    </xf>
    <xf numFmtId="0" fontId="5" fillId="0" borderId="0" xfId="0" applyFont="1" applyAlignment="1">
      <alignment horizontal="left" vertical="center" wrapText="1"/>
    </xf>
    <xf numFmtId="0" fontId="5" fillId="0" borderId="0" xfId="0" applyFont="1" applyBorder="1" applyAlignment="1">
      <alignment horizontal="center" vertical="center"/>
    </xf>
    <xf numFmtId="0" fontId="8" fillId="0" borderId="0" xfId="0" applyFont="1" applyAlignment="1">
      <alignment horizontal="center" vertical="center"/>
    </xf>
    <xf numFmtId="0" fontId="5" fillId="0" borderId="0" xfId="0" applyFont="1" applyBorder="1" applyAlignment="1">
      <alignment horizontal="left" vertical="center"/>
    </xf>
    <xf numFmtId="176" fontId="5" fillId="0" borderId="3" xfId="0" applyNumberFormat="1" applyFont="1" applyBorder="1" applyAlignment="1">
      <alignment horizontal="center" vertical="center"/>
    </xf>
    <xf numFmtId="176" fontId="5" fillId="0" borderId="0" xfId="0" applyNumberFormat="1" applyFont="1" applyAlignment="1">
      <alignment vertical="center"/>
    </xf>
    <xf numFmtId="176" fontId="5" fillId="0" borderId="3" xfId="0" applyNumberFormat="1" applyFont="1" applyBorder="1" applyAlignment="1">
      <alignment vertical="center"/>
    </xf>
    <xf numFmtId="185" fontId="5" fillId="0" borderId="0" xfId="0" applyNumberFormat="1" applyFont="1" applyAlignment="1">
      <alignment horizontal="center" vertical="center"/>
    </xf>
    <xf numFmtId="185" fontId="5" fillId="0" borderId="0" xfId="0" applyNumberFormat="1" applyFont="1" applyAlignment="1">
      <alignment horizontal="right" vertical="center"/>
    </xf>
    <xf numFmtId="185" fontId="5" fillId="0" borderId="4" xfId="0" applyNumberFormat="1" applyFont="1" applyBorder="1" applyAlignment="1">
      <alignment vertical="center"/>
    </xf>
    <xf numFmtId="185" fontId="5" fillId="0" borderId="5" xfId="0" applyNumberFormat="1" applyFont="1" applyBorder="1" applyAlignment="1">
      <alignment vertical="center"/>
    </xf>
    <xf numFmtId="185" fontId="5" fillId="0" borderId="6" xfId="0" applyNumberFormat="1" applyFont="1" applyBorder="1" applyAlignment="1">
      <alignment vertical="center"/>
    </xf>
    <xf numFmtId="185" fontId="5" fillId="0" borderId="7" xfId="0" applyNumberFormat="1" applyFont="1" applyBorder="1" applyAlignment="1">
      <alignment vertical="center"/>
    </xf>
    <xf numFmtId="185" fontId="5" fillId="0" borderId="8" xfId="0" applyNumberFormat="1" applyFont="1" applyBorder="1" applyAlignment="1">
      <alignment horizontal="center" vertical="center"/>
    </xf>
    <xf numFmtId="185" fontId="15" fillId="0" borderId="9" xfId="0" applyNumberFormat="1" applyFont="1" applyBorder="1" applyAlignment="1">
      <alignment vertical="center"/>
    </xf>
    <xf numFmtId="185" fontId="15" fillId="0" borderId="8" xfId="0" applyNumberFormat="1" applyFont="1" applyBorder="1" applyAlignment="1">
      <alignment vertical="center"/>
    </xf>
    <xf numFmtId="185" fontId="15" fillId="0" borderId="10" xfId="0" applyNumberFormat="1" applyFont="1" applyBorder="1" applyAlignment="1">
      <alignment vertical="center"/>
    </xf>
    <xf numFmtId="185" fontId="13" fillId="0" borderId="9" xfId="0" applyNumberFormat="1" applyFont="1" applyBorder="1" applyAlignment="1">
      <alignment vertical="center"/>
    </xf>
    <xf numFmtId="185" fontId="19" fillId="0" borderId="8" xfId="0" applyNumberFormat="1" applyFont="1" applyBorder="1" applyAlignment="1">
      <alignment horizontal="center" vertical="center"/>
    </xf>
    <xf numFmtId="185" fontId="13" fillId="0" borderId="8" xfId="0" applyNumberFormat="1" applyFont="1" applyBorder="1" applyAlignment="1">
      <alignment vertical="center"/>
    </xf>
    <xf numFmtId="185" fontId="13" fillId="0" borderId="11" xfId="0" applyNumberFormat="1" applyFont="1" applyBorder="1" applyAlignment="1">
      <alignment vertical="center"/>
    </xf>
    <xf numFmtId="185" fontId="15" fillId="0" borderId="12" xfId="0" applyNumberFormat="1" applyFont="1" applyBorder="1" applyAlignment="1">
      <alignment vertical="center"/>
    </xf>
    <xf numFmtId="185" fontId="15" fillId="0" borderId="0" xfId="0" applyNumberFormat="1" applyFont="1" applyBorder="1" applyAlignment="1">
      <alignment vertical="center"/>
    </xf>
    <xf numFmtId="185" fontId="15" fillId="0" borderId="13" xfId="0" applyNumberFormat="1" applyFont="1" applyBorder="1" applyAlignment="1">
      <alignment vertical="center"/>
    </xf>
    <xf numFmtId="185" fontId="13" fillId="0" borderId="12" xfId="0" applyNumberFormat="1" applyFont="1" applyBorder="1" applyAlignment="1">
      <alignment vertical="center"/>
    </xf>
    <xf numFmtId="185" fontId="13" fillId="0" borderId="0" xfId="0" applyNumberFormat="1" applyFont="1" applyBorder="1" applyAlignment="1">
      <alignment vertical="center"/>
    </xf>
    <xf numFmtId="185" fontId="19" fillId="0" borderId="0" xfId="0" applyNumberFormat="1" applyFont="1" applyBorder="1" applyAlignment="1">
      <alignment horizontal="center" vertical="center"/>
    </xf>
    <xf numFmtId="185" fontId="13" fillId="0" borderId="14" xfId="0" applyNumberFormat="1" applyFont="1" applyBorder="1" applyAlignment="1">
      <alignment vertical="center"/>
    </xf>
    <xf numFmtId="185" fontId="13" fillId="0" borderId="0" xfId="0" applyNumberFormat="1" applyFont="1" applyBorder="1" applyAlignment="1">
      <alignment horizontal="left" vertical="center"/>
    </xf>
    <xf numFmtId="185" fontId="13" fillId="0" borderId="14" xfId="0" applyNumberFormat="1" applyFont="1" applyBorder="1" applyAlignment="1">
      <alignment horizontal="left" vertical="center"/>
    </xf>
    <xf numFmtId="185" fontId="13" fillId="0" borderId="12" xfId="0" applyNumberFormat="1" applyFont="1" applyBorder="1" applyAlignment="1">
      <alignment horizontal="left" vertical="center"/>
    </xf>
    <xf numFmtId="185" fontId="15" fillId="0" borderId="12" xfId="0" applyNumberFormat="1" applyFont="1" applyBorder="1" applyAlignment="1">
      <alignment horizontal="center" vertical="center"/>
    </xf>
    <xf numFmtId="185" fontId="15" fillId="0" borderId="0" xfId="0" applyNumberFormat="1" applyFont="1" applyBorder="1" applyAlignment="1">
      <alignment horizontal="center" vertical="center"/>
    </xf>
    <xf numFmtId="185" fontId="15" fillId="0" borderId="13" xfId="0" applyNumberFormat="1" applyFont="1" applyBorder="1" applyAlignment="1">
      <alignment horizontal="center" vertical="center"/>
    </xf>
    <xf numFmtId="185" fontId="5" fillId="0" borderId="15" xfId="0" applyNumberFormat="1" applyFont="1" applyBorder="1" applyAlignment="1">
      <alignment vertical="center"/>
    </xf>
    <xf numFmtId="185" fontId="15" fillId="0" borderId="16" xfId="0" applyNumberFormat="1" applyFont="1" applyBorder="1" applyAlignment="1">
      <alignment vertical="center"/>
    </xf>
    <xf numFmtId="185" fontId="15" fillId="0" borderId="17" xfId="0" applyNumberFormat="1" applyFont="1" applyBorder="1" applyAlignment="1">
      <alignment vertical="center"/>
    </xf>
    <xf numFmtId="185" fontId="15" fillId="0" borderId="18" xfId="0" applyNumberFormat="1" applyFont="1" applyBorder="1" applyAlignment="1">
      <alignment vertical="center"/>
    </xf>
    <xf numFmtId="185" fontId="13" fillId="0" borderId="16" xfId="0" applyNumberFormat="1" applyFont="1" applyBorder="1" applyAlignment="1">
      <alignment horizontal="left" vertical="center"/>
    </xf>
    <xf numFmtId="185" fontId="13" fillId="0" borderId="17" xfId="0" applyNumberFormat="1" applyFont="1" applyBorder="1" applyAlignment="1">
      <alignment horizontal="left" vertical="center"/>
    </xf>
    <xf numFmtId="185" fontId="13" fillId="0" borderId="19" xfId="0" applyNumberFormat="1" applyFont="1" applyBorder="1" applyAlignment="1">
      <alignment horizontal="left" vertical="center"/>
    </xf>
    <xf numFmtId="185" fontId="5" fillId="0" borderId="20" xfId="0" applyNumberFormat="1" applyFont="1" applyBorder="1" applyAlignment="1">
      <alignment vertical="center"/>
    </xf>
    <xf numFmtId="185" fontId="15" fillId="0" borderId="20" xfId="0" applyNumberFormat="1" applyFont="1" applyBorder="1" applyAlignment="1">
      <alignment horizontal="right" vertical="center"/>
    </xf>
    <xf numFmtId="185" fontId="5" fillId="0" borderId="21" xfId="0" applyNumberFormat="1" applyFont="1" applyBorder="1" applyAlignment="1">
      <alignment vertical="center"/>
    </xf>
    <xf numFmtId="185" fontId="5" fillId="0" borderId="9" xfId="0" applyNumberFormat="1" applyFont="1" applyBorder="1" applyAlignment="1">
      <alignment vertical="center"/>
    </xf>
    <xf numFmtId="185" fontId="5" fillId="0" borderId="1" xfId="0" applyNumberFormat="1" applyFont="1" applyBorder="1" applyAlignment="1">
      <alignment vertical="center"/>
    </xf>
    <xf numFmtId="185" fontId="15" fillId="0" borderId="1" xfId="0" applyNumberFormat="1" applyFont="1" applyBorder="1" applyAlignment="1">
      <alignment horizontal="right" vertical="center"/>
    </xf>
    <xf numFmtId="185" fontId="5" fillId="0" borderId="22" xfId="0" applyNumberFormat="1" applyFont="1" applyBorder="1" applyAlignment="1">
      <alignment vertical="center"/>
    </xf>
    <xf numFmtId="185" fontId="5" fillId="0" borderId="12" xfId="0" applyNumberFormat="1" applyFont="1" applyBorder="1" applyAlignment="1">
      <alignment vertical="center"/>
    </xf>
    <xf numFmtId="185" fontId="5" fillId="0" borderId="11" xfId="0" applyNumberFormat="1" applyFont="1" applyBorder="1" applyAlignment="1">
      <alignment horizontal="center" vertical="center"/>
    </xf>
    <xf numFmtId="185" fontId="5" fillId="0" borderId="9" xfId="0" applyNumberFormat="1" applyFont="1" applyBorder="1" applyAlignment="1">
      <alignment horizontal="left" vertical="center"/>
    </xf>
    <xf numFmtId="185" fontId="15" fillId="0" borderId="23" xfId="0" applyNumberFormat="1" applyFont="1" applyBorder="1" applyAlignment="1">
      <alignment vertical="center"/>
    </xf>
    <xf numFmtId="185" fontId="5" fillId="0" borderId="0" xfId="0" applyNumberFormat="1" applyFont="1" applyAlignment="1">
      <alignment vertical="center"/>
    </xf>
    <xf numFmtId="185" fontId="5" fillId="0" borderId="3" xfId="0" applyNumberFormat="1" applyFont="1" applyBorder="1" applyAlignment="1">
      <alignment vertical="center"/>
    </xf>
    <xf numFmtId="185" fontId="9" fillId="0" borderId="0" xfId="0" applyNumberFormat="1" applyFont="1" applyAlignment="1">
      <alignment vertical="center"/>
    </xf>
    <xf numFmtId="185" fontId="16" fillId="0" borderId="0" xfId="0" applyNumberFormat="1" applyFont="1" applyAlignment="1">
      <alignment horizontal="left" vertical="center"/>
    </xf>
    <xf numFmtId="185" fontId="9" fillId="0" borderId="0" xfId="0" applyNumberFormat="1" applyFont="1" applyAlignment="1">
      <alignment horizontal="right" vertical="center"/>
    </xf>
    <xf numFmtId="185" fontId="9" fillId="0" borderId="0" xfId="0" applyNumberFormat="1" applyFont="1" applyAlignment="1">
      <alignment horizontal="center" vertical="center"/>
    </xf>
    <xf numFmtId="185" fontId="8" fillId="0" borderId="0" xfId="0" applyNumberFormat="1" applyFont="1" applyAlignment="1">
      <alignment vertical="center"/>
    </xf>
    <xf numFmtId="185" fontId="10" fillId="0" borderId="0" xfId="0" applyNumberFormat="1" applyFont="1" applyAlignment="1">
      <alignment vertical="center"/>
    </xf>
    <xf numFmtId="185" fontId="9" fillId="0" borderId="5" xfId="0" applyNumberFormat="1" applyFont="1" applyBorder="1" applyAlignment="1">
      <alignment horizontal="center" vertical="center"/>
    </xf>
    <xf numFmtId="185" fontId="9" fillId="0" borderId="24" xfId="0" applyNumberFormat="1" applyFont="1" applyBorder="1" applyAlignment="1">
      <alignment horizontal="center" vertical="center"/>
    </xf>
    <xf numFmtId="185" fontId="9" fillId="0" borderId="8" xfId="0" applyNumberFormat="1" applyFont="1" applyBorder="1" applyAlignment="1">
      <alignment horizontal="center" vertical="center"/>
    </xf>
    <xf numFmtId="185" fontId="9" fillId="0" borderId="9" xfId="0" applyNumberFormat="1" applyFont="1" applyBorder="1" applyAlignment="1">
      <alignment horizontal="center" vertical="center"/>
    </xf>
    <xf numFmtId="185" fontId="9" fillId="0" borderId="8" xfId="0" applyNumberFormat="1" applyFont="1" applyBorder="1" applyAlignment="1">
      <alignment vertical="center"/>
    </xf>
    <xf numFmtId="185" fontId="9" fillId="0" borderId="11" xfId="0" applyNumberFormat="1" applyFont="1" applyBorder="1" applyAlignment="1">
      <alignment vertical="center"/>
    </xf>
    <xf numFmtId="185" fontId="9" fillId="0" borderId="0" xfId="0" applyNumberFormat="1" applyFont="1" applyBorder="1" applyAlignment="1">
      <alignment horizontal="center" vertical="center"/>
    </xf>
    <xf numFmtId="185" fontId="9" fillId="0" borderId="12" xfId="0" applyNumberFormat="1" applyFont="1" applyBorder="1" applyAlignment="1">
      <alignment horizontal="center" vertical="center"/>
    </xf>
    <xf numFmtId="185" fontId="9" fillId="0" borderId="0" xfId="0" applyNumberFormat="1" applyFont="1" applyBorder="1" applyAlignment="1">
      <alignment vertical="center"/>
    </xf>
    <xf numFmtId="185" fontId="9" fillId="0" borderId="14" xfId="0" applyNumberFormat="1" applyFont="1" applyBorder="1" applyAlignment="1">
      <alignment vertical="center"/>
    </xf>
    <xf numFmtId="185" fontId="9" fillId="0" borderId="2" xfId="0" applyNumberFormat="1" applyFont="1" applyBorder="1" applyAlignment="1">
      <alignment horizontal="center" vertical="center"/>
    </xf>
    <xf numFmtId="185" fontId="9" fillId="0" borderId="2" xfId="0" applyNumberFormat="1" applyFont="1" applyBorder="1" applyAlignment="1">
      <alignment horizontal="left" vertical="center"/>
    </xf>
    <xf numFmtId="185" fontId="9" fillId="0" borderId="2" xfId="0" applyNumberFormat="1" applyFont="1" applyBorder="1" applyAlignment="1">
      <alignment vertical="center"/>
    </xf>
    <xf numFmtId="185" fontId="9" fillId="0" borderId="25" xfId="0" applyNumberFormat="1" applyFont="1" applyBorder="1" applyAlignment="1">
      <alignment vertical="center"/>
    </xf>
    <xf numFmtId="185" fontId="9" fillId="0" borderId="8" xfId="0" applyNumberFormat="1" applyFont="1" applyBorder="1" applyAlignment="1">
      <alignment horizontal="left" vertical="center"/>
    </xf>
    <xf numFmtId="185" fontId="9" fillId="0" borderId="0" xfId="0" applyNumberFormat="1" applyFont="1" applyBorder="1" applyAlignment="1">
      <alignment horizontal="left" vertical="center"/>
    </xf>
    <xf numFmtId="185" fontId="9" fillId="0" borderId="17" xfId="0" applyNumberFormat="1" applyFont="1" applyBorder="1" applyAlignment="1">
      <alignment vertical="center"/>
    </xf>
    <xf numFmtId="185" fontId="9" fillId="0" borderId="17" xfId="0" applyNumberFormat="1" applyFont="1" applyBorder="1" applyAlignment="1">
      <alignment horizontal="left" vertical="center"/>
    </xf>
    <xf numFmtId="185" fontId="9" fillId="0" borderId="19" xfId="0" applyNumberFormat="1" applyFont="1" applyBorder="1" applyAlignment="1">
      <alignment vertical="center"/>
    </xf>
    <xf numFmtId="185" fontId="10" fillId="0" borderId="0" xfId="0" applyNumberFormat="1" applyFont="1" applyAlignment="1">
      <alignment horizontal="left" vertical="center"/>
    </xf>
    <xf numFmtId="185" fontId="9" fillId="0" borderId="0" xfId="0" applyNumberFormat="1" applyFont="1" applyAlignment="1">
      <alignment horizontal="left" vertical="center"/>
    </xf>
    <xf numFmtId="185" fontId="12" fillId="0" borderId="26" xfId="0" applyNumberFormat="1" applyFont="1" applyBorder="1" applyAlignment="1">
      <alignment horizontal="center" vertical="center" wrapText="1"/>
    </xf>
    <xf numFmtId="185" fontId="9" fillId="0" borderId="6" xfId="0" applyNumberFormat="1" applyFont="1" applyBorder="1" applyAlignment="1">
      <alignment horizontal="center" vertical="center"/>
    </xf>
    <xf numFmtId="185" fontId="12" fillId="0" borderId="0" xfId="0" applyNumberFormat="1" applyFont="1" applyAlignment="1">
      <alignment vertical="center"/>
    </xf>
    <xf numFmtId="185" fontId="12" fillId="0" borderId="27" xfId="0" applyNumberFormat="1" applyFont="1" applyBorder="1" applyAlignment="1">
      <alignment horizontal="center" vertical="center" wrapText="1"/>
    </xf>
    <xf numFmtId="185" fontId="12" fillId="0" borderId="28" xfId="0" applyNumberFormat="1" applyFont="1" applyBorder="1" applyAlignment="1">
      <alignment horizontal="center" vertical="center" wrapText="1"/>
    </xf>
    <xf numFmtId="185" fontId="9" fillId="0" borderId="29" xfId="0" applyNumberFormat="1" applyFont="1" applyBorder="1" applyAlignment="1">
      <alignment horizontal="center" vertical="center"/>
    </xf>
    <xf numFmtId="185" fontId="9" fillId="0" borderId="30" xfId="0" applyNumberFormat="1" applyFont="1" applyBorder="1" applyAlignment="1">
      <alignment vertical="center"/>
    </xf>
    <xf numFmtId="185" fontId="12" fillId="0" borderId="3" xfId="0" applyNumberFormat="1" applyFont="1" applyBorder="1" applyAlignment="1">
      <alignment horizontal="center" vertical="center" wrapText="1"/>
    </xf>
    <xf numFmtId="185" fontId="9" fillId="0" borderId="31" xfId="0" applyNumberFormat="1" applyFont="1" applyBorder="1" applyAlignment="1">
      <alignment vertical="center"/>
    </xf>
    <xf numFmtId="185" fontId="12" fillId="0" borderId="32" xfId="0" applyNumberFormat="1" applyFont="1" applyBorder="1" applyAlignment="1">
      <alignment horizontal="center" vertical="center" wrapText="1"/>
    </xf>
    <xf numFmtId="185" fontId="9" fillId="0" borderId="33" xfId="0" applyNumberFormat="1" applyFont="1" applyBorder="1" applyAlignment="1">
      <alignment vertical="center"/>
    </xf>
    <xf numFmtId="185" fontId="9" fillId="0" borderId="34" xfId="0" applyNumberFormat="1" applyFont="1" applyBorder="1" applyAlignment="1">
      <alignment vertical="center"/>
    </xf>
    <xf numFmtId="185" fontId="9" fillId="0" borderId="35" xfId="0" applyNumberFormat="1" applyFont="1" applyBorder="1" applyAlignment="1">
      <alignment vertical="center"/>
    </xf>
    <xf numFmtId="185" fontId="2" fillId="0" borderId="0" xfId="0" applyNumberFormat="1" applyFont="1" applyBorder="1" applyAlignment="1">
      <alignment horizontal="center" vertical="top" textRotation="255" wrapText="1"/>
    </xf>
    <xf numFmtId="185" fontId="17" fillId="0" borderId="0" xfId="0" applyNumberFormat="1" applyFont="1" applyAlignment="1">
      <alignment vertical="center"/>
    </xf>
    <xf numFmtId="185" fontId="9" fillId="0" borderId="36" xfId="0" applyNumberFormat="1" applyFont="1" applyBorder="1" applyAlignment="1">
      <alignment vertical="center"/>
    </xf>
    <xf numFmtId="185" fontId="9" fillId="0" borderId="37" xfId="0" applyNumberFormat="1" applyFont="1" applyBorder="1" applyAlignment="1">
      <alignment vertical="center"/>
    </xf>
    <xf numFmtId="185" fontId="9" fillId="0" borderId="38" xfId="0" applyNumberFormat="1" applyFont="1" applyBorder="1" applyAlignment="1">
      <alignment vertical="center"/>
    </xf>
    <xf numFmtId="185" fontId="9" fillId="0" borderId="39" xfId="0" applyNumberFormat="1" applyFont="1" applyBorder="1" applyAlignment="1">
      <alignment vertical="center"/>
    </xf>
    <xf numFmtId="185" fontId="9" fillId="0" borderId="34" xfId="0" applyNumberFormat="1" applyFont="1" applyBorder="1" applyAlignment="1">
      <alignment horizontal="center" vertical="center"/>
    </xf>
    <xf numFmtId="185" fontId="12" fillId="0" borderId="40" xfId="0" applyNumberFormat="1" applyFont="1" applyBorder="1" applyAlignment="1">
      <alignment vertical="center"/>
    </xf>
    <xf numFmtId="185" fontId="12" fillId="0" borderId="29" xfId="0" applyNumberFormat="1" applyFont="1" applyBorder="1" applyAlignment="1">
      <alignment vertical="center"/>
    </xf>
    <xf numFmtId="185" fontId="13" fillId="0" borderId="0" xfId="0" applyNumberFormat="1" applyFont="1" applyBorder="1" applyAlignment="1">
      <alignment horizontal="right" vertical="center"/>
    </xf>
    <xf numFmtId="176" fontId="5" fillId="0" borderId="0" xfId="0" applyNumberFormat="1" applyFont="1" applyBorder="1" applyAlignment="1">
      <alignment vertical="center"/>
    </xf>
    <xf numFmtId="185" fontId="5" fillId="0" borderId="0" xfId="0" applyNumberFormat="1" applyFont="1" applyBorder="1" applyAlignment="1">
      <alignment vertical="center"/>
    </xf>
    <xf numFmtId="185" fontId="5" fillId="0" borderId="0" xfId="0" applyNumberFormat="1" applyFont="1" applyBorder="1" applyAlignment="1">
      <alignment horizontal="right" vertical="center"/>
    </xf>
    <xf numFmtId="185" fontId="15" fillId="0" borderId="8" xfId="0" applyNumberFormat="1" applyFont="1" applyBorder="1" applyAlignment="1">
      <alignment horizontal="right" vertical="center"/>
    </xf>
    <xf numFmtId="0" fontId="1" fillId="0" borderId="0" xfId="1">
      <alignment vertical="center"/>
    </xf>
    <xf numFmtId="0" fontId="1" fillId="0" borderId="0" xfId="1" applyBorder="1" applyAlignment="1">
      <alignment vertical="center"/>
    </xf>
    <xf numFmtId="0" fontId="1" fillId="0" borderId="0" xfId="1" applyBorder="1">
      <alignment vertical="center"/>
    </xf>
    <xf numFmtId="0" fontId="1" fillId="0" borderId="0" xfId="1" applyAlignment="1">
      <alignment vertical="center"/>
    </xf>
    <xf numFmtId="0" fontId="0" fillId="0" borderId="0" xfId="1" applyFont="1">
      <alignment vertical="center"/>
    </xf>
    <xf numFmtId="185" fontId="9" fillId="0" borderId="17" xfId="0" applyNumberFormat="1" applyFont="1" applyBorder="1" applyAlignment="1">
      <alignment horizontal="center" vertical="center"/>
    </xf>
    <xf numFmtId="192" fontId="9" fillId="0" borderId="0" xfId="0" applyNumberFormat="1" applyFont="1" applyAlignment="1">
      <alignment vertical="center"/>
    </xf>
    <xf numFmtId="0" fontId="9" fillId="0" borderId="0" xfId="0" applyFont="1" applyAlignment="1" applyProtection="1">
      <alignment vertical="center"/>
    </xf>
    <xf numFmtId="0" fontId="5" fillId="0" borderId="0" xfId="0" applyFont="1" applyAlignment="1" applyProtection="1">
      <alignment vertical="center"/>
    </xf>
    <xf numFmtId="0" fontId="8" fillId="0" borderId="0" xfId="0" applyFont="1" applyAlignment="1" applyProtection="1">
      <alignment horizontal="left" vertical="center"/>
    </xf>
    <xf numFmtId="176" fontId="16" fillId="0" borderId="0" xfId="0" applyNumberFormat="1"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Alignment="1" applyProtection="1">
      <alignment horizontal="left" vertical="center"/>
    </xf>
    <xf numFmtId="0" fontId="5" fillId="0" borderId="0" xfId="0" applyFont="1" applyAlignment="1" applyProtection="1">
      <alignment horizontal="left" vertical="center"/>
    </xf>
    <xf numFmtId="0" fontId="8" fillId="0" borderId="0" xfId="0" applyFont="1" applyAlignment="1" applyProtection="1">
      <alignment vertical="center"/>
    </xf>
    <xf numFmtId="0" fontId="10" fillId="0" borderId="7" xfId="0" applyFont="1" applyBorder="1" applyAlignment="1" applyProtection="1">
      <alignment vertical="center"/>
    </xf>
    <xf numFmtId="0" fontId="9" fillId="0" borderId="0" xfId="0" applyFont="1" applyBorder="1" applyAlignment="1" applyProtection="1">
      <alignment vertical="center"/>
    </xf>
    <xf numFmtId="0" fontId="9" fillId="0" borderId="24" xfId="0" applyFont="1" applyBorder="1" applyAlignment="1" applyProtection="1">
      <alignment vertical="center"/>
    </xf>
    <xf numFmtId="0" fontId="9" fillId="0" borderId="1" xfId="0" applyFont="1" applyBorder="1" applyAlignment="1" applyProtection="1">
      <alignment vertical="center"/>
    </xf>
    <xf numFmtId="0" fontId="9" fillId="0" borderId="41" xfId="0" applyFont="1" applyBorder="1" applyAlignment="1" applyProtection="1">
      <alignment vertical="center"/>
    </xf>
    <xf numFmtId="0" fontId="9" fillId="0" borderId="42" xfId="0" applyFont="1" applyBorder="1" applyAlignment="1" applyProtection="1">
      <alignment vertical="center"/>
    </xf>
    <xf numFmtId="0" fontId="9" fillId="0" borderId="2" xfId="0" applyFont="1" applyBorder="1" applyAlignment="1" applyProtection="1">
      <alignment vertical="center"/>
    </xf>
    <xf numFmtId="0" fontId="9" fillId="0" borderId="43" xfId="0" applyFont="1" applyBorder="1" applyAlignment="1" applyProtection="1">
      <alignment vertical="center"/>
    </xf>
    <xf numFmtId="0" fontId="9" fillId="0" borderId="14" xfId="0" applyFont="1" applyBorder="1" applyAlignment="1" applyProtection="1">
      <alignment vertical="center"/>
    </xf>
    <xf numFmtId="0" fontId="10" fillId="0" borderId="0" xfId="0" applyFont="1" applyAlignment="1" applyProtection="1">
      <alignment horizontal="left" vertical="center"/>
    </xf>
    <xf numFmtId="0" fontId="9" fillId="0" borderId="7" xfId="0" applyFont="1" applyBorder="1" applyAlignment="1" applyProtection="1">
      <alignment horizontal="distributed" vertical="center"/>
    </xf>
    <xf numFmtId="0" fontId="9" fillId="0" borderId="12" xfId="0" applyFont="1" applyBorder="1" applyAlignment="1" applyProtection="1">
      <alignment horizontal="distributed" vertical="center"/>
    </xf>
    <xf numFmtId="176" fontId="18" fillId="0" borderId="44" xfId="0" applyNumberFormat="1" applyFont="1" applyBorder="1" applyAlignment="1" applyProtection="1">
      <alignment vertical="center"/>
    </xf>
    <xf numFmtId="0" fontId="9" fillId="0" borderId="24" xfId="0" applyFont="1" applyBorder="1" applyAlignment="1" applyProtection="1">
      <alignment horizontal="distributed" vertical="center"/>
    </xf>
    <xf numFmtId="0" fontId="10" fillId="0" borderId="0" xfId="0" applyFont="1" applyAlignment="1" applyProtection="1">
      <alignment vertical="center"/>
    </xf>
    <xf numFmtId="176" fontId="18" fillId="0" borderId="43" xfId="0" applyNumberFormat="1" applyFont="1" applyBorder="1" applyAlignment="1" applyProtection="1">
      <alignment horizontal="right" vertical="center"/>
    </xf>
    <xf numFmtId="0" fontId="10" fillId="0" borderId="4" xfId="0" applyFont="1" applyBorder="1" applyAlignment="1" applyProtection="1">
      <alignment vertical="center"/>
    </xf>
    <xf numFmtId="0" fontId="9" fillId="0" borderId="5" xfId="0" applyFont="1" applyBorder="1" applyAlignment="1" applyProtection="1">
      <alignment vertical="center"/>
    </xf>
    <xf numFmtId="176" fontId="18" fillId="0" borderId="45" xfId="0" applyNumberFormat="1" applyFont="1" applyBorder="1" applyAlignment="1" applyProtection="1">
      <alignment horizontal="right" vertical="center"/>
    </xf>
    <xf numFmtId="0" fontId="9" fillId="0" borderId="7" xfId="0" applyFont="1" applyBorder="1" applyAlignment="1" applyProtection="1">
      <alignment vertical="center"/>
    </xf>
    <xf numFmtId="0" fontId="5" fillId="0" borderId="12" xfId="0" applyFont="1" applyBorder="1" applyAlignment="1" applyProtection="1">
      <alignment horizontal="distributed" vertical="center"/>
    </xf>
    <xf numFmtId="0" fontId="5" fillId="0" borderId="24" xfId="0" applyFont="1" applyBorder="1" applyAlignment="1" applyProtection="1">
      <alignment horizontal="distributed" vertical="center"/>
    </xf>
    <xf numFmtId="176" fontId="18" fillId="0" borderId="46" xfId="0" applyNumberFormat="1" applyFont="1" applyBorder="1" applyAlignment="1" applyProtection="1">
      <alignment horizontal="right" vertical="center"/>
    </xf>
    <xf numFmtId="0" fontId="3" fillId="0" borderId="0" xfId="0" applyFont="1" applyAlignment="1" applyProtection="1">
      <alignment vertical="center"/>
    </xf>
    <xf numFmtId="0" fontId="3" fillId="0" borderId="0"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5" fillId="0" borderId="0" xfId="0" applyFont="1" applyBorder="1" applyAlignment="1" applyProtection="1">
      <alignment vertical="top" wrapText="1"/>
    </xf>
    <xf numFmtId="0" fontId="5" fillId="0" borderId="0" xfId="0" applyFont="1" applyAlignment="1" applyProtection="1">
      <alignment horizontal="left" vertical="center" shrinkToFit="1"/>
    </xf>
    <xf numFmtId="0" fontId="5" fillId="0" borderId="0" xfId="0" applyFont="1" applyAlignment="1" applyProtection="1">
      <alignment horizontal="center" vertical="center" wrapText="1"/>
    </xf>
    <xf numFmtId="176" fontId="3" fillId="0" borderId="0" xfId="0" applyNumberFormat="1" applyFont="1" applyAlignment="1" applyProtection="1">
      <alignment horizontal="right" vertical="center"/>
    </xf>
    <xf numFmtId="0" fontId="5" fillId="0" borderId="0" xfId="0" applyFont="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42"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43" xfId="0" applyFont="1" applyBorder="1" applyAlignment="1" applyProtection="1">
      <alignment vertical="center"/>
      <protection locked="0"/>
    </xf>
    <xf numFmtId="0" fontId="5" fillId="0" borderId="2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41" xfId="0" applyFont="1" applyBorder="1" applyAlignment="1" applyProtection="1">
      <alignment vertical="center"/>
      <protection locked="0"/>
    </xf>
    <xf numFmtId="185" fontId="9" fillId="2" borderId="9" xfId="0" applyNumberFormat="1" applyFont="1" applyFill="1" applyBorder="1" applyAlignment="1" applyProtection="1">
      <alignment horizontal="left" vertical="center"/>
      <protection locked="0"/>
    </xf>
    <xf numFmtId="185" fontId="9" fillId="2" borderId="12" xfId="0" applyNumberFormat="1" applyFont="1" applyFill="1" applyBorder="1" applyAlignment="1" applyProtection="1">
      <alignment horizontal="left" vertical="center"/>
      <protection locked="0"/>
    </xf>
    <xf numFmtId="185" fontId="9" fillId="2" borderId="16" xfId="0" applyNumberFormat="1" applyFont="1" applyFill="1" applyBorder="1" applyAlignment="1" applyProtection="1">
      <alignment horizontal="left" vertical="center"/>
      <protection locked="0"/>
    </xf>
    <xf numFmtId="0" fontId="5" fillId="2" borderId="2" xfId="0" applyFont="1" applyFill="1" applyBorder="1" applyAlignment="1" applyProtection="1">
      <alignment horizontal="center" vertical="center"/>
      <protection locked="0"/>
    </xf>
    <xf numFmtId="0" fontId="3" fillId="0" borderId="3" xfId="0" applyFont="1" applyBorder="1" applyAlignment="1" applyProtection="1">
      <alignment vertical="center"/>
    </xf>
    <xf numFmtId="0" fontId="5" fillId="2" borderId="0" xfId="0" applyFont="1" applyFill="1" applyAlignment="1" applyProtection="1">
      <alignment vertical="center"/>
    </xf>
    <xf numFmtId="0" fontId="5" fillId="0" borderId="0" xfId="0" quotePrefix="1" applyFont="1" applyAlignment="1" applyProtection="1">
      <alignment vertical="center"/>
    </xf>
    <xf numFmtId="185" fontId="9" fillId="0" borderId="24" xfId="0" applyNumberFormat="1" applyFont="1" applyBorder="1" applyAlignment="1" applyProtection="1">
      <alignment horizontal="center" vertical="center"/>
      <protection locked="0"/>
    </xf>
    <xf numFmtId="185" fontId="25" fillId="0" borderId="0" xfId="0" applyNumberFormat="1" applyFont="1" applyAlignment="1">
      <alignment vertical="center"/>
    </xf>
    <xf numFmtId="185" fontId="12" fillId="0" borderId="47" xfId="0" applyNumberFormat="1" applyFont="1" applyBorder="1" applyAlignment="1">
      <alignment vertical="center"/>
    </xf>
    <xf numFmtId="185" fontId="9" fillId="0" borderId="48" xfId="0" applyNumberFormat="1" applyFont="1" applyBorder="1" applyAlignment="1">
      <alignment horizontal="center" vertical="center"/>
    </xf>
    <xf numFmtId="185" fontId="9" fillId="0" borderId="49" xfId="0" applyNumberFormat="1" applyFont="1" applyBorder="1" applyAlignment="1">
      <alignment horizontal="center" vertical="center"/>
    </xf>
    <xf numFmtId="0" fontId="1" fillId="0" borderId="2" xfId="1" applyBorder="1" applyAlignment="1">
      <alignment horizontal="center" vertical="center"/>
    </xf>
    <xf numFmtId="0" fontId="1" fillId="0" borderId="43" xfId="1" applyBorder="1" applyAlignment="1">
      <alignment horizontal="center" vertical="center"/>
    </xf>
    <xf numFmtId="0" fontId="1" fillId="0" borderId="3" xfId="1" applyBorder="1" applyAlignment="1">
      <alignment horizontal="left" vertical="center"/>
    </xf>
    <xf numFmtId="0" fontId="1" fillId="0" borderId="42" xfId="1" applyBorder="1" applyAlignment="1">
      <alignment horizontal="center" vertical="center"/>
    </xf>
    <xf numFmtId="0" fontId="0" fillId="0" borderId="3" xfId="1" applyFont="1" applyBorder="1" applyAlignment="1">
      <alignment horizontal="left" vertical="center"/>
    </xf>
    <xf numFmtId="0" fontId="1" fillId="0" borderId="3" xfId="1" applyBorder="1" applyAlignment="1">
      <alignment vertical="center"/>
    </xf>
    <xf numFmtId="0" fontId="26" fillId="0" borderId="42" xfId="1" applyFont="1" applyBorder="1" applyAlignment="1">
      <alignment vertical="center" shrinkToFit="1"/>
    </xf>
    <xf numFmtId="0" fontId="26" fillId="0" borderId="2" xfId="1" applyFont="1" applyBorder="1" applyAlignment="1">
      <alignment vertical="center" shrinkToFit="1"/>
    </xf>
    <xf numFmtId="0" fontId="26" fillId="0" borderId="43" xfId="1" applyFont="1" applyBorder="1" applyAlignment="1">
      <alignment vertical="center" shrinkToFit="1"/>
    </xf>
    <xf numFmtId="0" fontId="1" fillId="0" borderId="3" xfId="1" applyBorder="1" applyAlignment="1">
      <alignment horizontal="center" vertical="center"/>
    </xf>
    <xf numFmtId="0" fontId="1" fillId="0" borderId="50" xfId="1" applyBorder="1" applyAlignment="1">
      <alignment horizontal="left" vertical="center"/>
    </xf>
    <xf numFmtId="0" fontId="1" fillId="0" borderId="3" xfId="1" applyFont="1" applyBorder="1" applyAlignment="1">
      <alignment horizontal="center" vertical="center"/>
    </xf>
    <xf numFmtId="0" fontId="1" fillId="0" borderId="51" xfId="1" applyBorder="1" applyAlignment="1">
      <alignment horizontal="left" vertical="center"/>
    </xf>
    <xf numFmtId="0" fontId="1" fillId="0" borderId="8" xfId="1" applyBorder="1" applyAlignment="1">
      <alignment horizontal="center" vertical="center"/>
    </xf>
    <xf numFmtId="0" fontId="1" fillId="0" borderId="10" xfId="1" applyBorder="1" applyAlignment="1">
      <alignment horizontal="center" vertical="center"/>
    </xf>
    <xf numFmtId="0" fontId="1" fillId="0" borderId="1" xfId="1" applyBorder="1" applyAlignment="1">
      <alignment horizontal="center" vertical="center"/>
    </xf>
    <xf numFmtId="0" fontId="1" fillId="0" borderId="41" xfId="1" applyBorder="1" applyAlignment="1">
      <alignment horizontal="center" vertical="center"/>
    </xf>
    <xf numFmtId="0" fontId="21" fillId="0" borderId="0" xfId="1" applyFont="1" applyAlignment="1">
      <alignment horizontal="center" vertical="center"/>
    </xf>
    <xf numFmtId="0" fontId="1" fillId="0" borderId="9" xfId="1" applyBorder="1" applyAlignment="1">
      <alignment horizontal="center" vertical="center"/>
    </xf>
    <xf numFmtId="0" fontId="1" fillId="0" borderId="24" xfId="1" applyBorder="1" applyAlignment="1">
      <alignment horizontal="center" vertical="center"/>
    </xf>
    <xf numFmtId="0" fontId="0" fillId="0" borderId="3" xfId="1" applyFont="1" applyBorder="1" applyAlignment="1">
      <alignment vertical="center"/>
    </xf>
    <xf numFmtId="0" fontId="0" fillId="0" borderId="42" xfId="1" applyFont="1" applyBorder="1" applyAlignment="1">
      <alignment vertical="center"/>
    </xf>
    <xf numFmtId="0" fontId="1" fillId="0" borderId="2" xfId="1" applyBorder="1" applyAlignment="1">
      <alignment vertical="center"/>
    </xf>
    <xf numFmtId="0" fontId="1" fillId="0" borderId="43" xfId="1" applyBorder="1" applyAlignment="1">
      <alignment vertical="center"/>
    </xf>
    <xf numFmtId="0" fontId="5" fillId="2" borderId="2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176" fontId="6" fillId="0" borderId="1" xfId="0" applyNumberFormat="1" applyFont="1" applyBorder="1" applyAlignment="1" applyProtection="1">
      <alignment horizontal="center" vertical="center"/>
    </xf>
    <xf numFmtId="0" fontId="5" fillId="0" borderId="1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shrinkToFit="1"/>
    </xf>
    <xf numFmtId="187" fontId="5" fillId="2" borderId="42" xfId="0" applyNumberFormat="1" applyFont="1" applyFill="1" applyBorder="1" applyAlignment="1" applyProtection="1">
      <alignment horizontal="center" vertical="center"/>
      <protection locked="0"/>
    </xf>
    <xf numFmtId="187" fontId="5" fillId="2" borderId="2" xfId="0" applyNumberFormat="1" applyFont="1" applyFill="1" applyBorder="1" applyAlignment="1" applyProtection="1">
      <alignment horizontal="center" vertical="center"/>
      <protection locked="0"/>
    </xf>
    <xf numFmtId="187" fontId="5" fillId="2" borderId="43" xfId="0" applyNumberFormat="1" applyFont="1" applyFill="1" applyBorder="1" applyAlignment="1" applyProtection="1">
      <alignment horizontal="center" vertical="center"/>
      <protection locked="0"/>
    </xf>
    <xf numFmtId="0" fontId="5" fillId="0" borderId="9"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2" borderId="2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41" xfId="0" applyFont="1" applyFill="1" applyBorder="1" applyAlignment="1" applyProtection="1">
      <alignment horizontal="left" vertical="center" wrapText="1"/>
      <protection locked="0"/>
    </xf>
    <xf numFmtId="0" fontId="5" fillId="0" borderId="0" xfId="0" applyFont="1" applyAlignment="1" applyProtection="1">
      <alignment horizontal="left" vertical="center"/>
    </xf>
    <xf numFmtId="0" fontId="5" fillId="0" borderId="0" xfId="0" applyFont="1" applyAlignment="1" applyProtection="1">
      <alignment horizontal="distributed" vertical="center"/>
    </xf>
    <xf numFmtId="0" fontId="5" fillId="0" borderId="0" xfId="0" applyFont="1" applyAlignment="1" applyProtection="1">
      <alignment horizontal="right" vertical="center"/>
      <protection locked="0"/>
    </xf>
    <xf numFmtId="0" fontId="5" fillId="2" borderId="4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5" fillId="2" borderId="41"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protection locked="0"/>
    </xf>
    <xf numFmtId="0" fontId="5"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5" fillId="2" borderId="9"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41" xfId="0" applyFont="1" applyFill="1" applyBorder="1" applyAlignment="1" applyProtection="1">
      <alignment horizontal="center" vertical="center"/>
      <protection locked="0"/>
    </xf>
    <xf numFmtId="0" fontId="5" fillId="2" borderId="9"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2" borderId="10" xfId="0" applyFont="1" applyFill="1" applyBorder="1" applyAlignment="1" applyProtection="1">
      <alignment horizontal="left" vertical="center" shrinkToFit="1"/>
      <protection locked="0"/>
    </xf>
    <xf numFmtId="0" fontId="5" fillId="0" borderId="4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2" borderId="42" xfId="0" applyFont="1" applyFill="1" applyBorder="1" applyAlignment="1" applyProtection="1">
      <alignment horizontal="left" vertical="center" shrinkToFit="1"/>
      <protection locked="0"/>
    </xf>
    <xf numFmtId="0" fontId="5" fillId="2" borderId="43" xfId="0" applyFont="1" applyFill="1" applyBorder="1" applyAlignment="1" applyProtection="1">
      <alignment horizontal="left" vertical="center" shrinkToFit="1"/>
      <protection locked="0"/>
    </xf>
    <xf numFmtId="185" fontId="27" fillId="0" borderId="51" xfId="0" applyNumberFormat="1" applyFont="1" applyBorder="1" applyAlignment="1">
      <alignment horizontal="distributed" vertical="center"/>
    </xf>
    <xf numFmtId="185" fontId="15" fillId="0" borderId="42" xfId="0" applyNumberFormat="1" applyFont="1" applyBorder="1" applyAlignment="1">
      <alignment horizontal="right" vertical="center"/>
    </xf>
    <xf numFmtId="185" fontId="15" fillId="0" borderId="2" xfId="0" applyNumberFormat="1" applyFont="1" applyBorder="1" applyAlignment="1">
      <alignment horizontal="right" vertical="center"/>
    </xf>
    <xf numFmtId="185" fontId="15" fillId="0" borderId="43" xfId="0" applyNumberFormat="1" applyFont="1" applyBorder="1" applyAlignment="1">
      <alignment horizontal="right" vertical="center"/>
    </xf>
    <xf numFmtId="185" fontId="5" fillId="0" borderId="51" xfId="0" applyNumberFormat="1" applyFont="1" applyBorder="1" applyAlignment="1">
      <alignment horizontal="center" vertical="center"/>
    </xf>
    <xf numFmtId="185" fontId="5" fillId="0" borderId="57" xfId="0" applyNumberFormat="1" applyFont="1" applyBorder="1" applyAlignment="1">
      <alignment horizontal="center" vertical="center"/>
    </xf>
    <xf numFmtId="185" fontId="5" fillId="0" borderId="51" xfId="0" applyNumberFormat="1" applyFont="1" applyBorder="1" applyAlignment="1">
      <alignment horizontal="distributed" vertical="center"/>
    </xf>
    <xf numFmtId="185" fontId="5" fillId="0" borderId="9" xfId="0" applyNumberFormat="1" applyFont="1" applyBorder="1" applyAlignment="1">
      <alignment horizontal="center" vertical="center"/>
    </xf>
    <xf numFmtId="185" fontId="5" fillId="0" borderId="8" xfId="0" applyNumberFormat="1" applyFont="1" applyBorder="1" applyAlignment="1">
      <alignment horizontal="center" vertical="center"/>
    </xf>
    <xf numFmtId="185" fontId="5" fillId="0" borderId="11" xfId="0" applyNumberFormat="1" applyFont="1" applyBorder="1" applyAlignment="1">
      <alignment horizontal="center" vertical="center"/>
    </xf>
    <xf numFmtId="185" fontId="5" fillId="0" borderId="58" xfId="0" applyNumberFormat="1" applyFont="1" applyBorder="1" applyAlignment="1">
      <alignment horizontal="left" vertical="center"/>
    </xf>
    <xf numFmtId="185" fontId="5" fillId="0" borderId="59" xfId="0" applyNumberFormat="1" applyFont="1" applyBorder="1" applyAlignment="1">
      <alignment horizontal="left" vertical="center"/>
    </xf>
    <xf numFmtId="185" fontId="5" fillId="0" borderId="52" xfId="0" applyNumberFormat="1" applyFont="1" applyBorder="1" applyAlignment="1">
      <alignment horizontal="left" vertical="center"/>
    </xf>
    <xf numFmtId="185" fontId="5" fillId="0" borderId="27" xfId="0" applyNumberFormat="1" applyFont="1" applyBorder="1" applyAlignment="1">
      <alignment horizontal="center" vertical="center"/>
    </xf>
    <xf numFmtId="185" fontId="5" fillId="0" borderId="28" xfId="0" applyNumberFormat="1" applyFont="1" applyBorder="1" applyAlignment="1">
      <alignment horizontal="center" vertical="center"/>
    </xf>
    <xf numFmtId="176" fontId="15" fillId="0" borderId="58" xfId="0" applyNumberFormat="1" applyFont="1" applyBorder="1" applyAlignment="1">
      <alignment horizontal="right" vertical="center"/>
    </xf>
    <xf numFmtId="176" fontId="15" fillId="0" borderId="59" xfId="0" applyNumberFormat="1" applyFont="1" applyBorder="1" applyAlignment="1">
      <alignment horizontal="right" vertical="center"/>
    </xf>
    <xf numFmtId="185" fontId="15" fillId="0" borderId="60" xfId="0" applyNumberFormat="1" applyFont="1" applyBorder="1" applyAlignment="1">
      <alignment horizontal="right" vertical="center"/>
    </xf>
    <xf numFmtId="185" fontId="15" fillId="0" borderId="61" xfId="0" applyNumberFormat="1" applyFont="1" applyBorder="1" applyAlignment="1">
      <alignment horizontal="right" vertical="center"/>
    </xf>
    <xf numFmtId="185" fontId="5" fillId="0" borderId="9" xfId="0" applyNumberFormat="1" applyFont="1" applyBorder="1" applyAlignment="1">
      <alignment horizontal="left" vertical="center"/>
    </xf>
    <xf numFmtId="185" fontId="5" fillId="0" borderId="8" xfId="0" applyNumberFormat="1" applyFont="1" applyBorder="1" applyAlignment="1">
      <alignment horizontal="left" vertical="center"/>
    </xf>
    <xf numFmtId="185" fontId="5" fillId="0" borderId="10" xfId="0" applyNumberFormat="1" applyFont="1" applyBorder="1" applyAlignment="1">
      <alignment horizontal="left" vertical="center"/>
    </xf>
    <xf numFmtId="185" fontId="5" fillId="0" borderId="10" xfId="0" applyNumberFormat="1" applyFont="1" applyBorder="1" applyAlignment="1">
      <alignment horizontal="center" vertical="center"/>
    </xf>
    <xf numFmtId="185" fontId="5" fillId="0" borderId="42" xfId="0" applyNumberFormat="1" applyFont="1" applyBorder="1" applyAlignment="1">
      <alignment horizontal="center" vertical="center"/>
    </xf>
    <xf numFmtId="185" fontId="5" fillId="0" borderId="2" xfId="0" applyNumberFormat="1" applyFont="1" applyBorder="1" applyAlignment="1">
      <alignment horizontal="center" vertical="center"/>
    </xf>
    <xf numFmtId="185" fontId="5" fillId="0" borderId="25" xfId="0" applyNumberFormat="1" applyFont="1" applyBorder="1" applyAlignment="1">
      <alignment horizontal="center" vertical="center"/>
    </xf>
    <xf numFmtId="185" fontId="5" fillId="0" borderId="3" xfId="0" applyNumberFormat="1" applyFont="1" applyBorder="1" applyAlignment="1">
      <alignment horizontal="center" vertical="center"/>
    </xf>
    <xf numFmtId="185" fontId="5" fillId="0" borderId="56" xfId="0" applyNumberFormat="1" applyFont="1" applyBorder="1" applyAlignment="1">
      <alignment horizontal="center" vertical="center"/>
    </xf>
    <xf numFmtId="185" fontId="5" fillId="0" borderId="3" xfId="0" applyNumberFormat="1" applyFont="1" applyBorder="1" applyAlignment="1">
      <alignment horizontal="distributed" vertical="center"/>
    </xf>
    <xf numFmtId="185" fontId="5" fillId="0" borderId="0" xfId="0" applyNumberFormat="1" applyFont="1" applyAlignment="1">
      <alignment horizontal="left" vertical="center" wrapText="1"/>
    </xf>
    <xf numFmtId="185" fontId="15" fillId="0" borderId="1" xfId="0" applyNumberFormat="1" applyFont="1" applyBorder="1" applyAlignment="1">
      <alignment horizontal="right" vertical="center"/>
    </xf>
    <xf numFmtId="0" fontId="8" fillId="0" borderId="0" xfId="0" applyFont="1" applyAlignment="1">
      <alignment horizontal="center" vertical="center"/>
    </xf>
    <xf numFmtId="185" fontId="5" fillId="0" borderId="4" xfId="0" applyNumberFormat="1" applyFont="1" applyBorder="1" applyAlignment="1">
      <alignment horizontal="center" vertical="center"/>
    </xf>
    <xf numFmtId="185" fontId="5" fillId="0" borderId="5" xfId="0" applyNumberFormat="1" applyFont="1" applyBorder="1" applyAlignment="1">
      <alignment horizontal="center" vertical="center"/>
    </xf>
    <xf numFmtId="185" fontId="5" fillId="0" borderId="54" xfId="0" applyNumberFormat="1" applyFont="1" applyBorder="1" applyAlignment="1">
      <alignment horizontal="center" vertical="center"/>
    </xf>
    <xf numFmtId="185" fontId="5" fillId="0" borderId="55" xfId="0" applyNumberFormat="1" applyFont="1" applyBorder="1" applyAlignment="1">
      <alignment horizontal="center" vertical="center"/>
    </xf>
    <xf numFmtId="185" fontId="5" fillId="0" borderId="6" xfId="0" applyNumberFormat="1" applyFont="1" applyBorder="1" applyAlignment="1">
      <alignment horizontal="center" vertical="center"/>
    </xf>
    <xf numFmtId="185" fontId="5" fillId="0" borderId="17" xfId="0" applyNumberFormat="1" applyFont="1" applyBorder="1" applyAlignment="1">
      <alignment horizontal="center" vertical="center"/>
    </xf>
    <xf numFmtId="185" fontId="15" fillId="0" borderId="12" xfId="0" applyNumberFormat="1" applyFont="1" applyBorder="1" applyAlignment="1">
      <alignment horizontal="left" vertical="center"/>
    </xf>
    <xf numFmtId="185" fontId="15" fillId="0" borderId="0" xfId="0" applyNumberFormat="1" applyFont="1" applyBorder="1" applyAlignment="1">
      <alignment horizontal="left" vertical="center"/>
    </xf>
    <xf numFmtId="185" fontId="5" fillId="0" borderId="40" xfId="0" applyNumberFormat="1" applyFont="1" applyBorder="1" applyAlignment="1">
      <alignment horizontal="right" vertical="center"/>
    </xf>
    <xf numFmtId="185" fontId="5" fillId="0" borderId="52" xfId="0" applyNumberFormat="1" applyFont="1" applyBorder="1" applyAlignment="1">
      <alignment horizontal="right" vertical="center"/>
    </xf>
    <xf numFmtId="185" fontId="5" fillId="0" borderId="40" xfId="0" applyNumberFormat="1" applyFont="1" applyBorder="1" applyAlignment="1">
      <alignment horizontal="center" vertical="center"/>
    </xf>
    <xf numFmtId="185" fontId="5" fillId="0" borderId="52" xfId="0" applyNumberFormat="1" applyFont="1" applyBorder="1" applyAlignment="1">
      <alignment horizontal="center" vertical="center"/>
    </xf>
    <xf numFmtId="185" fontId="5" fillId="0" borderId="12" xfId="0" applyNumberFormat="1" applyFont="1" applyBorder="1" applyAlignment="1">
      <alignment horizontal="center" vertical="center"/>
    </xf>
    <xf numFmtId="185" fontId="5" fillId="0" borderId="0" xfId="0" applyNumberFormat="1" applyFont="1" applyBorder="1" applyAlignment="1">
      <alignment horizontal="center" vertical="center"/>
    </xf>
    <xf numFmtId="185" fontId="5" fillId="0" borderId="13" xfId="0" applyNumberFormat="1" applyFont="1" applyBorder="1" applyAlignment="1">
      <alignment horizontal="center" vertical="center"/>
    </xf>
    <xf numFmtId="185" fontId="5" fillId="0" borderId="16" xfId="0" applyNumberFormat="1" applyFont="1" applyBorder="1" applyAlignment="1">
      <alignment horizontal="center" vertical="center"/>
    </xf>
    <xf numFmtId="185" fontId="5" fillId="0" borderId="18" xfId="0" applyNumberFormat="1" applyFont="1" applyBorder="1" applyAlignment="1">
      <alignment horizontal="center" vertical="center"/>
    </xf>
    <xf numFmtId="185" fontId="5" fillId="0" borderId="50" xfId="0" applyNumberFormat="1" applyFont="1" applyBorder="1" applyAlignment="1">
      <alignment horizontal="center" vertical="center"/>
    </xf>
    <xf numFmtId="185" fontId="5" fillId="0" borderId="53" xfId="0" applyNumberFormat="1" applyFont="1" applyBorder="1" applyAlignment="1">
      <alignment horizontal="center" vertical="center"/>
    </xf>
    <xf numFmtId="185" fontId="9" fillId="2" borderId="0" xfId="0" applyNumberFormat="1" applyFont="1" applyFill="1" applyBorder="1" applyAlignment="1" applyProtection="1">
      <alignment horizontal="center" vertical="center"/>
      <protection locked="0"/>
    </xf>
    <xf numFmtId="185" fontId="9" fillId="0" borderId="0" xfId="0" applyNumberFormat="1" applyFont="1" applyAlignment="1">
      <alignment horizontal="center" vertical="center"/>
    </xf>
    <xf numFmtId="185" fontId="9" fillId="2" borderId="42" xfId="0" applyNumberFormat="1" applyFont="1" applyFill="1" applyBorder="1" applyAlignment="1" applyProtection="1">
      <alignment horizontal="center" vertical="center"/>
      <protection locked="0"/>
    </xf>
    <xf numFmtId="185" fontId="9" fillId="2" borderId="2" xfId="0" applyNumberFormat="1" applyFont="1" applyFill="1" applyBorder="1" applyAlignment="1" applyProtection="1">
      <alignment horizontal="center" vertical="center"/>
      <protection locked="0"/>
    </xf>
    <xf numFmtId="185" fontId="9" fillId="2" borderId="43" xfId="0" applyNumberFormat="1" applyFont="1" applyFill="1" applyBorder="1" applyAlignment="1" applyProtection="1">
      <alignment horizontal="center" vertical="center"/>
      <protection locked="0"/>
    </xf>
    <xf numFmtId="185" fontId="9" fillId="2" borderId="42" xfId="0" applyNumberFormat="1" applyFont="1" applyFill="1" applyBorder="1" applyAlignment="1" applyProtection="1">
      <alignment horizontal="center" vertical="center" wrapText="1"/>
      <protection locked="0"/>
    </xf>
    <xf numFmtId="185" fontId="9" fillId="2" borderId="2" xfId="0" applyNumberFormat="1" applyFont="1" applyFill="1" applyBorder="1" applyAlignment="1" applyProtection="1">
      <alignment horizontal="center" vertical="center" wrapText="1"/>
      <protection locked="0"/>
    </xf>
    <xf numFmtId="185" fontId="9" fillId="2" borderId="43" xfId="0" applyNumberFormat="1" applyFont="1" applyFill="1" applyBorder="1" applyAlignment="1" applyProtection="1">
      <alignment horizontal="center" vertical="center" wrapText="1"/>
      <protection locked="0"/>
    </xf>
    <xf numFmtId="185" fontId="9" fillId="2" borderId="60" xfId="0" applyNumberFormat="1" applyFont="1" applyFill="1" applyBorder="1" applyAlignment="1" applyProtection="1">
      <alignment horizontal="center" vertical="center"/>
      <protection locked="0"/>
    </xf>
    <xf numFmtId="185" fontId="9" fillId="2" borderId="61" xfId="0" applyNumberFormat="1" applyFont="1" applyFill="1" applyBorder="1" applyAlignment="1" applyProtection="1">
      <alignment horizontal="center" vertical="center"/>
      <protection locked="0"/>
    </xf>
    <xf numFmtId="185" fontId="9" fillId="2" borderId="46" xfId="0" applyNumberFormat="1" applyFont="1" applyFill="1" applyBorder="1" applyAlignment="1" applyProtection="1">
      <alignment horizontal="center" vertical="center"/>
      <protection locked="0"/>
    </xf>
    <xf numFmtId="185" fontId="10" fillId="2" borderId="1" xfId="0" applyNumberFormat="1" applyFont="1" applyFill="1" applyBorder="1" applyAlignment="1" applyProtection="1">
      <alignment horizontal="left" vertical="center"/>
      <protection locked="0"/>
    </xf>
    <xf numFmtId="185" fontId="10" fillId="2" borderId="22" xfId="0" applyNumberFormat="1" applyFont="1" applyFill="1" applyBorder="1" applyAlignment="1" applyProtection="1">
      <alignment horizontal="left" vertical="center"/>
      <protection locked="0"/>
    </xf>
    <xf numFmtId="185" fontId="9" fillId="2" borderId="8" xfId="0" applyNumberFormat="1" applyFont="1" applyFill="1" applyBorder="1" applyAlignment="1" applyProtection="1">
      <alignment horizontal="center" vertical="center"/>
      <protection locked="0"/>
    </xf>
    <xf numFmtId="185" fontId="9" fillId="0" borderId="8" xfId="0" applyNumberFormat="1" applyFont="1" applyBorder="1" applyAlignment="1">
      <alignment horizontal="center" vertical="center"/>
    </xf>
    <xf numFmtId="185" fontId="9" fillId="2" borderId="17" xfId="0" applyNumberFormat="1" applyFont="1" applyFill="1" applyBorder="1" applyAlignment="1" applyProtection="1">
      <alignment horizontal="center" vertical="center"/>
      <protection locked="0"/>
    </xf>
    <xf numFmtId="185" fontId="9" fillId="2" borderId="3" xfId="0" applyNumberFormat="1" applyFont="1" applyFill="1" applyBorder="1" applyAlignment="1" applyProtection="1">
      <alignment horizontal="center" vertical="center"/>
      <protection locked="0"/>
    </xf>
    <xf numFmtId="185" fontId="9" fillId="2" borderId="56" xfId="0" applyNumberFormat="1" applyFont="1" applyFill="1" applyBorder="1" applyAlignment="1" applyProtection="1">
      <alignment horizontal="center" vertical="center"/>
      <protection locked="0"/>
    </xf>
    <xf numFmtId="185" fontId="9" fillId="2" borderId="32" xfId="0" applyNumberFormat="1" applyFont="1" applyFill="1" applyBorder="1" applyAlignment="1" applyProtection="1">
      <alignment horizontal="center" vertical="center"/>
      <protection locked="0"/>
    </xf>
    <xf numFmtId="185" fontId="9" fillId="2" borderId="76" xfId="0" applyNumberFormat="1" applyFont="1" applyFill="1" applyBorder="1" applyAlignment="1" applyProtection="1">
      <alignment horizontal="center" vertical="center"/>
      <protection locked="0"/>
    </xf>
    <xf numFmtId="185" fontId="9" fillId="0" borderId="0" xfId="0" applyNumberFormat="1" applyFont="1" applyBorder="1" applyAlignment="1">
      <alignment horizontal="center" vertical="center"/>
    </xf>
    <xf numFmtId="185" fontId="9" fillId="0" borderId="1" xfId="0" applyNumberFormat="1" applyFont="1" applyBorder="1" applyAlignment="1">
      <alignment horizontal="center" vertical="center"/>
    </xf>
    <xf numFmtId="192" fontId="28" fillId="0" borderId="0" xfId="0" applyNumberFormat="1" applyFont="1" applyFill="1" applyBorder="1" applyAlignment="1">
      <alignment horizontal="center" vertical="center"/>
    </xf>
    <xf numFmtId="185" fontId="9" fillId="0" borderId="17" xfId="0" applyNumberFormat="1" applyFont="1" applyBorder="1" applyAlignment="1">
      <alignment horizontal="center" vertical="center"/>
    </xf>
    <xf numFmtId="185" fontId="10" fillId="2" borderId="8" xfId="0" applyNumberFormat="1" applyFont="1" applyFill="1" applyBorder="1" applyAlignment="1" applyProtection="1">
      <alignment horizontal="center" vertical="center"/>
      <protection locked="0"/>
    </xf>
    <xf numFmtId="185" fontId="10" fillId="2" borderId="0" xfId="0" applyNumberFormat="1" applyFont="1" applyFill="1" applyBorder="1" applyAlignment="1" applyProtection="1">
      <alignment horizontal="center" vertical="center"/>
      <protection locked="0"/>
    </xf>
    <xf numFmtId="185" fontId="10" fillId="2" borderId="1" xfId="0" applyNumberFormat="1" applyFont="1" applyFill="1" applyBorder="1" applyAlignment="1" applyProtection="1">
      <alignment horizontal="center" vertical="center"/>
      <protection locked="0"/>
    </xf>
    <xf numFmtId="185" fontId="9" fillId="2" borderId="8" xfId="0" applyNumberFormat="1" applyFont="1" applyFill="1" applyBorder="1" applyAlignment="1" applyProtection="1">
      <alignment horizontal="left" vertical="top"/>
      <protection locked="0"/>
    </xf>
    <xf numFmtId="185" fontId="9" fillId="2" borderId="11" xfId="0" applyNumberFormat="1" applyFont="1" applyFill="1" applyBorder="1" applyAlignment="1" applyProtection="1">
      <alignment horizontal="left" vertical="top"/>
      <protection locked="0"/>
    </xf>
    <xf numFmtId="185" fontId="9" fillId="2" borderId="0" xfId="0" applyNumberFormat="1" applyFont="1" applyFill="1" applyBorder="1" applyAlignment="1" applyProtection="1">
      <alignment horizontal="left" vertical="top"/>
      <protection locked="0"/>
    </xf>
    <xf numFmtId="185" fontId="9" fillId="2" borderId="14" xfId="0" applyNumberFormat="1" applyFont="1" applyFill="1" applyBorder="1" applyAlignment="1" applyProtection="1">
      <alignment horizontal="left" vertical="top"/>
      <protection locked="0"/>
    </xf>
    <xf numFmtId="185" fontId="9" fillId="2" borderId="1" xfId="0" applyNumberFormat="1" applyFont="1" applyFill="1" applyBorder="1" applyAlignment="1" applyProtection="1">
      <alignment horizontal="left" vertical="top"/>
      <protection locked="0"/>
    </xf>
    <xf numFmtId="185" fontId="9" fillId="2" borderId="22" xfId="0" applyNumberFormat="1" applyFont="1" applyFill="1" applyBorder="1" applyAlignment="1" applyProtection="1">
      <alignment horizontal="left" vertical="top"/>
      <protection locked="0"/>
    </xf>
    <xf numFmtId="185" fontId="10" fillId="2" borderId="8" xfId="0" applyNumberFormat="1" applyFont="1" applyFill="1" applyBorder="1" applyAlignment="1" applyProtection="1">
      <alignment horizontal="left" vertical="center"/>
      <protection locked="0"/>
    </xf>
    <xf numFmtId="185" fontId="10" fillId="2" borderId="11" xfId="0" applyNumberFormat="1" applyFont="1" applyFill="1" applyBorder="1" applyAlignment="1" applyProtection="1">
      <alignment horizontal="left" vertical="center"/>
      <protection locked="0"/>
    </xf>
    <xf numFmtId="185" fontId="10" fillId="2" borderId="0" xfId="0" applyNumberFormat="1" applyFont="1" applyFill="1" applyBorder="1" applyAlignment="1" applyProtection="1">
      <alignment horizontal="left" vertical="center"/>
      <protection locked="0"/>
    </xf>
    <xf numFmtId="185" fontId="10" fillId="2" borderId="14" xfId="0" applyNumberFormat="1" applyFont="1" applyFill="1" applyBorder="1" applyAlignment="1" applyProtection="1">
      <alignment horizontal="left" vertical="center"/>
      <protection locked="0"/>
    </xf>
    <xf numFmtId="187" fontId="9" fillId="2" borderId="60" xfId="0" applyNumberFormat="1" applyFont="1" applyFill="1" applyBorder="1" applyAlignment="1" applyProtection="1">
      <alignment horizontal="center" vertical="center"/>
      <protection locked="0"/>
    </xf>
    <xf numFmtId="187" fontId="9" fillId="2" borderId="61" xfId="0" applyNumberFormat="1" applyFont="1" applyFill="1" applyBorder="1" applyAlignment="1" applyProtection="1">
      <alignment horizontal="center" vertical="center"/>
      <protection locked="0"/>
    </xf>
    <xf numFmtId="187" fontId="9" fillId="2" borderId="46" xfId="0" applyNumberFormat="1" applyFont="1" applyFill="1" applyBorder="1" applyAlignment="1" applyProtection="1">
      <alignment horizontal="center" vertical="center"/>
      <protection locked="0"/>
    </xf>
    <xf numFmtId="187" fontId="9" fillId="2" borderId="42" xfId="0" applyNumberFormat="1" applyFont="1" applyFill="1" applyBorder="1" applyAlignment="1" applyProtection="1">
      <alignment horizontal="center" vertical="center"/>
      <protection locked="0"/>
    </xf>
    <xf numFmtId="187" fontId="9" fillId="2" borderId="2" xfId="0" applyNumberFormat="1" applyFont="1" applyFill="1" applyBorder="1" applyAlignment="1" applyProtection="1">
      <alignment horizontal="center" vertical="center"/>
      <protection locked="0"/>
    </xf>
    <xf numFmtId="187" fontId="9" fillId="2" borderId="43" xfId="0" applyNumberFormat="1" applyFont="1" applyFill="1" applyBorder="1" applyAlignment="1" applyProtection="1">
      <alignment horizontal="center" vertical="center"/>
      <protection locked="0"/>
    </xf>
    <xf numFmtId="185" fontId="12" fillId="0" borderId="55" xfId="0" applyNumberFormat="1" applyFont="1" applyBorder="1" applyAlignment="1">
      <alignment horizontal="center" vertical="center" wrapText="1"/>
    </xf>
    <xf numFmtId="185" fontId="12" fillId="0" borderId="5" xfId="0" applyNumberFormat="1" applyFont="1" applyBorder="1" applyAlignment="1">
      <alignment horizontal="center" vertical="center" wrapText="1"/>
    </xf>
    <xf numFmtId="185" fontId="12" fillId="0" borderId="54" xfId="0" applyNumberFormat="1" applyFont="1" applyBorder="1" applyAlignment="1">
      <alignment horizontal="center" vertical="center" wrapText="1"/>
    </xf>
    <xf numFmtId="185" fontId="12" fillId="0" borderId="24" xfId="0" applyNumberFormat="1" applyFont="1" applyBorder="1" applyAlignment="1">
      <alignment horizontal="center" vertical="center" wrapText="1"/>
    </xf>
    <xf numFmtId="185" fontId="12" fillId="0" borderId="1" xfId="0" applyNumberFormat="1" applyFont="1" applyBorder="1" applyAlignment="1">
      <alignment horizontal="center" vertical="center" wrapText="1"/>
    </xf>
    <xf numFmtId="185" fontId="12" fillId="0" borderId="41" xfId="0" applyNumberFormat="1" applyFont="1" applyBorder="1" applyAlignment="1">
      <alignment horizontal="center" vertical="center" wrapText="1"/>
    </xf>
    <xf numFmtId="185" fontId="12" fillId="0" borderId="72" xfId="0" applyNumberFormat="1" applyFont="1" applyBorder="1" applyAlignment="1">
      <alignment horizontal="center" vertical="center"/>
    </xf>
    <xf numFmtId="185" fontId="12" fillId="0" borderId="45" xfId="0" applyNumberFormat="1" applyFont="1" applyBorder="1" applyAlignment="1">
      <alignment horizontal="center" vertical="center"/>
    </xf>
    <xf numFmtId="185" fontId="9" fillId="2" borderId="26" xfId="0" applyNumberFormat="1" applyFont="1" applyFill="1" applyBorder="1" applyAlignment="1" applyProtection="1">
      <alignment horizontal="center" vertical="center"/>
      <protection locked="0"/>
    </xf>
    <xf numFmtId="185" fontId="9" fillId="0" borderId="12" xfId="0" applyNumberFormat="1" applyFont="1" applyBorder="1" applyAlignment="1" applyProtection="1">
      <alignment horizontal="left" vertical="center"/>
      <protection locked="0"/>
    </xf>
    <xf numFmtId="185" fontId="9" fillId="0" borderId="0" xfId="0" applyNumberFormat="1" applyFont="1" applyBorder="1" applyAlignment="1" applyProtection="1">
      <alignment horizontal="left" vertical="center"/>
      <protection locked="0"/>
    </xf>
    <xf numFmtId="185" fontId="9" fillId="2" borderId="12" xfId="0" applyNumberFormat="1" applyFont="1" applyFill="1" applyBorder="1" applyAlignment="1" applyProtection="1">
      <alignment horizontal="center" vertical="center"/>
      <protection locked="0"/>
    </xf>
    <xf numFmtId="185" fontId="9" fillId="2" borderId="13" xfId="0" applyNumberFormat="1" applyFont="1" applyFill="1" applyBorder="1" applyAlignment="1" applyProtection="1">
      <alignment horizontal="center" vertical="center"/>
      <protection locked="0"/>
    </xf>
    <xf numFmtId="185" fontId="9" fillId="0" borderId="16" xfId="0" applyNumberFormat="1" applyFont="1" applyBorder="1" applyAlignment="1" applyProtection="1">
      <alignment horizontal="left" vertical="center"/>
      <protection locked="0"/>
    </xf>
    <xf numFmtId="185" fontId="9" fillId="0" borderId="17" xfId="0" applyNumberFormat="1" applyFont="1" applyBorder="1" applyAlignment="1" applyProtection="1">
      <alignment horizontal="left" vertical="center"/>
      <protection locked="0"/>
    </xf>
    <xf numFmtId="185" fontId="12" fillId="0" borderId="42" xfId="0" applyNumberFormat="1" applyFont="1" applyBorder="1" applyAlignment="1" applyProtection="1">
      <alignment horizontal="center" vertical="center"/>
      <protection locked="0"/>
    </xf>
    <xf numFmtId="185" fontId="9" fillId="0" borderId="2" xfId="0" applyNumberFormat="1" applyFont="1" applyBorder="1" applyAlignment="1" applyProtection="1">
      <alignment horizontal="center" vertical="center"/>
      <protection locked="0"/>
    </xf>
    <xf numFmtId="185" fontId="9" fillId="0" borderId="43" xfId="0" applyNumberFormat="1" applyFont="1" applyBorder="1" applyAlignment="1" applyProtection="1">
      <alignment horizontal="center" vertical="center"/>
      <protection locked="0"/>
    </xf>
    <xf numFmtId="191" fontId="9" fillId="0" borderId="42" xfId="0" applyNumberFormat="1" applyFont="1" applyBorder="1" applyAlignment="1" applyProtection="1">
      <alignment horizontal="center" vertical="center"/>
      <protection locked="0"/>
    </xf>
    <xf numFmtId="191" fontId="9" fillId="0" borderId="2" xfId="0" applyNumberFormat="1" applyFont="1" applyBorder="1" applyAlignment="1" applyProtection="1">
      <alignment horizontal="center" vertical="center"/>
      <protection locked="0"/>
    </xf>
    <xf numFmtId="191" fontId="9" fillId="0" borderId="25" xfId="0" applyNumberFormat="1" applyFont="1" applyBorder="1" applyAlignment="1" applyProtection="1">
      <alignment horizontal="center" vertical="center"/>
      <protection locked="0"/>
    </xf>
    <xf numFmtId="185" fontId="9" fillId="0" borderId="9" xfId="0" applyNumberFormat="1" applyFont="1" applyBorder="1" applyAlignment="1" applyProtection="1">
      <alignment horizontal="left" vertical="center"/>
      <protection locked="0"/>
    </xf>
    <xf numFmtId="185" fontId="9" fillId="0" borderId="8" xfId="0" applyNumberFormat="1" applyFont="1" applyBorder="1" applyAlignment="1" applyProtection="1">
      <alignment horizontal="left" vertical="center"/>
      <protection locked="0"/>
    </xf>
    <xf numFmtId="185" fontId="9" fillId="2" borderId="9" xfId="0" applyNumberFormat="1" applyFont="1" applyFill="1" applyBorder="1" applyAlignment="1" applyProtection="1">
      <alignment horizontal="center" vertical="center"/>
      <protection locked="0"/>
    </xf>
    <xf numFmtId="185" fontId="9" fillId="2" borderId="10" xfId="0" applyNumberFormat="1" applyFont="1" applyFill="1" applyBorder="1" applyAlignment="1" applyProtection="1">
      <alignment horizontal="center" vertical="center"/>
      <protection locked="0"/>
    </xf>
    <xf numFmtId="185" fontId="9" fillId="2" borderId="16" xfId="0" applyNumberFormat="1" applyFont="1" applyFill="1" applyBorder="1" applyAlignment="1" applyProtection="1">
      <alignment horizontal="center" vertical="center"/>
      <protection locked="0"/>
    </xf>
    <xf numFmtId="185" fontId="9" fillId="2" borderId="18" xfId="0" applyNumberFormat="1" applyFont="1" applyFill="1" applyBorder="1" applyAlignment="1" applyProtection="1">
      <alignment horizontal="center" vertical="center"/>
      <protection locked="0"/>
    </xf>
    <xf numFmtId="185" fontId="10" fillId="0" borderId="73" xfId="0" applyNumberFormat="1" applyFont="1" applyBorder="1" applyAlignment="1" applyProtection="1">
      <alignment horizontal="center" vertical="center" textRotation="255" shrinkToFit="1"/>
      <protection locked="0"/>
    </xf>
    <xf numFmtId="185" fontId="10" fillId="0" borderId="74" xfId="0" applyNumberFormat="1" applyFont="1" applyBorder="1" applyAlignment="1" applyProtection="1">
      <alignment horizontal="center" vertical="center" textRotation="255" shrinkToFit="1"/>
      <protection locked="0"/>
    </xf>
    <xf numFmtId="185" fontId="10" fillId="0" borderId="75" xfId="0" applyNumberFormat="1" applyFont="1" applyBorder="1" applyAlignment="1" applyProtection="1">
      <alignment horizontal="center" vertical="center" textRotation="255" shrinkToFit="1"/>
      <protection locked="0"/>
    </xf>
    <xf numFmtId="185" fontId="9" fillId="0" borderId="72" xfId="0" applyNumberFormat="1" applyFont="1" applyBorder="1" applyAlignment="1" applyProtection="1">
      <alignment horizontal="center" vertical="center"/>
      <protection locked="0"/>
    </xf>
    <xf numFmtId="185" fontId="9" fillId="0" borderId="20" xfId="0" applyNumberFormat="1" applyFont="1" applyBorder="1" applyAlignment="1" applyProtection="1">
      <alignment horizontal="center" vertical="center"/>
      <protection locked="0"/>
    </xf>
    <xf numFmtId="185" fontId="9" fillId="0" borderId="45" xfId="0" applyNumberFormat="1" applyFont="1" applyBorder="1" applyAlignment="1" applyProtection="1">
      <alignment horizontal="center" vertical="center"/>
      <protection locked="0"/>
    </xf>
    <xf numFmtId="185" fontId="9" fillId="0" borderId="21" xfId="0" applyNumberFormat="1" applyFont="1" applyBorder="1" applyAlignment="1" applyProtection="1">
      <alignment horizontal="center" vertical="center"/>
      <protection locked="0"/>
    </xf>
    <xf numFmtId="185" fontId="9" fillId="0" borderId="9" xfId="0" applyNumberFormat="1" applyFont="1" applyBorder="1" applyAlignment="1" applyProtection="1">
      <alignment horizontal="center" vertical="center"/>
      <protection locked="0"/>
    </xf>
    <xf numFmtId="185" fontId="9" fillId="0" borderId="8" xfId="0" applyNumberFormat="1" applyFont="1" applyBorder="1" applyAlignment="1" applyProtection="1">
      <alignment horizontal="center" vertical="center"/>
      <protection locked="0"/>
    </xf>
    <xf numFmtId="185" fontId="9" fillId="0" borderId="10" xfId="0" applyNumberFormat="1" applyFont="1" applyBorder="1" applyAlignment="1" applyProtection="1">
      <alignment horizontal="center" vertical="center"/>
      <protection locked="0"/>
    </xf>
    <xf numFmtId="185" fontId="9" fillId="2" borderId="9" xfId="0" applyNumberFormat="1" applyFont="1" applyFill="1" applyBorder="1" applyAlignment="1" applyProtection="1">
      <alignment horizontal="right" vertical="center"/>
      <protection locked="0"/>
    </xf>
    <xf numFmtId="185" fontId="9" fillId="2" borderId="8" xfId="0" applyNumberFormat="1" applyFont="1" applyFill="1" applyBorder="1" applyAlignment="1" applyProtection="1">
      <alignment horizontal="right" vertical="center"/>
      <protection locked="0"/>
    </xf>
    <xf numFmtId="185" fontId="9" fillId="2" borderId="10" xfId="0" applyNumberFormat="1" applyFont="1" applyFill="1" applyBorder="1" applyAlignment="1" applyProtection="1">
      <alignment horizontal="right" vertical="center"/>
      <protection locked="0"/>
    </xf>
    <xf numFmtId="185" fontId="9" fillId="2" borderId="9" xfId="0" applyNumberFormat="1" applyFont="1" applyFill="1" applyBorder="1" applyAlignment="1" applyProtection="1">
      <alignment horizontal="left" vertical="center"/>
      <protection locked="0"/>
    </xf>
    <xf numFmtId="185" fontId="9" fillId="2" borderId="8" xfId="0" applyNumberFormat="1" applyFont="1" applyFill="1" applyBorder="1" applyAlignment="1" applyProtection="1">
      <alignment horizontal="left" vertical="center"/>
      <protection locked="0"/>
    </xf>
    <xf numFmtId="185" fontId="9" fillId="2" borderId="11" xfId="0" applyNumberFormat="1" applyFont="1" applyFill="1" applyBorder="1" applyAlignment="1" applyProtection="1">
      <alignment horizontal="left" vertical="center"/>
      <protection locked="0"/>
    </xf>
    <xf numFmtId="185" fontId="9" fillId="0" borderId="12" xfId="0" applyNumberFormat="1" applyFont="1" applyBorder="1" applyAlignment="1" applyProtection="1">
      <alignment horizontal="center" vertical="center"/>
      <protection locked="0"/>
    </xf>
    <xf numFmtId="185" fontId="9" fillId="0" borderId="1" xfId="0" applyNumberFormat="1" applyFont="1" applyBorder="1" applyAlignment="1" applyProtection="1">
      <alignment horizontal="center" vertical="center"/>
      <protection locked="0"/>
    </xf>
    <xf numFmtId="185" fontId="9" fillId="0" borderId="41" xfId="0" applyNumberFormat="1" applyFont="1" applyBorder="1" applyAlignment="1" applyProtection="1">
      <alignment horizontal="center" vertical="center"/>
      <protection locked="0"/>
    </xf>
    <xf numFmtId="185" fontId="9" fillId="2" borderId="24" xfId="0" applyNumberFormat="1" applyFont="1" applyFill="1" applyBorder="1" applyAlignment="1" applyProtection="1">
      <alignment horizontal="right" vertical="center"/>
      <protection locked="0"/>
    </xf>
    <xf numFmtId="185" fontId="9" fillId="2" borderId="1" xfId="0" applyNumberFormat="1" applyFont="1" applyFill="1" applyBorder="1" applyAlignment="1" applyProtection="1">
      <alignment horizontal="right" vertical="center"/>
      <protection locked="0"/>
    </xf>
    <xf numFmtId="185" fontId="9" fillId="2" borderId="41" xfId="0" applyNumberFormat="1" applyFont="1" applyFill="1" applyBorder="1" applyAlignment="1" applyProtection="1">
      <alignment horizontal="right" vertical="center"/>
      <protection locked="0"/>
    </xf>
    <xf numFmtId="185" fontId="9" fillId="2" borderId="24" xfId="0" applyNumberFormat="1" applyFont="1" applyFill="1" applyBorder="1" applyAlignment="1" applyProtection="1">
      <alignment horizontal="center" vertical="center"/>
      <protection locked="0"/>
    </xf>
    <xf numFmtId="185" fontId="9" fillId="2" borderId="1" xfId="0" applyNumberFormat="1" applyFont="1" applyFill="1" applyBorder="1" applyAlignment="1" applyProtection="1">
      <alignment horizontal="center" vertical="center"/>
      <protection locked="0"/>
    </xf>
    <xf numFmtId="185" fontId="9" fillId="2" borderId="22" xfId="0" applyNumberFormat="1" applyFont="1" applyFill="1" applyBorder="1" applyAlignment="1" applyProtection="1">
      <alignment horizontal="center" vertical="center"/>
      <protection locked="0"/>
    </xf>
    <xf numFmtId="185" fontId="9" fillId="0" borderId="0" xfId="0" applyNumberFormat="1" applyFont="1" applyBorder="1" applyAlignment="1" applyProtection="1">
      <alignment horizontal="center" vertical="center"/>
      <protection locked="0"/>
    </xf>
    <xf numFmtId="185" fontId="9" fillId="0" borderId="13" xfId="0" applyNumberFormat="1" applyFont="1" applyBorder="1" applyAlignment="1" applyProtection="1">
      <alignment horizontal="center" vertical="center"/>
      <protection locked="0"/>
    </xf>
    <xf numFmtId="185" fontId="9" fillId="2" borderId="12" xfId="0" applyNumberFormat="1" applyFont="1" applyFill="1" applyBorder="1" applyAlignment="1" applyProtection="1">
      <alignment horizontal="right" vertical="center"/>
      <protection locked="0"/>
    </xf>
    <xf numFmtId="185" fontId="9" fillId="2" borderId="0" xfId="0" applyNumberFormat="1" applyFont="1" applyFill="1" applyBorder="1" applyAlignment="1" applyProtection="1">
      <alignment horizontal="right" vertical="center"/>
      <protection locked="0"/>
    </xf>
    <xf numFmtId="185" fontId="9" fillId="2" borderId="13" xfId="0" applyNumberFormat="1" applyFont="1" applyFill="1" applyBorder="1" applyAlignment="1" applyProtection="1">
      <alignment horizontal="right" vertical="center"/>
      <protection locked="0"/>
    </xf>
    <xf numFmtId="185" fontId="9" fillId="2" borderId="14" xfId="0" applyNumberFormat="1" applyFont="1" applyFill="1" applyBorder="1" applyAlignment="1" applyProtection="1">
      <alignment horizontal="center" vertical="center"/>
      <protection locked="0"/>
    </xf>
    <xf numFmtId="185" fontId="9" fillId="2" borderId="12" xfId="0" applyNumberFormat="1" applyFont="1" applyFill="1" applyBorder="1" applyAlignment="1" applyProtection="1">
      <alignment horizontal="left" vertical="center"/>
      <protection locked="0"/>
    </xf>
    <xf numFmtId="185" fontId="9" fillId="2" borderId="0" xfId="0" applyNumberFormat="1" applyFont="1" applyFill="1" applyBorder="1" applyAlignment="1" applyProtection="1">
      <alignment horizontal="left" vertical="center"/>
      <protection locked="0"/>
    </xf>
    <xf numFmtId="185" fontId="9" fillId="2" borderId="14" xfId="0" applyNumberFormat="1" applyFont="1" applyFill="1" applyBorder="1" applyAlignment="1" applyProtection="1">
      <alignment horizontal="left" vertical="center"/>
      <protection locked="0"/>
    </xf>
    <xf numFmtId="185" fontId="9" fillId="0" borderId="78" xfId="0" applyNumberFormat="1" applyFont="1" applyBorder="1" applyAlignment="1">
      <alignment horizontal="center" vertical="center"/>
    </xf>
    <xf numFmtId="185" fontId="9" fillId="0" borderId="10" xfId="0" applyNumberFormat="1" applyFont="1" applyBorder="1" applyAlignment="1">
      <alignment horizontal="center" vertical="center"/>
    </xf>
    <xf numFmtId="185" fontId="9" fillId="0" borderId="7" xfId="0" applyNumberFormat="1" applyFont="1" applyBorder="1" applyAlignment="1">
      <alignment horizontal="center" vertical="center"/>
    </xf>
    <xf numFmtId="185" fontId="9" fillId="0" borderId="13" xfId="0" applyNumberFormat="1" applyFont="1" applyBorder="1" applyAlignment="1">
      <alignment horizontal="center" vertical="center"/>
    </xf>
    <xf numFmtId="185" fontId="9" fillId="0" borderId="77" xfId="0" applyNumberFormat="1" applyFont="1" applyBorder="1" applyAlignment="1">
      <alignment horizontal="center" vertical="center"/>
    </xf>
    <xf numFmtId="185" fontId="9" fillId="0" borderId="41" xfId="0" applyNumberFormat="1" applyFont="1" applyBorder="1" applyAlignment="1">
      <alignment horizontal="center" vertical="center"/>
    </xf>
    <xf numFmtId="185" fontId="9" fillId="0" borderId="37" xfId="0" applyNumberFormat="1" applyFont="1" applyBorder="1" applyAlignment="1">
      <alignment horizontal="center" vertical="center"/>
    </xf>
    <xf numFmtId="185" fontId="9" fillId="0" borderId="2" xfId="0" applyNumberFormat="1" applyFont="1" applyBorder="1" applyAlignment="1">
      <alignment horizontal="center" vertical="center"/>
    </xf>
    <xf numFmtId="185" fontId="9" fillId="0" borderId="43" xfId="0" applyNumberFormat="1" applyFont="1" applyBorder="1" applyAlignment="1">
      <alignment horizontal="center" vertical="center"/>
    </xf>
    <xf numFmtId="185" fontId="9" fillId="0" borderId="9" xfId="0" applyNumberFormat="1" applyFont="1" applyBorder="1" applyAlignment="1">
      <alignment horizontal="center" vertical="center"/>
    </xf>
    <xf numFmtId="185" fontId="9" fillId="0" borderId="12" xfId="0" applyNumberFormat="1" applyFont="1" applyBorder="1" applyAlignment="1">
      <alignment horizontal="center" vertical="center"/>
    </xf>
    <xf numFmtId="185" fontId="9" fillId="0" borderId="24" xfId="0" applyNumberFormat="1" applyFont="1" applyBorder="1" applyAlignment="1">
      <alignment horizontal="center" vertical="center"/>
    </xf>
    <xf numFmtId="185" fontId="9" fillId="0" borderId="4" xfId="0" applyNumberFormat="1" applyFont="1" applyBorder="1" applyAlignment="1" applyProtection="1">
      <alignment horizontal="center" vertical="center"/>
      <protection locked="0"/>
    </xf>
    <xf numFmtId="185" fontId="9" fillId="0" borderId="54" xfId="0" applyNumberFormat="1" applyFont="1" applyBorder="1" applyAlignment="1" applyProtection="1">
      <alignment horizontal="center" vertical="center"/>
      <protection locked="0"/>
    </xf>
    <xf numFmtId="185" fontId="9" fillId="0" borderId="7" xfId="0" applyNumberFormat="1" applyFont="1" applyBorder="1" applyAlignment="1" applyProtection="1">
      <alignment horizontal="center" vertical="center"/>
      <protection locked="0"/>
    </xf>
    <xf numFmtId="185" fontId="9" fillId="0" borderId="15" xfId="0" applyNumberFormat="1" applyFont="1" applyBorder="1" applyAlignment="1" applyProtection="1">
      <alignment horizontal="center" vertical="center"/>
      <protection locked="0"/>
    </xf>
    <xf numFmtId="185" fontId="9" fillId="0" borderId="18" xfId="0" applyNumberFormat="1" applyFont="1" applyBorder="1" applyAlignment="1" applyProtection="1">
      <alignment horizontal="center" vertical="center"/>
      <protection locked="0"/>
    </xf>
    <xf numFmtId="185" fontId="9" fillId="0" borderId="55" xfId="0" applyNumberFormat="1" applyFont="1" applyBorder="1" applyAlignment="1" applyProtection="1">
      <alignment horizontal="center" vertical="center"/>
      <protection locked="0"/>
    </xf>
    <xf numFmtId="185" fontId="9" fillId="0" borderId="5" xfId="0" applyNumberFormat="1" applyFont="1" applyBorder="1" applyAlignment="1" applyProtection="1">
      <alignment horizontal="center" vertical="center"/>
      <protection locked="0"/>
    </xf>
    <xf numFmtId="185" fontId="9" fillId="0" borderId="16" xfId="0" applyNumberFormat="1" applyFont="1" applyBorder="1" applyAlignment="1" applyProtection="1">
      <alignment horizontal="center" vertical="center"/>
      <protection locked="0"/>
    </xf>
    <xf numFmtId="185" fontId="9" fillId="0" borderId="17" xfId="0" applyNumberFormat="1" applyFont="1" applyBorder="1" applyAlignment="1" applyProtection="1">
      <alignment horizontal="center" vertical="center"/>
      <protection locked="0"/>
    </xf>
    <xf numFmtId="185" fontId="12" fillId="0" borderId="20" xfId="0" applyNumberFormat="1" applyFont="1" applyBorder="1" applyAlignment="1">
      <alignment horizontal="center" vertical="center"/>
    </xf>
    <xf numFmtId="185" fontId="9" fillId="0" borderId="28" xfId="0" applyNumberFormat="1" applyFont="1" applyBorder="1" applyAlignment="1">
      <alignment horizontal="center" vertical="center"/>
    </xf>
    <xf numFmtId="185" fontId="9" fillId="0" borderId="58" xfId="0" applyNumberFormat="1" applyFont="1" applyBorder="1" applyAlignment="1">
      <alignment horizontal="center" vertical="center"/>
    </xf>
    <xf numFmtId="185" fontId="12" fillId="2" borderId="9" xfId="0" applyNumberFormat="1" applyFont="1" applyFill="1" applyBorder="1" applyAlignment="1" applyProtection="1">
      <alignment horizontal="left" vertical="center" wrapText="1"/>
      <protection locked="0"/>
    </xf>
    <xf numFmtId="185" fontId="12" fillId="2" borderId="8" xfId="0" applyNumberFormat="1" applyFont="1" applyFill="1" applyBorder="1" applyAlignment="1" applyProtection="1">
      <alignment horizontal="left" vertical="center" wrapText="1"/>
      <protection locked="0"/>
    </xf>
    <xf numFmtId="185" fontId="12" fillId="2" borderId="11" xfId="0" applyNumberFormat="1" applyFont="1" applyFill="1" applyBorder="1" applyAlignment="1" applyProtection="1">
      <alignment horizontal="left" vertical="center" wrapText="1"/>
      <protection locked="0"/>
    </xf>
    <xf numFmtId="185" fontId="12" fillId="2" borderId="16" xfId="0" applyNumberFormat="1" applyFont="1" applyFill="1" applyBorder="1" applyAlignment="1" applyProtection="1">
      <alignment horizontal="left" vertical="center" wrapText="1"/>
      <protection locked="0"/>
    </xf>
    <xf numFmtId="185" fontId="12" fillId="2" borderId="17" xfId="0" applyNumberFormat="1" applyFont="1" applyFill="1" applyBorder="1" applyAlignment="1" applyProtection="1">
      <alignment horizontal="left" vertical="center" wrapText="1"/>
      <protection locked="0"/>
    </xf>
    <xf numFmtId="185" fontId="12" fillId="2" borderId="19" xfId="0" applyNumberFormat="1" applyFont="1" applyFill="1" applyBorder="1" applyAlignment="1" applyProtection="1">
      <alignment horizontal="left" vertical="center" wrapText="1"/>
      <protection locked="0"/>
    </xf>
    <xf numFmtId="185" fontId="9" fillId="0" borderId="4" xfId="0" applyNumberFormat="1" applyFont="1" applyBorder="1" applyAlignment="1">
      <alignment horizontal="center" vertical="center"/>
    </xf>
    <xf numFmtId="185" fontId="9" fillId="0" borderId="5" xfId="0" applyNumberFormat="1" applyFont="1" applyBorder="1" applyAlignment="1">
      <alignment horizontal="center" vertical="center"/>
    </xf>
    <xf numFmtId="185" fontId="9" fillId="0" borderId="54" xfId="0" applyNumberFormat="1" applyFont="1" applyBorder="1" applyAlignment="1">
      <alignment horizontal="center" vertical="center"/>
    </xf>
    <xf numFmtId="49" fontId="10" fillId="2" borderId="3" xfId="0" applyNumberFormat="1" applyFont="1" applyFill="1" applyBorder="1" applyAlignment="1" applyProtection="1">
      <alignment horizontal="center" vertical="center"/>
      <protection locked="0"/>
    </xf>
    <xf numFmtId="49" fontId="10" fillId="2" borderId="56" xfId="0" applyNumberFormat="1" applyFont="1" applyFill="1" applyBorder="1" applyAlignment="1" applyProtection="1">
      <alignment horizontal="center" vertical="center"/>
      <protection locked="0"/>
    </xf>
    <xf numFmtId="49" fontId="9" fillId="2" borderId="3" xfId="0" applyNumberFormat="1" applyFont="1" applyFill="1" applyBorder="1" applyAlignment="1" applyProtection="1">
      <alignment horizontal="center" vertical="center"/>
      <protection locked="0"/>
    </xf>
    <xf numFmtId="49" fontId="9" fillId="2" borderId="56" xfId="0" applyNumberFormat="1" applyFont="1" applyFill="1" applyBorder="1" applyAlignment="1" applyProtection="1">
      <alignment horizontal="center" vertical="center"/>
      <protection locked="0"/>
    </xf>
    <xf numFmtId="49" fontId="10" fillId="2" borderId="32" xfId="0" applyNumberFormat="1" applyFont="1" applyFill="1" applyBorder="1" applyAlignment="1" applyProtection="1">
      <alignment horizontal="center" vertical="center"/>
      <protection locked="0"/>
    </xf>
    <xf numFmtId="49" fontId="10" fillId="2" borderId="76" xfId="0" applyNumberFormat="1" applyFont="1" applyFill="1" applyBorder="1" applyAlignment="1" applyProtection="1">
      <alignment horizontal="center" vertical="center"/>
      <protection locked="0"/>
    </xf>
    <xf numFmtId="185" fontId="9" fillId="2" borderId="72" xfId="0" applyNumberFormat="1" applyFont="1" applyFill="1" applyBorder="1" applyAlignment="1" applyProtection="1">
      <alignment horizontal="center" vertical="center"/>
      <protection locked="0"/>
    </xf>
    <xf numFmtId="185" fontId="12" fillId="0" borderId="73" xfId="0" applyNumberFormat="1" applyFont="1" applyBorder="1" applyAlignment="1">
      <alignment horizontal="center" vertical="top" textRotation="255" wrapText="1"/>
    </xf>
    <xf numFmtId="185" fontId="12" fillId="0" borderId="74" xfId="0" applyNumberFormat="1" applyFont="1" applyBorder="1" applyAlignment="1">
      <alignment horizontal="center" vertical="top" textRotation="255" wrapText="1"/>
    </xf>
    <xf numFmtId="185" fontId="12" fillId="0" borderId="75" xfId="0" applyNumberFormat="1" applyFont="1" applyBorder="1" applyAlignment="1">
      <alignment horizontal="center" vertical="top" textRotation="255" wrapText="1"/>
    </xf>
    <xf numFmtId="185" fontId="2" fillId="0" borderId="73" xfId="0" applyNumberFormat="1" applyFont="1" applyBorder="1" applyAlignment="1">
      <alignment horizontal="center" vertical="top" textRotation="255" wrapText="1"/>
    </xf>
    <xf numFmtId="185" fontId="2" fillId="0" borderId="74" xfId="0" applyNumberFormat="1" applyFont="1" applyBorder="1" applyAlignment="1">
      <alignment horizontal="center" vertical="top" textRotation="255" wrapText="1"/>
    </xf>
    <xf numFmtId="185" fontId="2" fillId="0" borderId="75" xfId="0" applyNumberFormat="1" applyFont="1" applyBorder="1" applyAlignment="1">
      <alignment horizontal="center" vertical="top" textRotation="255" wrapText="1"/>
    </xf>
    <xf numFmtId="185" fontId="12" fillId="0" borderId="0" xfId="0" applyNumberFormat="1" applyFont="1" applyBorder="1" applyAlignment="1">
      <alignment horizontal="left" vertical="center" wrapText="1"/>
    </xf>
    <xf numFmtId="185" fontId="12" fillId="0" borderId="5" xfId="0" applyNumberFormat="1" applyFont="1" applyBorder="1" applyAlignment="1">
      <alignment horizontal="left" vertical="center" wrapText="1"/>
    </xf>
    <xf numFmtId="185" fontId="9" fillId="0" borderId="15" xfId="0" applyNumberFormat="1" applyFont="1" applyBorder="1" applyAlignment="1">
      <alignment horizontal="center" vertical="center"/>
    </xf>
    <xf numFmtId="185" fontId="9" fillId="0" borderId="19" xfId="0" applyNumberFormat="1" applyFont="1" applyBorder="1" applyAlignment="1">
      <alignment horizontal="center" vertical="center"/>
    </xf>
    <xf numFmtId="185" fontId="9" fillId="2" borderId="55" xfId="0" applyNumberFormat="1" applyFont="1" applyFill="1" applyBorder="1" applyAlignment="1" applyProtection="1">
      <alignment horizontal="left" vertical="center"/>
      <protection locked="0"/>
    </xf>
    <xf numFmtId="185" fontId="9" fillId="2" borderId="5" xfId="0" applyNumberFormat="1" applyFont="1" applyFill="1" applyBorder="1" applyAlignment="1" applyProtection="1">
      <alignment horizontal="left" vertical="center"/>
      <protection locked="0"/>
    </xf>
    <xf numFmtId="185" fontId="9" fillId="2" borderId="6" xfId="0" applyNumberFormat="1" applyFont="1" applyFill="1" applyBorder="1" applyAlignment="1" applyProtection="1">
      <alignment horizontal="left" vertical="center"/>
      <protection locked="0"/>
    </xf>
    <xf numFmtId="185" fontId="9" fillId="2" borderId="1" xfId="0" applyNumberFormat="1" applyFont="1" applyFill="1" applyBorder="1" applyAlignment="1" applyProtection="1">
      <alignment horizontal="left" vertical="center"/>
      <protection locked="0"/>
    </xf>
    <xf numFmtId="185" fontId="9" fillId="2" borderId="22" xfId="0" applyNumberFormat="1" applyFont="1" applyFill="1" applyBorder="1" applyAlignment="1" applyProtection="1">
      <alignment horizontal="left" vertical="center"/>
      <protection locked="0"/>
    </xf>
    <xf numFmtId="185" fontId="11" fillId="0" borderId="0" xfId="0" applyNumberFormat="1" applyFont="1" applyAlignment="1">
      <alignment horizontal="center" vertical="center"/>
    </xf>
    <xf numFmtId="0" fontId="0" fillId="0" borderId="0" xfId="0" applyAlignment="1">
      <alignment vertical="center"/>
    </xf>
    <xf numFmtId="185" fontId="12" fillId="2" borderId="10" xfId="0" applyNumberFormat="1" applyFont="1" applyFill="1" applyBorder="1" applyAlignment="1" applyProtection="1">
      <alignment horizontal="left" vertical="center" wrapText="1"/>
      <protection locked="0"/>
    </xf>
    <xf numFmtId="185" fontId="12" fillId="2" borderId="18" xfId="0" applyNumberFormat="1" applyFont="1" applyFill="1" applyBorder="1" applyAlignment="1" applyProtection="1">
      <alignment horizontal="left" vertical="center" wrapText="1"/>
      <protection locked="0"/>
    </xf>
    <xf numFmtId="185" fontId="9" fillId="0" borderId="18" xfId="0" applyNumberFormat="1" applyFont="1" applyBorder="1" applyAlignment="1">
      <alignment horizontal="center" vertical="center"/>
    </xf>
    <xf numFmtId="185" fontId="9" fillId="0" borderId="42" xfId="0" applyNumberFormat="1" applyFont="1" applyBorder="1" applyAlignment="1">
      <alignment horizontal="center" vertical="center"/>
    </xf>
    <xf numFmtId="185" fontId="12" fillId="0" borderId="47" xfId="0" applyNumberFormat="1" applyFont="1" applyBorder="1" applyAlignment="1">
      <alignment horizontal="center" vertical="center"/>
    </xf>
    <xf numFmtId="185" fontId="12" fillId="0" borderId="26" xfId="0" applyNumberFormat="1" applyFont="1" applyBorder="1" applyAlignment="1">
      <alignment horizontal="center" vertical="center"/>
    </xf>
    <xf numFmtId="185" fontId="12" fillId="0" borderId="48" xfId="0" applyNumberFormat="1" applyFont="1" applyBorder="1" applyAlignment="1">
      <alignment horizontal="center" vertical="center"/>
    </xf>
    <xf numFmtId="185" fontId="12" fillId="0" borderId="3" xfId="0" applyNumberFormat="1" applyFont="1" applyBorder="1" applyAlignment="1">
      <alignment horizontal="center" vertical="center"/>
    </xf>
    <xf numFmtId="185" fontId="9" fillId="2" borderId="48" xfId="0" applyNumberFormat="1" applyFont="1" applyFill="1" applyBorder="1" applyAlignment="1" applyProtection="1">
      <alignment horizontal="center" vertical="center"/>
      <protection locked="0"/>
    </xf>
    <xf numFmtId="185" fontId="9" fillId="0" borderId="63" xfId="0" applyNumberFormat="1" applyFont="1" applyFill="1" applyBorder="1" applyAlignment="1" applyProtection="1">
      <alignment horizontal="left" vertical="center"/>
      <protection locked="0"/>
    </xf>
    <xf numFmtId="185" fontId="9" fillId="0" borderId="64" xfId="0" applyNumberFormat="1" applyFont="1" applyFill="1" applyBorder="1" applyAlignment="1" applyProtection="1">
      <alignment horizontal="left" vertical="center"/>
      <protection locked="0"/>
    </xf>
    <xf numFmtId="185" fontId="9" fillId="0" borderId="65" xfId="0" applyNumberFormat="1" applyFont="1" applyFill="1" applyBorder="1" applyAlignment="1" applyProtection="1">
      <alignment horizontal="left" vertical="center"/>
      <protection locked="0"/>
    </xf>
    <xf numFmtId="185" fontId="9" fillId="0" borderId="66" xfId="0" applyNumberFormat="1" applyFont="1" applyFill="1" applyBorder="1" applyAlignment="1" applyProtection="1">
      <alignment horizontal="left" vertical="center"/>
      <protection locked="0"/>
    </xf>
    <xf numFmtId="185" fontId="9" fillId="0" borderId="67" xfId="0" applyNumberFormat="1" applyFont="1" applyFill="1" applyBorder="1" applyAlignment="1" applyProtection="1">
      <alignment horizontal="left" vertical="center"/>
      <protection locked="0"/>
    </xf>
    <xf numFmtId="185" fontId="9" fillId="0" borderId="68" xfId="0" applyNumberFormat="1" applyFont="1" applyFill="1" applyBorder="1" applyAlignment="1" applyProtection="1">
      <alignment horizontal="left" vertical="center"/>
      <protection locked="0"/>
    </xf>
    <xf numFmtId="185" fontId="9" fillId="0" borderId="69" xfId="0" applyNumberFormat="1" applyFont="1" applyFill="1" applyBorder="1" applyAlignment="1" applyProtection="1">
      <alignment horizontal="left" vertical="center"/>
      <protection locked="0"/>
    </xf>
    <xf numFmtId="185" fontId="9" fillId="0" borderId="70" xfId="0" applyNumberFormat="1" applyFont="1" applyFill="1" applyBorder="1" applyAlignment="1" applyProtection="1">
      <alignment horizontal="left" vertical="center"/>
      <protection locked="0"/>
    </xf>
    <xf numFmtId="185" fontId="9" fillId="0" borderId="71" xfId="0" applyNumberFormat="1" applyFont="1" applyFill="1" applyBorder="1" applyAlignment="1" applyProtection="1">
      <alignment horizontal="left" vertical="center"/>
      <protection locked="0"/>
    </xf>
    <xf numFmtId="185" fontId="12" fillId="0" borderId="26" xfId="0" applyNumberFormat="1" applyFont="1" applyBorder="1" applyAlignment="1">
      <alignment horizontal="center" vertical="center" wrapText="1"/>
    </xf>
    <xf numFmtId="185" fontId="12" fillId="0" borderId="3" xfId="0" applyNumberFormat="1" applyFont="1" applyBorder="1" applyAlignment="1">
      <alignment horizontal="center" vertical="center" wrapText="1"/>
    </xf>
    <xf numFmtId="185" fontId="12" fillId="0" borderId="62" xfId="0" applyNumberFormat="1" applyFont="1" applyBorder="1" applyAlignment="1">
      <alignment horizontal="center" vertical="center"/>
    </xf>
    <xf numFmtId="185" fontId="9" fillId="2" borderId="49" xfId="0" applyNumberFormat="1" applyFont="1" applyFill="1" applyBorder="1" applyAlignment="1" applyProtection="1">
      <alignment horizontal="center" vertical="center"/>
      <protection locked="0"/>
    </xf>
    <xf numFmtId="185" fontId="9" fillId="0" borderId="26" xfId="0" applyNumberFormat="1" applyFont="1" applyBorder="1" applyAlignment="1">
      <alignment horizontal="center" vertical="center"/>
    </xf>
    <xf numFmtId="185" fontId="9" fillId="0" borderId="62" xfId="0" applyNumberFormat="1" applyFont="1" applyBorder="1" applyAlignment="1">
      <alignment horizontal="center" vertical="center"/>
    </xf>
    <xf numFmtId="185" fontId="9" fillId="0" borderId="3" xfId="0" applyNumberFormat="1" applyFont="1" applyBorder="1" applyAlignment="1">
      <alignment horizontal="center" vertical="center"/>
    </xf>
    <xf numFmtId="185" fontId="9" fillId="0" borderId="56" xfId="0" applyNumberFormat="1" applyFont="1" applyBorder="1" applyAlignment="1">
      <alignment horizontal="center" vertical="center"/>
    </xf>
    <xf numFmtId="0" fontId="9" fillId="0" borderId="9"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41" xfId="0" applyFont="1" applyBorder="1" applyAlignment="1" applyProtection="1">
      <alignment horizontal="center" vertical="center"/>
    </xf>
    <xf numFmtId="176" fontId="9" fillId="0" borderId="9" xfId="0" applyNumberFormat="1" applyFont="1" applyBorder="1" applyAlignment="1" applyProtection="1">
      <alignment horizontal="center" vertical="center"/>
    </xf>
    <xf numFmtId="176" fontId="9" fillId="0" borderId="10" xfId="0" applyNumberFormat="1" applyFont="1" applyBorder="1" applyAlignment="1" applyProtection="1">
      <alignment horizontal="center" vertical="center"/>
    </xf>
    <xf numFmtId="176" fontId="9" fillId="0" borderId="24" xfId="0" applyNumberFormat="1" applyFont="1" applyBorder="1" applyAlignment="1" applyProtection="1">
      <alignment horizontal="center" vertical="center"/>
    </xf>
    <xf numFmtId="176" fontId="9" fillId="0" borderId="41" xfId="0" applyNumberFormat="1" applyFont="1" applyBorder="1" applyAlignment="1" applyProtection="1">
      <alignment horizontal="center" vertical="center"/>
    </xf>
    <xf numFmtId="0" fontId="9" fillId="0" borderId="0" xfId="0" applyFont="1" applyBorder="1" applyAlignment="1" applyProtection="1">
      <alignment horizontal="left" vertical="center" wrapText="1"/>
    </xf>
    <xf numFmtId="176" fontId="18" fillId="0" borderId="72" xfId="0" applyNumberFormat="1" applyFont="1" applyBorder="1" applyAlignment="1" applyProtection="1">
      <alignment horizontal="right" vertical="center"/>
    </xf>
    <xf numFmtId="176" fontId="18" fillId="0" borderId="20" xfId="0" applyNumberFormat="1" applyFont="1" applyBorder="1" applyAlignment="1" applyProtection="1">
      <alignment horizontal="right" vertical="center"/>
    </xf>
    <xf numFmtId="176" fontId="18" fillId="2" borderId="79" xfId="0" applyNumberFormat="1" applyFont="1" applyFill="1" applyBorder="1" applyAlignment="1" applyProtection="1">
      <alignment horizontal="right" vertical="center"/>
      <protection locked="0"/>
    </xf>
    <xf numFmtId="176" fontId="18" fillId="2" borderId="80" xfId="0" applyNumberFormat="1" applyFont="1" applyFill="1" applyBorder="1" applyAlignment="1" applyProtection="1">
      <alignment horizontal="right" vertical="center"/>
      <protection locked="0"/>
    </xf>
    <xf numFmtId="176" fontId="18" fillId="2" borderId="82" xfId="0" applyNumberFormat="1" applyFont="1" applyFill="1" applyBorder="1" applyAlignment="1" applyProtection="1">
      <alignment horizontal="right" vertical="center"/>
      <protection locked="0"/>
    </xf>
    <xf numFmtId="0" fontId="9" fillId="0" borderId="5" xfId="0" applyFont="1" applyBorder="1" applyAlignment="1" applyProtection="1">
      <alignment horizontal="left" vertical="center" wrapText="1"/>
    </xf>
    <xf numFmtId="0" fontId="18" fillId="0" borderId="60" xfId="0" applyFont="1" applyBorder="1" applyAlignment="1" applyProtection="1">
      <alignment horizontal="right" vertical="center"/>
    </xf>
    <xf numFmtId="0" fontId="18" fillId="0" borderId="61" xfId="0" applyFont="1" applyBorder="1" applyAlignment="1" applyProtection="1">
      <alignment horizontal="right" vertical="center"/>
    </xf>
    <xf numFmtId="0" fontId="18" fillId="0" borderId="102" xfId="0" applyFont="1" applyBorder="1" applyAlignment="1" applyProtection="1">
      <alignment horizontal="right" vertical="center"/>
    </xf>
    <xf numFmtId="176" fontId="14" fillId="0" borderId="60" xfId="0" applyNumberFormat="1" applyFont="1" applyBorder="1" applyAlignment="1" applyProtection="1">
      <alignment horizontal="right" vertical="center"/>
    </xf>
    <xf numFmtId="176" fontId="14" fillId="0" borderId="61" xfId="0" applyNumberFormat="1" applyFont="1" applyBorder="1" applyAlignment="1" applyProtection="1">
      <alignment horizontal="right" vertical="center"/>
    </xf>
    <xf numFmtId="176" fontId="14" fillId="0" borderId="46" xfId="0" applyNumberFormat="1" applyFont="1" applyBorder="1" applyAlignment="1" applyProtection="1">
      <alignment horizontal="right" vertical="center"/>
    </xf>
    <xf numFmtId="176" fontId="18" fillId="0" borderId="83" xfId="0" applyNumberFormat="1" applyFont="1" applyBorder="1" applyAlignment="1" applyProtection="1">
      <alignment horizontal="right" vertical="center"/>
    </xf>
    <xf numFmtId="176" fontId="18" fillId="0" borderId="84" xfId="0" applyNumberFormat="1" applyFont="1" applyBorder="1" applyAlignment="1" applyProtection="1">
      <alignment horizontal="right" vertical="center"/>
    </xf>
    <xf numFmtId="176" fontId="18" fillId="0" borderId="85" xfId="0" applyNumberFormat="1" applyFont="1" applyBorder="1" applyAlignment="1" applyProtection="1">
      <alignment horizontal="right" vertical="center"/>
    </xf>
    <xf numFmtId="176" fontId="18" fillId="0" borderId="99" xfId="0" applyNumberFormat="1" applyFont="1" applyBorder="1" applyAlignment="1" applyProtection="1">
      <alignment horizontal="right" vertical="center"/>
    </xf>
    <xf numFmtId="176" fontId="18" fillId="0" borderId="100" xfId="0" applyNumberFormat="1" applyFont="1" applyBorder="1" applyAlignment="1" applyProtection="1">
      <alignment horizontal="right" vertical="center"/>
    </xf>
    <xf numFmtId="176" fontId="18" fillId="0" borderId="101" xfId="0" applyNumberFormat="1" applyFont="1" applyBorder="1" applyAlignment="1" applyProtection="1">
      <alignment horizontal="right" vertical="center"/>
    </xf>
    <xf numFmtId="0" fontId="10" fillId="0" borderId="38" xfId="0" applyFont="1" applyBorder="1" applyAlignment="1" applyProtection="1">
      <alignment horizontal="distributed" vertical="center"/>
    </xf>
    <xf numFmtId="0" fontId="10" fillId="0" borderId="61" xfId="0" applyFont="1" applyBorder="1" applyAlignment="1" applyProtection="1">
      <alignment horizontal="distributed" vertical="center"/>
    </xf>
    <xf numFmtId="0" fontId="10" fillId="0" borderId="46" xfId="0" applyFont="1" applyBorder="1" applyAlignment="1" applyProtection="1">
      <alignment horizontal="distributed" vertical="center"/>
    </xf>
    <xf numFmtId="0" fontId="18" fillId="0" borderId="86" xfId="0" applyFont="1" applyBorder="1" applyAlignment="1" applyProtection="1">
      <alignment horizontal="right" vertical="center"/>
    </xf>
    <xf numFmtId="0" fontId="18" fillId="0" borderId="87" xfId="0" applyFont="1" applyBorder="1" applyAlignment="1" applyProtection="1">
      <alignment horizontal="right" vertical="center"/>
    </xf>
    <xf numFmtId="0" fontId="18" fillId="0" borderId="88" xfId="0" applyFont="1" applyBorder="1" applyAlignment="1" applyProtection="1">
      <alignment horizontal="right" vertical="center"/>
    </xf>
    <xf numFmtId="0" fontId="18" fillId="0" borderId="42" xfId="0" applyFont="1" applyBorder="1" applyAlignment="1" applyProtection="1">
      <alignment horizontal="right" vertical="center"/>
    </xf>
    <xf numFmtId="0" fontId="18" fillId="0" borderId="2" xfId="0" applyFont="1" applyBorder="1" applyAlignment="1" applyProtection="1">
      <alignment horizontal="right" vertical="center"/>
    </xf>
    <xf numFmtId="0" fontId="18" fillId="0" borderId="25" xfId="0" applyFont="1" applyBorder="1" applyAlignment="1" applyProtection="1">
      <alignment horizontal="right" vertical="center"/>
    </xf>
    <xf numFmtId="176" fontId="18" fillId="2" borderId="86" xfId="0" applyNumberFormat="1" applyFont="1" applyFill="1" applyBorder="1" applyAlignment="1" applyProtection="1">
      <alignment horizontal="right" vertical="center"/>
      <protection locked="0"/>
    </xf>
    <xf numFmtId="176" fontId="18" fillId="2" borderId="87" xfId="0" applyNumberFormat="1" applyFont="1" applyFill="1" applyBorder="1" applyAlignment="1" applyProtection="1">
      <alignment horizontal="right" vertical="center"/>
      <protection locked="0"/>
    </xf>
    <xf numFmtId="176" fontId="18" fillId="2" borderId="95" xfId="0" applyNumberFormat="1" applyFont="1" applyFill="1" applyBorder="1" applyAlignment="1" applyProtection="1">
      <alignment horizontal="right" vertical="center"/>
      <protection locked="0"/>
    </xf>
    <xf numFmtId="176" fontId="14" fillId="0" borderId="86" xfId="0" applyNumberFormat="1" applyFont="1" applyBorder="1" applyAlignment="1" applyProtection="1">
      <alignment horizontal="right" vertical="center"/>
    </xf>
    <xf numFmtId="176" fontId="14" fillId="0" borderId="87" xfId="0" applyNumberFormat="1" applyFont="1" applyBorder="1" applyAlignment="1" applyProtection="1">
      <alignment horizontal="right" vertical="center"/>
    </xf>
    <xf numFmtId="176" fontId="14" fillId="0" borderId="95" xfId="0" applyNumberFormat="1" applyFont="1" applyBorder="1" applyAlignment="1" applyProtection="1">
      <alignment horizontal="right" vertical="center"/>
    </xf>
    <xf numFmtId="176" fontId="14" fillId="2" borderId="42" xfId="0" applyNumberFormat="1" applyFont="1" applyFill="1" applyBorder="1" applyAlignment="1" applyProtection="1">
      <alignment horizontal="right" vertical="center"/>
      <protection locked="0"/>
    </xf>
    <xf numFmtId="176" fontId="14" fillId="2" borderId="2" xfId="0" applyNumberFormat="1" applyFont="1" applyFill="1" applyBorder="1" applyAlignment="1" applyProtection="1">
      <alignment horizontal="right" vertical="center"/>
      <protection locked="0"/>
    </xf>
    <xf numFmtId="176" fontId="14" fillId="2" borderId="43" xfId="0" applyNumberFormat="1" applyFont="1" applyFill="1" applyBorder="1" applyAlignment="1" applyProtection="1">
      <alignment horizontal="right" vertical="center"/>
      <protection locked="0"/>
    </xf>
    <xf numFmtId="176" fontId="14" fillId="0" borderId="96" xfId="0" applyNumberFormat="1" applyFont="1" applyBorder="1" applyAlignment="1" applyProtection="1">
      <alignment horizontal="right" vertical="center"/>
    </xf>
    <xf numFmtId="176" fontId="14" fillId="0" borderId="97" xfId="0" applyNumberFormat="1" applyFont="1" applyBorder="1" applyAlignment="1" applyProtection="1">
      <alignment horizontal="right" vertical="center"/>
    </xf>
    <xf numFmtId="176" fontId="14" fillId="0" borderId="98" xfId="0" applyNumberFormat="1" applyFont="1" applyBorder="1" applyAlignment="1" applyProtection="1">
      <alignment horizontal="right" vertical="center"/>
    </xf>
    <xf numFmtId="176" fontId="14" fillId="0" borderId="42" xfId="0" applyNumberFormat="1" applyFont="1" applyBorder="1" applyAlignment="1" applyProtection="1">
      <alignment horizontal="right" vertical="center"/>
    </xf>
    <xf numFmtId="176" fontId="14" fillId="0" borderId="2" xfId="0" applyNumberFormat="1" applyFont="1" applyBorder="1" applyAlignment="1" applyProtection="1">
      <alignment horizontal="right" vertical="center"/>
    </xf>
    <xf numFmtId="176" fontId="14" fillId="0" borderId="43" xfId="0" applyNumberFormat="1" applyFont="1" applyBorder="1" applyAlignment="1" applyProtection="1">
      <alignment horizontal="right" vertical="center"/>
    </xf>
    <xf numFmtId="0" fontId="18" fillId="0" borderId="79" xfId="0" applyFont="1" applyBorder="1" applyAlignment="1" applyProtection="1">
      <alignment horizontal="right" vertical="center"/>
    </xf>
    <xf numFmtId="0" fontId="18" fillId="0" borderId="80" xfId="0" applyFont="1" applyBorder="1" applyAlignment="1" applyProtection="1">
      <alignment horizontal="right" vertical="center"/>
    </xf>
    <xf numFmtId="0" fontId="18" fillId="0" borderId="81" xfId="0" applyFont="1" applyBorder="1" applyAlignment="1" applyProtection="1">
      <alignment horizontal="right" vertical="center"/>
    </xf>
    <xf numFmtId="176" fontId="14" fillId="0" borderId="79" xfId="0" applyNumberFormat="1" applyFont="1" applyBorder="1" applyAlignment="1" applyProtection="1">
      <alignment horizontal="right" vertical="center"/>
    </xf>
    <xf numFmtId="176" fontId="14" fillId="0" borderId="80" xfId="0" applyNumberFormat="1" applyFont="1" applyBorder="1" applyAlignment="1" applyProtection="1">
      <alignment horizontal="right" vertical="center"/>
    </xf>
    <xf numFmtId="176" fontId="14" fillId="0" borderId="82" xfId="0" applyNumberFormat="1" applyFont="1" applyBorder="1" applyAlignment="1" applyProtection="1">
      <alignment horizontal="right" vertical="center"/>
    </xf>
    <xf numFmtId="176" fontId="18" fillId="2" borderId="89" xfId="0" applyNumberFormat="1" applyFont="1" applyFill="1" applyBorder="1" applyAlignment="1" applyProtection="1">
      <alignment horizontal="right" vertical="center"/>
      <protection locked="0"/>
    </xf>
    <xf numFmtId="176" fontId="18" fillId="2" borderId="90" xfId="0" applyNumberFormat="1" applyFont="1" applyFill="1" applyBorder="1" applyAlignment="1" applyProtection="1">
      <alignment horizontal="right" vertical="center"/>
      <protection locked="0"/>
    </xf>
    <xf numFmtId="176" fontId="18" fillId="2" borderId="44" xfId="0" applyNumberFormat="1" applyFont="1" applyFill="1" applyBorder="1" applyAlignment="1" applyProtection="1">
      <alignment horizontal="right" vertical="center"/>
      <protection locked="0"/>
    </xf>
    <xf numFmtId="176" fontId="18" fillId="0" borderId="92" xfId="0" applyNumberFormat="1" applyFont="1" applyBorder="1" applyAlignment="1" applyProtection="1">
      <alignment horizontal="right" vertical="center"/>
    </xf>
    <xf numFmtId="176" fontId="18" fillId="0" borderId="93" xfId="0" applyNumberFormat="1" applyFont="1" applyBorder="1" applyAlignment="1" applyProtection="1">
      <alignment horizontal="right" vertical="center"/>
    </xf>
    <xf numFmtId="176" fontId="18" fillId="0" borderId="94" xfId="0" applyNumberFormat="1" applyFont="1" applyBorder="1" applyAlignment="1" applyProtection="1">
      <alignment horizontal="right" vertical="center"/>
    </xf>
    <xf numFmtId="176" fontId="14" fillId="0" borderId="89" xfId="0" applyNumberFormat="1" applyFont="1" applyBorder="1" applyAlignment="1" applyProtection="1">
      <alignment horizontal="right" vertical="center"/>
    </xf>
    <xf numFmtId="176" fontId="14" fillId="0" borderId="90" xfId="0" applyNumberFormat="1" applyFont="1" applyBorder="1" applyAlignment="1" applyProtection="1">
      <alignment horizontal="right" vertical="center"/>
    </xf>
    <xf numFmtId="176" fontId="14" fillId="0" borderId="44" xfId="0" applyNumberFormat="1" applyFont="1" applyBorder="1" applyAlignment="1" applyProtection="1">
      <alignment horizontal="right" vertical="center"/>
    </xf>
    <xf numFmtId="0" fontId="18" fillId="0" borderId="89" xfId="0" applyFont="1" applyBorder="1" applyAlignment="1" applyProtection="1">
      <alignment horizontal="right" vertical="center"/>
    </xf>
    <xf numFmtId="0" fontId="18" fillId="0" borderId="90" xfId="0" applyFont="1" applyBorder="1" applyAlignment="1" applyProtection="1">
      <alignment horizontal="right" vertical="center"/>
    </xf>
    <xf numFmtId="0" fontId="18" fillId="0" borderId="91" xfId="0" applyFont="1" applyBorder="1" applyAlignment="1" applyProtection="1">
      <alignment horizontal="right" vertical="center"/>
    </xf>
    <xf numFmtId="176" fontId="18" fillId="0" borderId="96" xfId="0" applyNumberFormat="1" applyFont="1" applyBorder="1" applyAlignment="1" applyProtection="1">
      <alignment horizontal="right" vertical="center"/>
    </xf>
    <xf numFmtId="176" fontId="18" fillId="0" borderId="97" xfId="0" applyNumberFormat="1" applyFont="1" applyBorder="1" applyAlignment="1" applyProtection="1">
      <alignment horizontal="right" vertical="center"/>
    </xf>
    <xf numFmtId="176" fontId="18" fillId="0" borderId="98" xfId="0" applyNumberFormat="1" applyFont="1" applyBorder="1" applyAlignment="1" applyProtection="1">
      <alignment horizontal="right" vertical="center"/>
    </xf>
    <xf numFmtId="176" fontId="18" fillId="0" borderId="79" xfId="0" applyNumberFormat="1" applyFont="1" applyBorder="1" applyAlignment="1" applyProtection="1">
      <alignment horizontal="right" vertical="center"/>
    </xf>
    <xf numFmtId="176" fontId="18" fillId="0" borderId="80" xfId="0" applyNumberFormat="1" applyFont="1" applyBorder="1" applyAlignment="1" applyProtection="1">
      <alignment horizontal="right" vertical="center"/>
    </xf>
    <xf numFmtId="176" fontId="18" fillId="0" borderId="82" xfId="0" applyNumberFormat="1" applyFont="1" applyBorder="1" applyAlignment="1" applyProtection="1">
      <alignment horizontal="right" vertical="center"/>
    </xf>
    <xf numFmtId="176" fontId="18" fillId="0" borderId="89" xfId="0" applyNumberFormat="1" applyFont="1" applyBorder="1" applyAlignment="1" applyProtection="1">
      <alignment horizontal="right" vertical="center"/>
    </xf>
    <xf numFmtId="176" fontId="18" fillId="0" borderId="90" xfId="0" applyNumberFormat="1" applyFont="1" applyBorder="1" applyAlignment="1" applyProtection="1">
      <alignment horizontal="right" vertical="center"/>
    </xf>
    <xf numFmtId="176" fontId="18" fillId="0" borderId="44" xfId="0" applyNumberFormat="1" applyFont="1" applyBorder="1" applyAlignment="1" applyProtection="1">
      <alignment horizontal="right" vertical="center"/>
    </xf>
    <xf numFmtId="0" fontId="18" fillId="0" borderId="72" xfId="0" applyFont="1" applyBorder="1" applyAlignment="1" applyProtection="1">
      <alignment horizontal="right" vertical="center"/>
    </xf>
    <xf numFmtId="0" fontId="18" fillId="0" borderId="20" xfId="0" applyFont="1" applyBorder="1" applyAlignment="1" applyProtection="1">
      <alignment horizontal="right" vertical="center"/>
    </xf>
    <xf numFmtId="0" fontId="18" fillId="0" borderId="21" xfId="0" applyFont="1" applyBorder="1" applyAlignment="1" applyProtection="1">
      <alignment horizontal="right" vertical="center"/>
    </xf>
    <xf numFmtId="176" fontId="18" fillId="0" borderId="45" xfId="0" applyNumberFormat="1" applyFont="1" applyBorder="1" applyAlignment="1" applyProtection="1">
      <alignment horizontal="right" vertical="center"/>
    </xf>
    <xf numFmtId="176" fontId="14" fillId="0" borderId="72" xfId="0" applyNumberFormat="1" applyFont="1" applyBorder="1" applyAlignment="1" applyProtection="1">
      <alignment horizontal="right" vertical="center"/>
    </xf>
    <xf numFmtId="176" fontId="14" fillId="0" borderId="20" xfId="0" applyNumberFormat="1" applyFont="1" applyBorder="1" applyAlignment="1" applyProtection="1">
      <alignment horizontal="right" vertical="center"/>
    </xf>
    <xf numFmtId="176" fontId="14" fillId="0" borderId="45" xfId="0" applyNumberFormat="1" applyFont="1" applyBorder="1" applyAlignment="1" applyProtection="1">
      <alignment horizontal="right" vertical="center"/>
    </xf>
    <xf numFmtId="184" fontId="18" fillId="0" borderId="60" xfId="0" applyNumberFormat="1" applyFont="1" applyBorder="1" applyAlignment="1" applyProtection="1">
      <alignment horizontal="right" vertical="center"/>
    </xf>
    <xf numFmtId="184" fontId="18" fillId="0" borderId="61" xfId="0" applyNumberFormat="1" applyFont="1" applyBorder="1" applyAlignment="1" applyProtection="1">
      <alignment horizontal="right" vertical="center"/>
    </xf>
    <xf numFmtId="184" fontId="18" fillId="0" borderId="102" xfId="0" applyNumberFormat="1" applyFont="1" applyBorder="1" applyAlignment="1" applyProtection="1">
      <alignment horizontal="right" vertical="center"/>
    </xf>
    <xf numFmtId="176" fontId="18" fillId="0" borderId="103" xfId="0" applyNumberFormat="1" applyFont="1" applyBorder="1" applyAlignment="1" applyProtection="1">
      <alignment horizontal="right" vertical="center"/>
    </xf>
    <xf numFmtId="176" fontId="18" fillId="0" borderId="104" xfId="0" applyNumberFormat="1" applyFont="1" applyBorder="1" applyAlignment="1" applyProtection="1">
      <alignment horizontal="right" vertical="center"/>
    </xf>
    <xf numFmtId="176" fontId="18" fillId="0" borderId="105" xfId="0" applyNumberFormat="1" applyFont="1" applyBorder="1" applyAlignment="1" applyProtection="1">
      <alignment horizontal="right" vertical="center"/>
    </xf>
    <xf numFmtId="184" fontId="18" fillId="0" borderId="89" xfId="0" applyNumberFormat="1" applyFont="1" applyBorder="1" applyAlignment="1" applyProtection="1">
      <alignment horizontal="right" vertical="center"/>
    </xf>
    <xf numFmtId="184" fontId="18" fillId="0" borderId="90" xfId="0" applyNumberFormat="1" applyFont="1" applyBorder="1" applyAlignment="1" applyProtection="1">
      <alignment horizontal="right" vertical="center"/>
    </xf>
    <xf numFmtId="184" fontId="18" fillId="0" borderId="91" xfId="0" applyNumberFormat="1" applyFont="1" applyBorder="1" applyAlignment="1" applyProtection="1">
      <alignment horizontal="right" vertical="center"/>
    </xf>
    <xf numFmtId="184" fontId="18" fillId="0" borderId="86" xfId="0" applyNumberFormat="1" applyFont="1" applyBorder="1" applyAlignment="1" applyProtection="1">
      <alignment horizontal="right" vertical="center"/>
    </xf>
    <xf numFmtId="184" fontId="18" fillId="0" borderId="87" xfId="0" applyNumberFormat="1" applyFont="1" applyBorder="1" applyAlignment="1" applyProtection="1">
      <alignment horizontal="right" vertical="center"/>
    </xf>
    <xf numFmtId="184" fontId="18" fillId="0" borderId="88" xfId="0" applyNumberFormat="1" applyFont="1" applyBorder="1" applyAlignment="1" applyProtection="1">
      <alignment horizontal="right" vertical="center"/>
    </xf>
    <xf numFmtId="184" fontId="18" fillId="0" borderId="42" xfId="0" applyNumberFormat="1" applyFont="1" applyBorder="1" applyAlignment="1" applyProtection="1">
      <alignment horizontal="right" vertical="center"/>
    </xf>
    <xf numFmtId="184" fontId="18" fillId="0" borderId="2" xfId="0" applyNumberFormat="1" applyFont="1" applyBorder="1" applyAlignment="1" applyProtection="1">
      <alignment horizontal="right" vertical="center"/>
    </xf>
    <xf numFmtId="184" fontId="18" fillId="0" borderId="25" xfId="0" applyNumberFormat="1" applyFont="1" applyBorder="1" applyAlignment="1" applyProtection="1">
      <alignment horizontal="right" vertical="center"/>
    </xf>
    <xf numFmtId="184" fontId="2" fillId="0" borderId="89" xfId="0" applyNumberFormat="1" applyFont="1" applyBorder="1" applyAlignment="1" applyProtection="1">
      <alignment horizontal="right" vertical="center"/>
    </xf>
    <xf numFmtId="184" fontId="2" fillId="0" borderId="90" xfId="0" applyNumberFormat="1" applyFont="1" applyBorder="1" applyAlignment="1" applyProtection="1">
      <alignment horizontal="right" vertical="center"/>
    </xf>
    <xf numFmtId="184" fontId="2" fillId="0" borderId="91" xfId="0" applyNumberFormat="1" applyFont="1" applyBorder="1" applyAlignment="1" applyProtection="1">
      <alignment horizontal="right" vertical="center"/>
    </xf>
    <xf numFmtId="0" fontId="8" fillId="0" borderId="42" xfId="0" applyFont="1" applyBorder="1" applyAlignment="1" applyProtection="1">
      <alignment horizontal="distributed" vertical="center"/>
    </xf>
    <xf numFmtId="0" fontId="8" fillId="0" borderId="2" xfId="0" applyFont="1" applyBorder="1" applyAlignment="1" applyProtection="1">
      <alignment horizontal="distributed" vertical="center"/>
    </xf>
    <xf numFmtId="0" fontId="8" fillId="0" borderId="43" xfId="0" applyFont="1" applyBorder="1" applyAlignment="1" applyProtection="1">
      <alignment horizontal="distributed" vertical="center"/>
    </xf>
    <xf numFmtId="0" fontId="5" fillId="0" borderId="79" xfId="0" applyFont="1" applyBorder="1" applyAlignment="1" applyProtection="1">
      <alignment horizontal="distributed" vertical="center"/>
    </xf>
    <xf numFmtId="0" fontId="5" fillId="0" borderId="80" xfId="0" applyFont="1" applyBorder="1" applyAlignment="1" applyProtection="1">
      <alignment horizontal="distributed" vertical="center"/>
    </xf>
    <xf numFmtId="0" fontId="5" fillId="0" borderId="82" xfId="0" applyFont="1" applyBorder="1" applyAlignment="1" applyProtection="1">
      <alignment horizontal="distributed" vertical="center"/>
    </xf>
    <xf numFmtId="0" fontId="5" fillId="2" borderId="79" xfId="0" applyFont="1" applyFill="1" applyBorder="1" applyAlignment="1" applyProtection="1">
      <alignment horizontal="distributed" vertical="center"/>
      <protection locked="0"/>
    </xf>
    <xf numFmtId="0" fontId="5" fillId="2" borderId="80" xfId="0" applyFont="1" applyFill="1" applyBorder="1" applyAlignment="1" applyProtection="1">
      <alignment horizontal="distributed" vertical="center"/>
      <protection locked="0"/>
    </xf>
    <xf numFmtId="0" fontId="5" fillId="2" borderId="82" xfId="0" applyFont="1" applyFill="1" applyBorder="1" applyAlignment="1" applyProtection="1">
      <alignment horizontal="distributed" vertical="center"/>
      <protection locked="0"/>
    </xf>
    <xf numFmtId="0" fontId="5" fillId="2" borderId="86" xfId="0" applyFont="1" applyFill="1" applyBorder="1" applyAlignment="1" applyProtection="1">
      <alignment horizontal="distributed" vertical="center"/>
      <protection locked="0"/>
    </xf>
    <xf numFmtId="0" fontId="5" fillId="2" borderId="87" xfId="0" applyFont="1" applyFill="1" applyBorder="1" applyAlignment="1" applyProtection="1">
      <alignment horizontal="distributed" vertical="center"/>
      <protection locked="0"/>
    </xf>
    <xf numFmtId="0" fontId="5" fillId="2" borderId="95" xfId="0" applyFont="1" applyFill="1" applyBorder="1" applyAlignment="1" applyProtection="1">
      <alignment horizontal="distributed" vertical="center"/>
      <protection locked="0"/>
    </xf>
    <xf numFmtId="0" fontId="5" fillId="0" borderId="89" xfId="0" applyFont="1" applyBorder="1" applyAlignment="1" applyProtection="1">
      <alignment horizontal="distributed" vertical="center"/>
    </xf>
    <xf numFmtId="0" fontId="5" fillId="0" borderId="90" xfId="0" applyFont="1" applyBorder="1" applyAlignment="1" applyProtection="1">
      <alignment horizontal="distributed" vertical="center"/>
    </xf>
    <xf numFmtId="0" fontId="5" fillId="0" borderId="44" xfId="0" applyFont="1" applyBorder="1" applyAlignment="1" applyProtection="1">
      <alignment horizontal="distributed" vertical="center"/>
    </xf>
    <xf numFmtId="0" fontId="8" fillId="0" borderId="9" xfId="0" applyFont="1" applyBorder="1" applyAlignment="1" applyProtection="1">
      <alignment horizontal="distributed" vertical="center"/>
    </xf>
    <xf numFmtId="0" fontId="8" fillId="0" borderId="8" xfId="0" applyFont="1" applyBorder="1" applyAlignment="1" applyProtection="1">
      <alignment horizontal="distributed" vertical="center"/>
    </xf>
    <xf numFmtId="0" fontId="8" fillId="0" borderId="10" xfId="0" applyFont="1" applyBorder="1" applyAlignment="1" applyProtection="1">
      <alignment horizontal="distributed" vertical="center"/>
    </xf>
    <xf numFmtId="0" fontId="10" fillId="0" borderId="9" xfId="0" applyFont="1" applyBorder="1" applyAlignment="1" applyProtection="1">
      <alignment horizontal="distributed" vertical="center"/>
    </xf>
    <xf numFmtId="0" fontId="10" fillId="0" borderId="8" xfId="0" applyFont="1" applyBorder="1" applyAlignment="1" applyProtection="1">
      <alignment horizontal="distributed" vertical="center"/>
    </xf>
    <xf numFmtId="0" fontId="10" fillId="0" borderId="10" xfId="0" applyFont="1" applyBorder="1" applyAlignment="1" applyProtection="1">
      <alignment horizontal="distributed" vertical="center"/>
    </xf>
    <xf numFmtId="0" fontId="9" fillId="2" borderId="89" xfId="0" applyFont="1" applyFill="1" applyBorder="1" applyAlignment="1" applyProtection="1">
      <alignment horizontal="distributed" vertical="center"/>
      <protection locked="0"/>
    </xf>
    <xf numFmtId="0" fontId="9" fillId="2" borderId="90" xfId="0" applyFont="1" applyFill="1" applyBorder="1" applyAlignment="1" applyProtection="1">
      <alignment horizontal="distributed" vertical="center"/>
      <protection locked="0"/>
    </xf>
    <xf numFmtId="0" fontId="9" fillId="2" borderId="44" xfId="0" applyFont="1" applyFill="1" applyBorder="1" applyAlignment="1" applyProtection="1">
      <alignment horizontal="distributed" vertical="center"/>
      <protection locked="0"/>
    </xf>
    <xf numFmtId="0" fontId="9" fillId="2" borderId="86" xfId="0" applyFont="1" applyFill="1" applyBorder="1" applyAlignment="1" applyProtection="1">
      <alignment horizontal="distributed" vertical="center"/>
      <protection locked="0"/>
    </xf>
    <xf numFmtId="0" fontId="9" fillId="2" borderId="87" xfId="0" applyFont="1" applyFill="1" applyBorder="1" applyAlignment="1" applyProtection="1">
      <alignment horizontal="distributed" vertical="center"/>
      <protection locked="0"/>
    </xf>
    <xf numFmtId="0" fontId="9" fillId="2" borderId="95" xfId="0" applyFont="1" applyFill="1" applyBorder="1" applyAlignment="1" applyProtection="1">
      <alignment horizontal="distributed" vertical="center"/>
      <protection locked="0"/>
    </xf>
    <xf numFmtId="0" fontId="9" fillId="0" borderId="79" xfId="0" applyFont="1" applyBorder="1" applyAlignment="1" applyProtection="1">
      <alignment horizontal="distributed" vertical="center"/>
    </xf>
    <xf numFmtId="0" fontId="9" fillId="0" borderId="80" xfId="0" applyFont="1" applyBorder="1" applyAlignment="1" applyProtection="1">
      <alignment horizontal="distributed" vertical="center"/>
    </xf>
    <xf numFmtId="0" fontId="9" fillId="0" borderId="82" xfId="0" applyFont="1" applyBorder="1" applyAlignment="1" applyProtection="1">
      <alignment horizontal="distributed" vertical="center"/>
    </xf>
    <xf numFmtId="0" fontId="9" fillId="0" borderId="86" xfId="0" applyFont="1" applyBorder="1" applyAlignment="1" applyProtection="1">
      <alignment horizontal="distributed" vertical="center"/>
    </xf>
    <xf numFmtId="0" fontId="9" fillId="0" borderId="87" xfId="0" applyFont="1" applyBorder="1" applyAlignment="1" applyProtection="1">
      <alignment horizontal="distributed" vertical="center"/>
    </xf>
    <xf numFmtId="0" fontId="9" fillId="0" borderId="95" xfId="0" applyFont="1" applyBorder="1" applyAlignment="1" applyProtection="1">
      <alignment horizontal="distributed" vertical="center"/>
    </xf>
    <xf numFmtId="0" fontId="10" fillId="0" borderId="42" xfId="0" applyFont="1" applyBorder="1" applyAlignment="1" applyProtection="1">
      <alignment horizontal="distributed" vertical="center"/>
    </xf>
    <xf numFmtId="0" fontId="10" fillId="0" borderId="2" xfId="0" applyFont="1" applyBorder="1" applyAlignment="1" applyProtection="1">
      <alignment horizontal="distributed" vertical="center"/>
    </xf>
    <xf numFmtId="0" fontId="10" fillId="0" borderId="43" xfId="0" applyFont="1" applyBorder="1" applyAlignment="1" applyProtection="1">
      <alignment horizontal="distributed" vertical="center"/>
    </xf>
    <xf numFmtId="0" fontId="9" fillId="0" borderId="89" xfId="0" applyFont="1" applyBorder="1" applyAlignment="1" applyProtection="1">
      <alignment horizontal="distributed" vertical="center"/>
    </xf>
    <xf numFmtId="0" fontId="9" fillId="0" borderId="90" xfId="0" applyFont="1" applyBorder="1" applyAlignment="1" applyProtection="1">
      <alignment horizontal="distributed" vertical="center"/>
    </xf>
    <xf numFmtId="0" fontId="9" fillId="0" borderId="44" xfId="0" applyFont="1" applyBorder="1" applyAlignment="1" applyProtection="1">
      <alignment horizontal="distributed" vertical="center"/>
    </xf>
    <xf numFmtId="0" fontId="9" fillId="0" borderId="55"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54"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0" fontId="9" fillId="0" borderId="4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43" xfId="0" applyFont="1" applyBorder="1" applyAlignment="1" applyProtection="1">
      <alignment horizontal="center" vertical="center"/>
    </xf>
    <xf numFmtId="0" fontId="11" fillId="0" borderId="0" xfId="0" applyFont="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7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5" xfId="0" applyFont="1" applyBorder="1" applyAlignment="1" applyProtection="1">
      <alignment horizontal="center" vertical="center"/>
    </xf>
    <xf numFmtId="184" fontId="18" fillId="0" borderId="79" xfId="0" applyNumberFormat="1" applyFont="1" applyBorder="1" applyAlignment="1" applyProtection="1">
      <alignment horizontal="right" vertical="center"/>
    </xf>
    <xf numFmtId="184" fontId="18" fillId="0" borderId="80" xfId="0" applyNumberFormat="1" applyFont="1" applyBorder="1" applyAlignment="1" applyProtection="1">
      <alignment horizontal="right" vertical="center"/>
    </xf>
    <xf numFmtId="184" fontId="18" fillId="0" borderId="81" xfId="0" applyNumberFormat="1" applyFont="1" applyBorder="1" applyAlignment="1" applyProtection="1">
      <alignment horizontal="right" vertical="center"/>
    </xf>
  </cellXfs>
  <cellStyles count="2">
    <cellStyle name="標準" xfId="0" builtinId="0"/>
    <cellStyle name="標準_交付申請時チェックリスト" xfId="1" xr:uid="{993F3AA1-D10F-490A-B394-50F98E4738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8</xdr:row>
          <xdr:rowOff>95250</xdr:rowOff>
        </xdr:from>
        <xdr:to>
          <xdr:col>7</xdr:col>
          <xdr:colOff>66675</xdr:colOff>
          <xdr:row>8</xdr:row>
          <xdr:rowOff>304800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305CE829-89BE-40D6-C677-18BEEB68BA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95250</xdr:rowOff>
        </xdr:from>
        <xdr:to>
          <xdr:col>7</xdr:col>
          <xdr:colOff>66675</xdr:colOff>
          <xdr:row>9</xdr:row>
          <xdr:rowOff>304800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811D00B4-8765-B605-993F-7EBC5AC52E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104775</xdr:rowOff>
        </xdr:from>
        <xdr:to>
          <xdr:col>7</xdr:col>
          <xdr:colOff>66675</xdr:colOff>
          <xdr:row>10</xdr:row>
          <xdr:rowOff>314325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4CC9083B-A261-59AB-6B01-04D773464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114300</xdr:rowOff>
        </xdr:from>
        <xdr:to>
          <xdr:col>7</xdr:col>
          <xdr:colOff>66675</xdr:colOff>
          <xdr:row>13</xdr:row>
          <xdr:rowOff>323850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91128BED-B5D7-8296-89A1-54897F3549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123825</xdr:rowOff>
        </xdr:from>
        <xdr:to>
          <xdr:col>7</xdr:col>
          <xdr:colOff>66675</xdr:colOff>
          <xdr:row>14</xdr:row>
          <xdr:rowOff>333375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16A33E0B-87A9-0F10-4201-19EE515DC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133350</xdr:rowOff>
        </xdr:from>
        <xdr:to>
          <xdr:col>7</xdr:col>
          <xdr:colOff>66675</xdr:colOff>
          <xdr:row>15</xdr:row>
          <xdr:rowOff>342900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5C4008AD-9A56-C304-65D0-4DA07E1B67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133350</xdr:rowOff>
        </xdr:from>
        <xdr:to>
          <xdr:col>7</xdr:col>
          <xdr:colOff>66675</xdr:colOff>
          <xdr:row>16</xdr:row>
          <xdr:rowOff>342900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7430B415-7F53-0603-080D-298DC91B8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142875</xdr:rowOff>
        </xdr:from>
        <xdr:to>
          <xdr:col>7</xdr:col>
          <xdr:colOff>66675</xdr:colOff>
          <xdr:row>17</xdr:row>
          <xdr:rowOff>352425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F11E3814-84AB-3541-BF1C-A670AB6513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xdr:row>
          <xdr:rowOff>66675</xdr:rowOff>
        </xdr:from>
        <xdr:to>
          <xdr:col>7</xdr:col>
          <xdr:colOff>76200</xdr:colOff>
          <xdr:row>22</xdr:row>
          <xdr:rowOff>276225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E8DE50DD-AE5C-1D4D-1B5E-C2B6901B3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76200</xdr:rowOff>
        </xdr:from>
        <xdr:to>
          <xdr:col>7</xdr:col>
          <xdr:colOff>66675</xdr:colOff>
          <xdr:row>23</xdr:row>
          <xdr:rowOff>285750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756419F4-FE48-783A-9C4B-FFFA2091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84</xdr:col>
      <xdr:colOff>76200</xdr:colOff>
      <xdr:row>14</xdr:row>
      <xdr:rowOff>38100</xdr:rowOff>
    </xdr:from>
    <xdr:to>
      <xdr:col>104</xdr:col>
      <xdr:colOff>47625</xdr:colOff>
      <xdr:row>15</xdr:row>
      <xdr:rowOff>276225</xdr:rowOff>
    </xdr:to>
    <xdr:sp macro="" textlink="">
      <xdr:nvSpPr>
        <xdr:cNvPr id="6158" name="Rectangle 14">
          <a:extLst>
            <a:ext uri="{FF2B5EF4-FFF2-40B4-BE49-F238E27FC236}">
              <a16:creationId xmlns:a16="http://schemas.microsoft.com/office/drawing/2014/main" id="{024723F4-58AE-36DF-7913-42E4E76EA2BC}"/>
            </a:ext>
          </a:extLst>
        </xdr:cNvPr>
        <xdr:cNvSpPr>
          <a:spLocks noChangeArrowheads="1"/>
        </xdr:cNvSpPr>
      </xdr:nvSpPr>
      <xdr:spPr bwMode="auto">
        <a:xfrm>
          <a:off x="8077200" y="5105400"/>
          <a:ext cx="1876425"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確認した場合、□をクリックすると、チェックが付きます。</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9</xdr:row>
          <xdr:rowOff>95250</xdr:rowOff>
        </xdr:from>
        <xdr:to>
          <xdr:col>7</xdr:col>
          <xdr:colOff>66675</xdr:colOff>
          <xdr:row>9</xdr:row>
          <xdr:rowOff>304800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6CF42E03-0B82-A4EF-0691-61984CA632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104775</xdr:rowOff>
        </xdr:from>
        <xdr:to>
          <xdr:col>7</xdr:col>
          <xdr:colOff>66675</xdr:colOff>
          <xdr:row>10</xdr:row>
          <xdr:rowOff>314325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BE6237A9-FADB-6262-55D7-27F9035C55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228600</xdr:rowOff>
        </xdr:from>
        <xdr:to>
          <xdr:col>7</xdr:col>
          <xdr:colOff>66675</xdr:colOff>
          <xdr:row>12</xdr:row>
          <xdr:rowOff>85725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2E3385A4-FB6F-B450-12A7-C2203D5C9E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114300</xdr:rowOff>
        </xdr:from>
        <xdr:to>
          <xdr:col>7</xdr:col>
          <xdr:colOff>66675</xdr:colOff>
          <xdr:row>13</xdr:row>
          <xdr:rowOff>323850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6931EB32-F4AB-6E10-8D6A-78501D2267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123825</xdr:rowOff>
        </xdr:from>
        <xdr:to>
          <xdr:col>7</xdr:col>
          <xdr:colOff>66675</xdr:colOff>
          <xdr:row>14</xdr:row>
          <xdr:rowOff>333375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71FB5FA0-9FD4-BD91-1A9F-661B136C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133350</xdr:rowOff>
        </xdr:from>
        <xdr:to>
          <xdr:col>7</xdr:col>
          <xdr:colOff>66675</xdr:colOff>
          <xdr:row>15</xdr:row>
          <xdr:rowOff>342900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EB0192E1-EAED-DCA6-1607-C85320A8D9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133350</xdr:rowOff>
        </xdr:from>
        <xdr:to>
          <xdr:col>7</xdr:col>
          <xdr:colOff>66675</xdr:colOff>
          <xdr:row>16</xdr:row>
          <xdr:rowOff>342900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E335AB69-4F5F-4CE0-ECCB-FE4ED8225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142875</xdr:rowOff>
        </xdr:from>
        <xdr:to>
          <xdr:col>7</xdr:col>
          <xdr:colOff>66675</xdr:colOff>
          <xdr:row>17</xdr:row>
          <xdr:rowOff>352425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FD744443-F313-BC46-1925-566B18CAC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257175</xdr:rowOff>
        </xdr:from>
        <xdr:to>
          <xdr:col>7</xdr:col>
          <xdr:colOff>76200</xdr:colOff>
          <xdr:row>21</xdr:row>
          <xdr:rowOff>104775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42943AB3-43B8-0842-0032-F800DCF57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276225</xdr:rowOff>
        </xdr:from>
        <xdr:to>
          <xdr:col>6</xdr:col>
          <xdr:colOff>76200</xdr:colOff>
          <xdr:row>19</xdr:row>
          <xdr:rowOff>114300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B42DE521-2F76-0697-336B-76027ABFFB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207065</xdr:colOff>
      <xdr:row>34</xdr:row>
      <xdr:rowOff>24847</xdr:rowOff>
    </xdr:from>
    <xdr:to>
      <xdr:col>31</xdr:col>
      <xdr:colOff>80374</xdr:colOff>
      <xdr:row>39</xdr:row>
      <xdr:rowOff>157018</xdr:rowOff>
    </xdr:to>
    <xdr:sp macro="" textlink="">
      <xdr:nvSpPr>
        <xdr:cNvPr id="2" name="Rectangle 3">
          <a:extLst>
            <a:ext uri="{FF2B5EF4-FFF2-40B4-BE49-F238E27FC236}">
              <a16:creationId xmlns:a16="http://schemas.microsoft.com/office/drawing/2014/main" id="{13F86736-E326-0204-1CE0-5A1D266DD093}"/>
            </a:ext>
          </a:extLst>
        </xdr:cNvPr>
        <xdr:cNvSpPr>
          <a:spLocks noChangeArrowheads="1"/>
        </xdr:cNvSpPr>
      </xdr:nvSpPr>
      <xdr:spPr bwMode="auto">
        <a:xfrm>
          <a:off x="7454348" y="8373717"/>
          <a:ext cx="1612656" cy="12089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これらの項目は、前年度申請時と比べて、内容に変更がない場合、省略することができます。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省略する場合は、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左記チェック欄に☑を入れてください。</a:t>
          </a:r>
          <a:endParaRPr lang="ja-JP" altLang="en-US"/>
        </a:p>
      </xdr:txBody>
    </xdr:sp>
    <xdr:clientData/>
  </xdr:twoCellAnchor>
  <xdr:twoCellAnchor>
    <xdr:from>
      <xdr:col>24</xdr:col>
      <xdr:colOff>0</xdr:colOff>
      <xdr:row>34</xdr:row>
      <xdr:rowOff>152400</xdr:rowOff>
    </xdr:from>
    <xdr:to>
      <xdr:col>25</xdr:col>
      <xdr:colOff>209550</xdr:colOff>
      <xdr:row>38</xdr:row>
      <xdr:rowOff>76200</xdr:rowOff>
    </xdr:to>
    <xdr:sp macro="" textlink="">
      <xdr:nvSpPr>
        <xdr:cNvPr id="1155" name="AutoShape 2">
          <a:extLst>
            <a:ext uri="{FF2B5EF4-FFF2-40B4-BE49-F238E27FC236}">
              <a16:creationId xmlns:a16="http://schemas.microsoft.com/office/drawing/2014/main" id="{4B731DBD-08A2-B85C-CEA6-C9883FCBCA0D}"/>
            </a:ext>
          </a:extLst>
        </xdr:cNvPr>
        <xdr:cNvSpPr>
          <a:spLocks/>
        </xdr:cNvSpPr>
      </xdr:nvSpPr>
      <xdr:spPr bwMode="auto">
        <a:xfrm>
          <a:off x="6858000" y="8601075"/>
          <a:ext cx="495300" cy="800100"/>
        </a:xfrm>
        <a:prstGeom prst="rightBrace">
          <a:avLst>
            <a:gd name="adj1" fmla="val 2229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200025</xdr:rowOff>
        </xdr:from>
        <xdr:to>
          <xdr:col>10</xdr:col>
          <xdr:colOff>0</xdr:colOff>
          <xdr:row>36</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19F22104-F1E2-180D-18F4-27CA7C341F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200025</xdr:rowOff>
        </xdr:from>
        <xdr:to>
          <xdr:col>9</xdr:col>
          <xdr:colOff>285750</xdr:colOff>
          <xdr:row>37</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DDA111C1-AE2E-1D24-1225-46EB956DC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209550</xdr:rowOff>
        </xdr:from>
        <xdr:to>
          <xdr:col>10</xdr:col>
          <xdr:colOff>0</xdr:colOff>
          <xdr:row>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A26424BD-041C-FAF5-641B-CA37E2550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47625</xdr:colOff>
      <xdr:row>21</xdr:row>
      <xdr:rowOff>47625</xdr:rowOff>
    </xdr:from>
    <xdr:to>
      <xdr:col>15</xdr:col>
      <xdr:colOff>114300</xdr:colOff>
      <xdr:row>21</xdr:row>
      <xdr:rowOff>228600</xdr:rowOff>
    </xdr:to>
    <xdr:sp macro="" textlink="">
      <xdr:nvSpPr>
        <xdr:cNvPr id="1156" name="Oval 4">
          <a:extLst>
            <a:ext uri="{FF2B5EF4-FFF2-40B4-BE49-F238E27FC236}">
              <a16:creationId xmlns:a16="http://schemas.microsoft.com/office/drawing/2014/main" id="{271C2065-BC72-7FB5-1D75-1DF43CC33330}"/>
            </a:ext>
          </a:extLst>
        </xdr:cNvPr>
        <xdr:cNvSpPr>
          <a:spLocks noChangeArrowheads="1"/>
        </xdr:cNvSpPr>
      </xdr:nvSpPr>
      <xdr:spPr bwMode="auto">
        <a:xfrm>
          <a:off x="3762375" y="5124450"/>
          <a:ext cx="638175" cy="1809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38100</xdr:colOff>
      <xdr:row>22</xdr:row>
      <xdr:rowOff>38100</xdr:rowOff>
    </xdr:from>
    <xdr:to>
      <xdr:col>11</xdr:col>
      <xdr:colOff>95250</xdr:colOff>
      <xdr:row>22</xdr:row>
      <xdr:rowOff>219075</xdr:rowOff>
    </xdr:to>
    <xdr:sp macro="" textlink="">
      <xdr:nvSpPr>
        <xdr:cNvPr id="1157" name="Oval 4">
          <a:extLst>
            <a:ext uri="{FF2B5EF4-FFF2-40B4-BE49-F238E27FC236}">
              <a16:creationId xmlns:a16="http://schemas.microsoft.com/office/drawing/2014/main" id="{B8B55EFB-2387-C711-A522-0EAEB14AC87A}"/>
            </a:ext>
          </a:extLst>
        </xdr:cNvPr>
        <xdr:cNvSpPr>
          <a:spLocks noChangeArrowheads="1"/>
        </xdr:cNvSpPr>
      </xdr:nvSpPr>
      <xdr:spPr bwMode="auto">
        <a:xfrm>
          <a:off x="2609850" y="5391150"/>
          <a:ext cx="628650" cy="1809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145677</xdr:colOff>
      <xdr:row>30</xdr:row>
      <xdr:rowOff>168088</xdr:rowOff>
    </xdr:from>
    <xdr:to>
      <xdr:col>36</xdr:col>
      <xdr:colOff>22413</xdr:colOff>
      <xdr:row>35</xdr:row>
      <xdr:rowOff>224117</xdr:rowOff>
    </xdr:to>
    <xdr:sp macro="" textlink="">
      <xdr:nvSpPr>
        <xdr:cNvPr id="2" name="角丸四角形 1">
          <a:extLst>
            <a:ext uri="{FF2B5EF4-FFF2-40B4-BE49-F238E27FC236}">
              <a16:creationId xmlns:a16="http://schemas.microsoft.com/office/drawing/2014/main" id="{36394F74-33C7-BF51-6047-A41094C53EE3}"/>
            </a:ext>
          </a:extLst>
        </xdr:cNvPr>
        <xdr:cNvSpPr/>
      </xdr:nvSpPr>
      <xdr:spPr>
        <a:xfrm>
          <a:off x="7407089" y="6465794"/>
          <a:ext cx="4101353" cy="1232647"/>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l">
            <a:lnSpc>
              <a:spcPts val="2100"/>
            </a:lnSpc>
          </a:pPr>
          <a:r>
            <a:rPr kumimoji="1" lang="ja-JP" altLang="en-US" sz="1800">
              <a:latin typeface="HG丸ｺﾞｼｯｸM-PRO" panose="020F0600000000000000" pitchFamily="50" charset="-128"/>
              <a:ea typeface="HG丸ｺﾞｼｯｸM-PRO" panose="020F0600000000000000" pitchFamily="50" charset="-128"/>
            </a:rPr>
            <a:t>別紙１については、別紙２及び別紙</a:t>
          </a:r>
          <a:r>
            <a:rPr kumimoji="1" lang="en-US" altLang="ja-JP" sz="1800">
              <a:latin typeface="HG丸ｺﾞｼｯｸM-PRO" panose="020F0600000000000000" pitchFamily="50" charset="-128"/>
              <a:ea typeface="HG丸ｺﾞｼｯｸM-PRO" panose="020F0600000000000000" pitchFamily="50" charset="-128"/>
            </a:rPr>
            <a:t>3</a:t>
          </a:r>
          <a:r>
            <a:rPr kumimoji="1" lang="ja-JP" altLang="en-US" sz="1800">
              <a:latin typeface="HG丸ｺﾞｼｯｸM-PRO" panose="020F0600000000000000" pitchFamily="50" charset="-128"/>
              <a:ea typeface="HG丸ｺﾞｼｯｸM-PRO" panose="020F0600000000000000" pitchFamily="50" charset="-128"/>
            </a:rPr>
            <a:t>に入力した数値が反映されるため、</a:t>
          </a: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本シートへの入力は不要</a:t>
          </a:r>
          <a:r>
            <a:rPr kumimoji="1" lang="ja-JP" altLang="en-US" sz="1800">
              <a:latin typeface="HG丸ｺﾞｼｯｸM-PRO" panose="020F0600000000000000" pitchFamily="50" charset="-128"/>
              <a:ea typeface="HG丸ｺﾞｼｯｸM-PRO" panose="020F0600000000000000" pitchFamily="50" charset="-128"/>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104775</xdr:colOff>
      <xdr:row>4</xdr:row>
      <xdr:rowOff>57150</xdr:rowOff>
    </xdr:from>
    <xdr:to>
      <xdr:col>29</xdr:col>
      <xdr:colOff>266700</xdr:colOff>
      <xdr:row>17</xdr:row>
      <xdr:rowOff>180975</xdr:rowOff>
    </xdr:to>
    <xdr:sp macro="" textlink="">
      <xdr:nvSpPr>
        <xdr:cNvPr id="3907" name="AutoShape 2">
          <a:extLst>
            <a:ext uri="{FF2B5EF4-FFF2-40B4-BE49-F238E27FC236}">
              <a16:creationId xmlns:a16="http://schemas.microsoft.com/office/drawing/2014/main" id="{B98BBE34-791C-ACDB-B512-BC3E1EC4FD19}"/>
            </a:ext>
          </a:extLst>
        </xdr:cNvPr>
        <xdr:cNvSpPr>
          <a:spLocks/>
        </xdr:cNvSpPr>
      </xdr:nvSpPr>
      <xdr:spPr bwMode="auto">
        <a:xfrm>
          <a:off x="7677150" y="933450"/>
          <a:ext cx="1133475" cy="2971800"/>
        </a:xfrm>
        <a:prstGeom prst="rightBrace">
          <a:avLst>
            <a:gd name="adj1" fmla="val 2184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419100</xdr:colOff>
      <xdr:row>7</xdr:row>
      <xdr:rowOff>104775</xdr:rowOff>
    </xdr:from>
    <xdr:to>
      <xdr:col>34</xdr:col>
      <xdr:colOff>200025</xdr:colOff>
      <xdr:row>15</xdr:row>
      <xdr:rowOff>209550</xdr:rowOff>
    </xdr:to>
    <xdr:sp macro="" textlink="">
      <xdr:nvSpPr>
        <xdr:cNvPr id="3075" name="Rectangle 3">
          <a:extLst>
            <a:ext uri="{FF2B5EF4-FFF2-40B4-BE49-F238E27FC236}">
              <a16:creationId xmlns:a16="http://schemas.microsoft.com/office/drawing/2014/main" id="{47A60AB0-85FB-1380-052D-C5C5BB969520}"/>
            </a:ext>
          </a:extLst>
        </xdr:cNvPr>
        <xdr:cNvSpPr>
          <a:spLocks noChangeArrowheads="1"/>
        </xdr:cNvSpPr>
      </xdr:nvSpPr>
      <xdr:spPr bwMode="auto">
        <a:xfrm>
          <a:off x="8963025" y="1638300"/>
          <a:ext cx="1609725" cy="1857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これらの項目は、全て日中一時運営規定と同じにしてください。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規定と実態とが異なる場合は、規定を変更してください。</a:t>
          </a:r>
          <a:endParaRPr lang="ja-JP" altLang="en-US"/>
        </a:p>
      </xdr:txBody>
    </xdr:sp>
    <xdr:clientData/>
  </xdr:twoCellAnchor>
  <xdr:twoCellAnchor>
    <xdr:from>
      <xdr:col>30</xdr:col>
      <xdr:colOff>38100</xdr:colOff>
      <xdr:row>33</xdr:row>
      <xdr:rowOff>28575</xdr:rowOff>
    </xdr:from>
    <xdr:to>
      <xdr:col>30</xdr:col>
      <xdr:colOff>390525</xdr:colOff>
      <xdr:row>46</xdr:row>
      <xdr:rowOff>76200</xdr:rowOff>
    </xdr:to>
    <xdr:sp macro="" textlink="">
      <xdr:nvSpPr>
        <xdr:cNvPr id="3909" name="AutoShape 4">
          <a:extLst>
            <a:ext uri="{FF2B5EF4-FFF2-40B4-BE49-F238E27FC236}">
              <a16:creationId xmlns:a16="http://schemas.microsoft.com/office/drawing/2014/main" id="{05AE6833-18BE-220C-42C0-F770091FDCED}"/>
            </a:ext>
          </a:extLst>
        </xdr:cNvPr>
        <xdr:cNvSpPr>
          <a:spLocks/>
        </xdr:cNvSpPr>
      </xdr:nvSpPr>
      <xdr:spPr bwMode="auto">
        <a:xfrm>
          <a:off x="9267825" y="7258050"/>
          <a:ext cx="247650" cy="2524125"/>
        </a:xfrm>
        <a:prstGeom prst="rightBrace">
          <a:avLst>
            <a:gd name="adj1" fmla="val 3685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149599</xdr:colOff>
      <xdr:row>32</xdr:row>
      <xdr:rowOff>146796</xdr:rowOff>
    </xdr:from>
    <xdr:to>
      <xdr:col>34</xdr:col>
      <xdr:colOff>269502</xdr:colOff>
      <xdr:row>48</xdr:row>
      <xdr:rowOff>70597</xdr:rowOff>
    </xdr:to>
    <xdr:sp macro="" textlink="">
      <xdr:nvSpPr>
        <xdr:cNvPr id="3077" name="Rectangle 5">
          <a:extLst>
            <a:ext uri="{FF2B5EF4-FFF2-40B4-BE49-F238E27FC236}">
              <a16:creationId xmlns:a16="http://schemas.microsoft.com/office/drawing/2014/main" id="{7D92C995-B639-DD2E-F7F2-293DD228785F}"/>
            </a:ext>
          </a:extLst>
        </xdr:cNvPr>
        <xdr:cNvSpPr>
          <a:spLocks noChangeArrowheads="1"/>
        </xdr:cNvSpPr>
      </xdr:nvSpPr>
      <xdr:spPr bwMode="auto">
        <a:xfrm>
          <a:off x="8699687" y="7318561"/>
          <a:ext cx="1968874" cy="303903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管理者も含めて記載して下さい。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なお、管理者や支援（介護）員は要綱に定められた資格が必要です。特に管理者は常勤でなくてはなりません。</a:t>
          </a:r>
        </a:p>
        <a:p>
          <a:pPr algn="l" rtl="0">
            <a:lnSpc>
              <a:spcPts val="1300"/>
            </a:lnSpc>
            <a:defRPr sz="1000"/>
          </a:pPr>
          <a:r>
            <a:rPr lang="ja-JP" altLang="en-US" sz="1100" b="0" i="0" u="none" strike="noStrike" baseline="0">
              <a:solidFill>
                <a:srgbClr val="000000"/>
              </a:solidFill>
              <a:latin typeface="ＭＳ Ｐゴシック"/>
              <a:ea typeface="ＭＳ Ｐゴシック"/>
            </a:rPr>
            <a:t>要件を満たす職員については、別紙４にも記載して下さい。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日中一時のみ行う職員は「専任」に○をしてください。</a:t>
          </a:r>
        </a:p>
        <a:p>
          <a:pPr algn="l" rtl="0">
            <a:defRPr sz="1000"/>
          </a:pPr>
          <a:r>
            <a:rPr lang="ja-JP" altLang="en-US" sz="1100" b="0" i="0" u="none" strike="noStrike" baseline="0">
              <a:solidFill>
                <a:srgbClr val="000000"/>
              </a:solidFill>
              <a:latin typeface="ＭＳ Ｐゴシック"/>
              <a:ea typeface="ＭＳ Ｐゴシック"/>
            </a:rPr>
            <a:t>他の職務も行う職員は「兼務」に○をしてください。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食事を提供する場合は、調理を行う職員についても別紙４と併せて記載し、資格証明書の写しを添付して下さい。</a:t>
          </a:r>
          <a:endParaRPr lang="ja-JP" altLang="en-US"/>
        </a:p>
      </xdr:txBody>
    </xdr:sp>
    <xdr:clientData/>
  </xdr:twoCellAnchor>
  <xdr:twoCellAnchor>
    <xdr:from>
      <xdr:col>30</xdr:col>
      <xdr:colOff>133350</xdr:colOff>
      <xdr:row>54</xdr:row>
      <xdr:rowOff>0</xdr:rowOff>
    </xdr:from>
    <xdr:to>
      <xdr:col>32</xdr:col>
      <xdr:colOff>276225</xdr:colOff>
      <xdr:row>65</xdr:row>
      <xdr:rowOff>295275</xdr:rowOff>
    </xdr:to>
    <xdr:sp macro="" textlink="">
      <xdr:nvSpPr>
        <xdr:cNvPr id="3911" name="AutoShape 9">
          <a:extLst>
            <a:ext uri="{FF2B5EF4-FFF2-40B4-BE49-F238E27FC236}">
              <a16:creationId xmlns:a16="http://schemas.microsoft.com/office/drawing/2014/main" id="{3AE3EFB1-2264-A56C-9066-1A7303A1E910}"/>
            </a:ext>
          </a:extLst>
        </xdr:cNvPr>
        <xdr:cNvSpPr>
          <a:spLocks/>
        </xdr:cNvSpPr>
      </xdr:nvSpPr>
      <xdr:spPr bwMode="auto">
        <a:xfrm>
          <a:off x="9363075" y="11496675"/>
          <a:ext cx="714375" cy="3962400"/>
        </a:xfrm>
        <a:prstGeom prst="rightBrace">
          <a:avLst>
            <a:gd name="adj1" fmla="val 4622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142875</xdr:colOff>
      <xdr:row>58</xdr:row>
      <xdr:rowOff>200025</xdr:rowOff>
    </xdr:from>
    <xdr:to>
      <xdr:col>40</xdr:col>
      <xdr:colOff>85725</xdr:colOff>
      <xdr:row>61</xdr:row>
      <xdr:rowOff>171450</xdr:rowOff>
    </xdr:to>
    <xdr:sp macro="" textlink="">
      <xdr:nvSpPr>
        <xdr:cNvPr id="3082" name="Rectangle 10">
          <a:extLst>
            <a:ext uri="{FF2B5EF4-FFF2-40B4-BE49-F238E27FC236}">
              <a16:creationId xmlns:a16="http://schemas.microsoft.com/office/drawing/2014/main" id="{78356A3F-CB50-DFBD-DC4A-7069582E9DC9}"/>
            </a:ext>
          </a:extLst>
        </xdr:cNvPr>
        <xdr:cNvSpPr>
          <a:spLocks noChangeArrowheads="1"/>
        </xdr:cNvSpPr>
      </xdr:nvSpPr>
      <xdr:spPr bwMode="auto">
        <a:xfrm>
          <a:off x="10229850" y="13030200"/>
          <a:ext cx="1943100" cy="971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計画している回数を記入すれば、自動的に補助金算出調書や収支予算書の補助額と負担額が計算して記載されるようになっております。</a:t>
          </a:r>
          <a:endParaRPr lang="ja-JP" altLang="en-US"/>
        </a:p>
      </xdr:txBody>
    </xdr:sp>
    <xdr:clientData/>
  </xdr:twoCellAnchor>
  <xdr:twoCellAnchor>
    <xdr:from>
      <xdr:col>5</xdr:col>
      <xdr:colOff>142875</xdr:colOff>
      <xdr:row>3</xdr:row>
      <xdr:rowOff>200025</xdr:rowOff>
    </xdr:from>
    <xdr:to>
      <xdr:col>6</xdr:col>
      <xdr:colOff>85725</xdr:colOff>
      <xdr:row>4</xdr:row>
      <xdr:rowOff>200025</xdr:rowOff>
    </xdr:to>
    <xdr:sp macro="" textlink="">
      <xdr:nvSpPr>
        <xdr:cNvPr id="3913" name="Oval 4">
          <a:extLst>
            <a:ext uri="{FF2B5EF4-FFF2-40B4-BE49-F238E27FC236}">
              <a16:creationId xmlns:a16="http://schemas.microsoft.com/office/drawing/2014/main" id="{8FC982AC-7263-963F-4494-9A79E7859EF2}"/>
            </a:ext>
          </a:extLst>
        </xdr:cNvPr>
        <xdr:cNvSpPr>
          <a:spLocks noChangeArrowheads="1"/>
        </xdr:cNvSpPr>
      </xdr:nvSpPr>
      <xdr:spPr bwMode="auto">
        <a:xfrm>
          <a:off x="1666875" y="857250"/>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228600</xdr:colOff>
      <xdr:row>3</xdr:row>
      <xdr:rowOff>209550</xdr:rowOff>
    </xdr:from>
    <xdr:to>
      <xdr:col>7</xdr:col>
      <xdr:colOff>171450</xdr:colOff>
      <xdr:row>4</xdr:row>
      <xdr:rowOff>209550</xdr:rowOff>
    </xdr:to>
    <xdr:sp macro="" textlink="">
      <xdr:nvSpPr>
        <xdr:cNvPr id="3914" name="Oval 4">
          <a:extLst>
            <a:ext uri="{FF2B5EF4-FFF2-40B4-BE49-F238E27FC236}">
              <a16:creationId xmlns:a16="http://schemas.microsoft.com/office/drawing/2014/main" id="{BBE99FDB-4743-FC22-9D9B-EE6EC7E5CE5B}"/>
            </a:ext>
          </a:extLst>
        </xdr:cNvPr>
        <xdr:cNvSpPr>
          <a:spLocks noChangeArrowheads="1"/>
        </xdr:cNvSpPr>
      </xdr:nvSpPr>
      <xdr:spPr bwMode="auto">
        <a:xfrm>
          <a:off x="2009775" y="866775"/>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38100</xdr:colOff>
      <xdr:row>3</xdr:row>
      <xdr:rowOff>209550</xdr:rowOff>
    </xdr:from>
    <xdr:to>
      <xdr:col>8</xdr:col>
      <xdr:colOff>247650</xdr:colOff>
      <xdr:row>4</xdr:row>
      <xdr:rowOff>219075</xdr:rowOff>
    </xdr:to>
    <xdr:sp macro="" textlink="">
      <xdr:nvSpPr>
        <xdr:cNvPr id="3915" name="Oval 4">
          <a:extLst>
            <a:ext uri="{FF2B5EF4-FFF2-40B4-BE49-F238E27FC236}">
              <a16:creationId xmlns:a16="http://schemas.microsoft.com/office/drawing/2014/main" id="{76D44B4F-E285-F0F5-D7C9-5441E5DD0B56}"/>
            </a:ext>
          </a:extLst>
        </xdr:cNvPr>
        <xdr:cNvSpPr>
          <a:spLocks noChangeArrowheads="1"/>
        </xdr:cNvSpPr>
      </xdr:nvSpPr>
      <xdr:spPr bwMode="auto">
        <a:xfrm>
          <a:off x="2333625" y="866775"/>
          <a:ext cx="209550" cy="2286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171450</xdr:colOff>
      <xdr:row>3</xdr:row>
      <xdr:rowOff>219075</xdr:rowOff>
    </xdr:from>
    <xdr:to>
      <xdr:col>11</xdr:col>
      <xdr:colOff>114300</xdr:colOff>
      <xdr:row>5</xdr:row>
      <xdr:rowOff>0</xdr:rowOff>
    </xdr:to>
    <xdr:sp macro="" textlink="">
      <xdr:nvSpPr>
        <xdr:cNvPr id="3916" name="Oval 4">
          <a:extLst>
            <a:ext uri="{FF2B5EF4-FFF2-40B4-BE49-F238E27FC236}">
              <a16:creationId xmlns:a16="http://schemas.microsoft.com/office/drawing/2014/main" id="{595E089A-1127-0B2B-7C9C-35138929B9A8}"/>
            </a:ext>
          </a:extLst>
        </xdr:cNvPr>
        <xdr:cNvSpPr>
          <a:spLocks noChangeArrowheads="1"/>
        </xdr:cNvSpPr>
      </xdr:nvSpPr>
      <xdr:spPr bwMode="auto">
        <a:xfrm>
          <a:off x="3019425" y="876300"/>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190500</xdr:colOff>
      <xdr:row>12</xdr:row>
      <xdr:rowOff>0</xdr:rowOff>
    </xdr:from>
    <xdr:to>
      <xdr:col>6</xdr:col>
      <xdr:colOff>142875</xdr:colOff>
      <xdr:row>13</xdr:row>
      <xdr:rowOff>0</xdr:rowOff>
    </xdr:to>
    <xdr:sp macro="" textlink="">
      <xdr:nvSpPr>
        <xdr:cNvPr id="3917" name="Oval 4">
          <a:extLst>
            <a:ext uri="{FF2B5EF4-FFF2-40B4-BE49-F238E27FC236}">
              <a16:creationId xmlns:a16="http://schemas.microsoft.com/office/drawing/2014/main" id="{62D600D5-F11B-D2A4-2C30-94912D680CFE}"/>
            </a:ext>
          </a:extLst>
        </xdr:cNvPr>
        <xdr:cNvSpPr>
          <a:spLocks noChangeArrowheads="1"/>
        </xdr:cNvSpPr>
      </xdr:nvSpPr>
      <xdr:spPr bwMode="auto">
        <a:xfrm>
          <a:off x="1714500" y="2628900"/>
          <a:ext cx="209550"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304800</xdr:colOff>
      <xdr:row>19</xdr:row>
      <xdr:rowOff>180975</xdr:rowOff>
    </xdr:from>
    <xdr:to>
      <xdr:col>2</xdr:col>
      <xdr:colOff>152400</xdr:colOff>
      <xdr:row>20</xdr:row>
      <xdr:rowOff>190500</xdr:rowOff>
    </xdr:to>
    <xdr:sp macro="" textlink="">
      <xdr:nvSpPr>
        <xdr:cNvPr id="3918" name="Oval 4">
          <a:extLst>
            <a:ext uri="{FF2B5EF4-FFF2-40B4-BE49-F238E27FC236}">
              <a16:creationId xmlns:a16="http://schemas.microsoft.com/office/drawing/2014/main" id="{7A6A79A3-3F06-3EAB-35C0-C07BBFBD70A2}"/>
            </a:ext>
          </a:extLst>
        </xdr:cNvPr>
        <xdr:cNvSpPr>
          <a:spLocks noChangeArrowheads="1"/>
        </xdr:cNvSpPr>
      </xdr:nvSpPr>
      <xdr:spPr bwMode="auto">
        <a:xfrm>
          <a:off x="704850" y="4343400"/>
          <a:ext cx="200025" cy="2286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19</xdr:row>
      <xdr:rowOff>161925</xdr:rowOff>
    </xdr:from>
    <xdr:to>
      <xdr:col>8</xdr:col>
      <xdr:colOff>161925</xdr:colOff>
      <xdr:row>20</xdr:row>
      <xdr:rowOff>161925</xdr:rowOff>
    </xdr:to>
    <xdr:sp macro="" textlink="">
      <xdr:nvSpPr>
        <xdr:cNvPr id="3919" name="Oval 4">
          <a:extLst>
            <a:ext uri="{FF2B5EF4-FFF2-40B4-BE49-F238E27FC236}">
              <a16:creationId xmlns:a16="http://schemas.microsoft.com/office/drawing/2014/main" id="{839F4EE3-A9AC-B1C5-616B-39CB4785334B}"/>
            </a:ext>
          </a:extLst>
        </xdr:cNvPr>
        <xdr:cNvSpPr>
          <a:spLocks noChangeArrowheads="1"/>
        </xdr:cNvSpPr>
      </xdr:nvSpPr>
      <xdr:spPr bwMode="auto">
        <a:xfrm>
          <a:off x="2257425" y="4324350"/>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123825</xdr:colOff>
      <xdr:row>27</xdr:row>
      <xdr:rowOff>209550</xdr:rowOff>
    </xdr:from>
    <xdr:to>
      <xdr:col>6</xdr:col>
      <xdr:colOff>66675</xdr:colOff>
      <xdr:row>28</xdr:row>
      <xdr:rowOff>219075</xdr:rowOff>
    </xdr:to>
    <xdr:sp macro="" textlink="">
      <xdr:nvSpPr>
        <xdr:cNvPr id="3920" name="Oval 4">
          <a:extLst>
            <a:ext uri="{FF2B5EF4-FFF2-40B4-BE49-F238E27FC236}">
              <a16:creationId xmlns:a16="http://schemas.microsoft.com/office/drawing/2014/main" id="{B5B1C332-93AD-B54D-0338-DF390C7FF045}"/>
            </a:ext>
          </a:extLst>
        </xdr:cNvPr>
        <xdr:cNvSpPr>
          <a:spLocks noChangeArrowheads="1"/>
        </xdr:cNvSpPr>
      </xdr:nvSpPr>
      <xdr:spPr bwMode="auto">
        <a:xfrm>
          <a:off x="1647825" y="6124575"/>
          <a:ext cx="200025" cy="2286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114300</xdr:colOff>
      <xdr:row>29</xdr:row>
      <xdr:rowOff>9525</xdr:rowOff>
    </xdr:from>
    <xdr:to>
      <xdr:col>6</xdr:col>
      <xdr:colOff>57150</xdr:colOff>
      <xdr:row>30</xdr:row>
      <xdr:rowOff>9525</xdr:rowOff>
    </xdr:to>
    <xdr:sp macro="" textlink="">
      <xdr:nvSpPr>
        <xdr:cNvPr id="3921" name="Oval 4">
          <a:extLst>
            <a:ext uri="{FF2B5EF4-FFF2-40B4-BE49-F238E27FC236}">
              <a16:creationId xmlns:a16="http://schemas.microsoft.com/office/drawing/2014/main" id="{7CBB4196-BD9E-A06F-AC4B-4E9638F5FA30}"/>
            </a:ext>
          </a:extLst>
        </xdr:cNvPr>
        <xdr:cNvSpPr>
          <a:spLocks noChangeArrowheads="1"/>
        </xdr:cNvSpPr>
      </xdr:nvSpPr>
      <xdr:spPr bwMode="auto">
        <a:xfrm>
          <a:off x="1638300" y="6362700"/>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114300</xdr:colOff>
      <xdr:row>29</xdr:row>
      <xdr:rowOff>219075</xdr:rowOff>
    </xdr:from>
    <xdr:to>
      <xdr:col>6</xdr:col>
      <xdr:colOff>57150</xdr:colOff>
      <xdr:row>31</xdr:row>
      <xdr:rowOff>0</xdr:rowOff>
    </xdr:to>
    <xdr:sp macro="" textlink="">
      <xdr:nvSpPr>
        <xdr:cNvPr id="3922" name="Oval 4">
          <a:extLst>
            <a:ext uri="{FF2B5EF4-FFF2-40B4-BE49-F238E27FC236}">
              <a16:creationId xmlns:a16="http://schemas.microsoft.com/office/drawing/2014/main" id="{F1663DF4-71DA-FB38-55C2-14EF71E5429B}"/>
            </a:ext>
          </a:extLst>
        </xdr:cNvPr>
        <xdr:cNvSpPr>
          <a:spLocks noChangeArrowheads="1"/>
        </xdr:cNvSpPr>
      </xdr:nvSpPr>
      <xdr:spPr bwMode="auto">
        <a:xfrm>
          <a:off x="1638300" y="6572250"/>
          <a:ext cx="200025" cy="219075"/>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123825</xdr:colOff>
      <xdr:row>31</xdr:row>
      <xdr:rowOff>9525</xdr:rowOff>
    </xdr:from>
    <xdr:to>
      <xdr:col>6</xdr:col>
      <xdr:colOff>66675</xdr:colOff>
      <xdr:row>32</xdr:row>
      <xdr:rowOff>19050</xdr:rowOff>
    </xdr:to>
    <xdr:sp macro="" textlink="">
      <xdr:nvSpPr>
        <xdr:cNvPr id="3923" name="Oval 4">
          <a:extLst>
            <a:ext uri="{FF2B5EF4-FFF2-40B4-BE49-F238E27FC236}">
              <a16:creationId xmlns:a16="http://schemas.microsoft.com/office/drawing/2014/main" id="{94EADCE3-51B2-90D4-6D1C-3671530155F3}"/>
            </a:ext>
          </a:extLst>
        </xdr:cNvPr>
        <xdr:cNvSpPr>
          <a:spLocks noChangeArrowheads="1"/>
        </xdr:cNvSpPr>
      </xdr:nvSpPr>
      <xdr:spPr bwMode="auto">
        <a:xfrm>
          <a:off x="1647825" y="6800850"/>
          <a:ext cx="200025" cy="22860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12</xdr:col>
      <xdr:colOff>247650</xdr:colOff>
      <xdr:row>34</xdr:row>
      <xdr:rowOff>171450</xdr:rowOff>
    </xdr:from>
    <xdr:to>
      <xdr:col>14</xdr:col>
      <xdr:colOff>9525</xdr:colOff>
      <xdr:row>36</xdr:row>
      <xdr:rowOff>9525</xdr:rowOff>
    </xdr:to>
    <xdr:sp macro="" textlink="">
      <xdr:nvSpPr>
        <xdr:cNvPr id="3924" name="Oval 19">
          <a:extLst>
            <a:ext uri="{FF2B5EF4-FFF2-40B4-BE49-F238E27FC236}">
              <a16:creationId xmlns:a16="http://schemas.microsoft.com/office/drawing/2014/main" id="{F302B46C-1BF0-AB44-740B-1B719364A629}"/>
            </a:ext>
          </a:extLst>
        </xdr:cNvPr>
        <xdr:cNvSpPr>
          <a:spLocks noChangeArrowheads="1"/>
        </xdr:cNvSpPr>
      </xdr:nvSpPr>
      <xdr:spPr bwMode="auto">
        <a:xfrm>
          <a:off x="3609975" y="7591425"/>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238125</xdr:colOff>
      <xdr:row>40</xdr:row>
      <xdr:rowOff>180975</xdr:rowOff>
    </xdr:from>
    <xdr:to>
      <xdr:col>14</xdr:col>
      <xdr:colOff>0</xdr:colOff>
      <xdr:row>42</xdr:row>
      <xdr:rowOff>19050</xdr:rowOff>
    </xdr:to>
    <xdr:sp macro="" textlink="">
      <xdr:nvSpPr>
        <xdr:cNvPr id="3925" name="Oval 19">
          <a:extLst>
            <a:ext uri="{FF2B5EF4-FFF2-40B4-BE49-F238E27FC236}">
              <a16:creationId xmlns:a16="http://schemas.microsoft.com/office/drawing/2014/main" id="{AED11E6F-9963-9DB7-0B19-E5250F0677C2}"/>
            </a:ext>
          </a:extLst>
        </xdr:cNvPr>
        <xdr:cNvSpPr>
          <a:spLocks noChangeArrowheads="1"/>
        </xdr:cNvSpPr>
      </xdr:nvSpPr>
      <xdr:spPr bwMode="auto">
        <a:xfrm>
          <a:off x="3600450" y="8743950"/>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228600</xdr:colOff>
      <xdr:row>36</xdr:row>
      <xdr:rowOff>171450</xdr:rowOff>
    </xdr:from>
    <xdr:to>
      <xdr:col>13</xdr:col>
      <xdr:colOff>247650</xdr:colOff>
      <xdr:row>38</xdr:row>
      <xdr:rowOff>9525</xdr:rowOff>
    </xdr:to>
    <xdr:sp macro="" textlink="">
      <xdr:nvSpPr>
        <xdr:cNvPr id="3926" name="Oval 19">
          <a:extLst>
            <a:ext uri="{FF2B5EF4-FFF2-40B4-BE49-F238E27FC236}">
              <a16:creationId xmlns:a16="http://schemas.microsoft.com/office/drawing/2014/main" id="{85A85592-70D2-7177-DE65-0B97D4DF81CF}"/>
            </a:ext>
          </a:extLst>
        </xdr:cNvPr>
        <xdr:cNvSpPr>
          <a:spLocks noChangeArrowheads="1"/>
        </xdr:cNvSpPr>
      </xdr:nvSpPr>
      <xdr:spPr bwMode="auto">
        <a:xfrm>
          <a:off x="3590925" y="7972425"/>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238125</xdr:colOff>
      <xdr:row>39</xdr:row>
      <xdr:rowOff>190500</xdr:rowOff>
    </xdr:from>
    <xdr:to>
      <xdr:col>14</xdr:col>
      <xdr:colOff>0</xdr:colOff>
      <xdr:row>41</xdr:row>
      <xdr:rowOff>28575</xdr:rowOff>
    </xdr:to>
    <xdr:sp macro="" textlink="">
      <xdr:nvSpPr>
        <xdr:cNvPr id="3927" name="Oval 19">
          <a:extLst>
            <a:ext uri="{FF2B5EF4-FFF2-40B4-BE49-F238E27FC236}">
              <a16:creationId xmlns:a16="http://schemas.microsoft.com/office/drawing/2014/main" id="{A3A1366B-92B9-7B23-0269-31DA2F7CB365}"/>
            </a:ext>
          </a:extLst>
        </xdr:cNvPr>
        <xdr:cNvSpPr>
          <a:spLocks noChangeArrowheads="1"/>
        </xdr:cNvSpPr>
      </xdr:nvSpPr>
      <xdr:spPr bwMode="auto">
        <a:xfrm>
          <a:off x="3600450" y="8562975"/>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247650</xdr:colOff>
      <xdr:row>35</xdr:row>
      <xdr:rowOff>171450</xdr:rowOff>
    </xdr:from>
    <xdr:to>
      <xdr:col>17</xdr:col>
      <xdr:colOff>9525</xdr:colOff>
      <xdr:row>37</xdr:row>
      <xdr:rowOff>9525</xdr:rowOff>
    </xdr:to>
    <xdr:sp macro="" textlink="">
      <xdr:nvSpPr>
        <xdr:cNvPr id="3928" name="Oval 19">
          <a:extLst>
            <a:ext uri="{FF2B5EF4-FFF2-40B4-BE49-F238E27FC236}">
              <a16:creationId xmlns:a16="http://schemas.microsoft.com/office/drawing/2014/main" id="{C651617E-6FBF-D6CF-CC5C-6B175E56FC25}"/>
            </a:ext>
          </a:extLst>
        </xdr:cNvPr>
        <xdr:cNvSpPr>
          <a:spLocks noChangeArrowheads="1"/>
        </xdr:cNvSpPr>
      </xdr:nvSpPr>
      <xdr:spPr bwMode="auto">
        <a:xfrm>
          <a:off x="4381500" y="7781925"/>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228600</xdr:colOff>
      <xdr:row>37</xdr:row>
      <xdr:rowOff>180975</xdr:rowOff>
    </xdr:from>
    <xdr:to>
      <xdr:col>16</xdr:col>
      <xdr:colOff>257175</xdr:colOff>
      <xdr:row>39</xdr:row>
      <xdr:rowOff>19050</xdr:rowOff>
    </xdr:to>
    <xdr:sp macro="" textlink="">
      <xdr:nvSpPr>
        <xdr:cNvPr id="3929" name="Oval 19">
          <a:extLst>
            <a:ext uri="{FF2B5EF4-FFF2-40B4-BE49-F238E27FC236}">
              <a16:creationId xmlns:a16="http://schemas.microsoft.com/office/drawing/2014/main" id="{2CB4F668-B230-35ED-C8E0-2E378D600744}"/>
            </a:ext>
          </a:extLst>
        </xdr:cNvPr>
        <xdr:cNvSpPr>
          <a:spLocks noChangeArrowheads="1"/>
        </xdr:cNvSpPr>
      </xdr:nvSpPr>
      <xdr:spPr bwMode="auto">
        <a:xfrm>
          <a:off x="4362450" y="8172450"/>
          <a:ext cx="285750"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228600</xdr:colOff>
      <xdr:row>40</xdr:row>
      <xdr:rowOff>0</xdr:rowOff>
    </xdr:from>
    <xdr:to>
      <xdr:col>16</xdr:col>
      <xdr:colOff>247650</xdr:colOff>
      <xdr:row>41</xdr:row>
      <xdr:rowOff>28575</xdr:rowOff>
    </xdr:to>
    <xdr:sp macro="" textlink="">
      <xdr:nvSpPr>
        <xdr:cNvPr id="3930" name="Oval 19">
          <a:extLst>
            <a:ext uri="{FF2B5EF4-FFF2-40B4-BE49-F238E27FC236}">
              <a16:creationId xmlns:a16="http://schemas.microsoft.com/office/drawing/2014/main" id="{97424DE8-D114-E8D4-5975-3D2655310D4E}"/>
            </a:ext>
          </a:extLst>
        </xdr:cNvPr>
        <xdr:cNvSpPr>
          <a:spLocks noChangeArrowheads="1"/>
        </xdr:cNvSpPr>
      </xdr:nvSpPr>
      <xdr:spPr bwMode="auto">
        <a:xfrm>
          <a:off x="4362450" y="8562975"/>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15</xdr:col>
      <xdr:colOff>247650</xdr:colOff>
      <xdr:row>41</xdr:row>
      <xdr:rowOff>180975</xdr:rowOff>
    </xdr:from>
    <xdr:to>
      <xdr:col>17</xdr:col>
      <xdr:colOff>9525</xdr:colOff>
      <xdr:row>43</xdr:row>
      <xdr:rowOff>19050</xdr:rowOff>
    </xdr:to>
    <xdr:sp macro="" textlink="">
      <xdr:nvSpPr>
        <xdr:cNvPr id="3931" name="Oval 19">
          <a:extLst>
            <a:ext uri="{FF2B5EF4-FFF2-40B4-BE49-F238E27FC236}">
              <a16:creationId xmlns:a16="http://schemas.microsoft.com/office/drawing/2014/main" id="{9B1623FD-96AD-674D-1D66-0C7CA5F7142D}"/>
            </a:ext>
          </a:extLst>
        </xdr:cNvPr>
        <xdr:cNvSpPr>
          <a:spLocks noChangeArrowheads="1"/>
        </xdr:cNvSpPr>
      </xdr:nvSpPr>
      <xdr:spPr bwMode="auto">
        <a:xfrm>
          <a:off x="4381500" y="8934450"/>
          <a:ext cx="276225" cy="2190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95B7-8157-4C91-913E-B034DD022630}">
  <sheetPr>
    <tabColor theme="9" tint="0.79998168889431442"/>
  </sheetPr>
  <dimension ref="A1:CG24"/>
  <sheetViews>
    <sheetView tabSelected="1" view="pageBreakPreview" topLeftCell="A10" zoomScale="160" zoomScaleNormal="85" zoomScaleSheetLayoutView="160" workbookViewId="0">
      <selection activeCell="J23" sqref="J23:CE23"/>
    </sheetView>
  </sheetViews>
  <sheetFormatPr defaultColWidth="1.25" defaultRowHeight="28.5" customHeight="1" x14ac:dyDescent="0.15"/>
  <cols>
    <col min="1" max="16384" width="1.25" style="118"/>
  </cols>
  <sheetData>
    <row r="1" spans="1:85" ht="28.5" customHeight="1" x14ac:dyDescent="0.15">
      <c r="A1" s="202" t="s">
        <v>208</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row>
    <row r="3" spans="1:85" ht="28.5" customHeight="1" x14ac:dyDescent="0.15">
      <c r="A3" s="194" t="s">
        <v>113</v>
      </c>
      <c r="B3" s="194"/>
      <c r="C3" s="194"/>
      <c r="D3" s="194"/>
      <c r="E3" s="194"/>
      <c r="F3" s="194"/>
      <c r="G3" s="194"/>
      <c r="H3" s="194"/>
      <c r="I3" s="194"/>
      <c r="J3" s="194"/>
      <c r="K3" s="194"/>
      <c r="L3" s="194"/>
      <c r="M3" s="194"/>
      <c r="N3" s="194"/>
      <c r="O3" s="194"/>
      <c r="P3" s="194"/>
      <c r="Q3" s="194"/>
      <c r="R3" s="194"/>
      <c r="S3" s="194"/>
      <c r="T3" s="194"/>
      <c r="U3" s="188"/>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19"/>
      <c r="CG3" s="120"/>
    </row>
    <row r="4" spans="1:85" ht="28.5" customHeight="1" x14ac:dyDescent="0.15">
      <c r="A4" s="196" t="s">
        <v>219</v>
      </c>
      <c r="B4" s="194"/>
      <c r="C4" s="194"/>
      <c r="D4" s="194"/>
      <c r="E4" s="194"/>
      <c r="F4" s="194"/>
      <c r="G4" s="194"/>
      <c r="H4" s="194"/>
      <c r="I4" s="194"/>
      <c r="J4" s="194"/>
      <c r="K4" s="194"/>
      <c r="L4" s="194"/>
      <c r="M4" s="194"/>
      <c r="N4" s="194"/>
      <c r="O4" s="194"/>
      <c r="P4" s="194"/>
      <c r="Q4" s="194"/>
      <c r="R4" s="194"/>
      <c r="S4" s="194"/>
      <c r="T4" s="194"/>
      <c r="U4" s="188"/>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19"/>
      <c r="CG4" s="120"/>
    </row>
    <row r="5" spans="1:85" ht="28.5" customHeight="1" x14ac:dyDescent="0.15">
      <c r="A5" s="194" t="s">
        <v>209</v>
      </c>
      <c r="B5" s="194"/>
      <c r="C5" s="194"/>
      <c r="D5" s="194"/>
      <c r="E5" s="194"/>
      <c r="F5" s="194"/>
      <c r="G5" s="194"/>
      <c r="H5" s="194"/>
      <c r="I5" s="194"/>
      <c r="J5" s="194"/>
      <c r="K5" s="194"/>
      <c r="L5" s="194"/>
      <c r="M5" s="194"/>
      <c r="N5" s="194"/>
      <c r="O5" s="194"/>
      <c r="P5" s="194"/>
      <c r="Q5" s="194"/>
      <c r="R5" s="194"/>
      <c r="S5" s="194"/>
      <c r="T5" s="194"/>
      <c r="U5" s="188"/>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19"/>
      <c r="CG5" s="120"/>
    </row>
    <row r="6" spans="1:85" ht="28.5" customHeight="1" x14ac:dyDescent="0.15">
      <c r="A6" s="194" t="s">
        <v>217</v>
      </c>
      <c r="B6" s="194"/>
      <c r="C6" s="194"/>
      <c r="D6" s="194"/>
      <c r="E6" s="194"/>
      <c r="F6" s="194"/>
      <c r="G6" s="194"/>
      <c r="H6" s="194"/>
      <c r="I6" s="194"/>
      <c r="J6" s="194"/>
      <c r="K6" s="194"/>
      <c r="L6" s="194"/>
      <c r="M6" s="194"/>
      <c r="N6" s="194"/>
      <c r="O6" s="194"/>
      <c r="P6" s="194"/>
      <c r="Q6" s="194"/>
      <c r="R6" s="194"/>
      <c r="S6" s="194"/>
      <c r="T6" s="194"/>
      <c r="U6" s="188"/>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19"/>
      <c r="CG6" s="120"/>
    </row>
    <row r="8" spans="1:85" ht="28.5" customHeight="1" x14ac:dyDescent="0.15">
      <c r="A8" s="122" t="s">
        <v>236</v>
      </c>
    </row>
    <row r="9" spans="1:85" ht="28.5" customHeight="1" x14ac:dyDescent="0.15">
      <c r="B9" s="188">
        <v>1</v>
      </c>
      <c r="C9" s="185"/>
      <c r="D9" s="185"/>
      <c r="E9" s="185"/>
      <c r="F9" s="185"/>
      <c r="G9" s="185"/>
      <c r="H9" s="185"/>
      <c r="I9" s="186"/>
      <c r="J9" s="187" t="s">
        <v>210</v>
      </c>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7"/>
      <c r="CD9" s="187"/>
      <c r="CE9" s="187"/>
      <c r="CF9" s="121"/>
    </row>
    <row r="10" spans="1:85" ht="28.5" customHeight="1" x14ac:dyDescent="0.15">
      <c r="B10" s="188">
        <v>2</v>
      </c>
      <c r="C10" s="185"/>
      <c r="D10" s="185"/>
      <c r="E10" s="185"/>
      <c r="F10" s="185"/>
      <c r="G10" s="185"/>
      <c r="H10" s="185"/>
      <c r="I10" s="186"/>
      <c r="J10" s="189" t="s">
        <v>211</v>
      </c>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21"/>
    </row>
    <row r="11" spans="1:85" ht="28.5" customHeight="1" x14ac:dyDescent="0.15">
      <c r="B11" s="188">
        <v>3</v>
      </c>
      <c r="C11" s="185"/>
      <c r="D11" s="185"/>
      <c r="E11" s="185"/>
      <c r="F11" s="185"/>
      <c r="G11" s="185"/>
      <c r="H11" s="185"/>
      <c r="I11" s="186"/>
      <c r="J11" s="189" t="s">
        <v>282</v>
      </c>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21"/>
    </row>
    <row r="12" spans="1:85" ht="28.5" customHeight="1" x14ac:dyDescent="0.15">
      <c r="B12" s="203">
        <v>4</v>
      </c>
      <c r="C12" s="198"/>
      <c r="D12" s="198"/>
      <c r="E12" s="198"/>
      <c r="F12" s="198"/>
      <c r="G12" s="198"/>
      <c r="H12" s="198"/>
      <c r="I12" s="199"/>
      <c r="J12" s="197" t="s">
        <v>212</v>
      </c>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7"/>
      <c r="BU12" s="197"/>
      <c r="BV12" s="197"/>
      <c r="BW12" s="197"/>
      <c r="BX12" s="197"/>
      <c r="BY12" s="197"/>
      <c r="BZ12" s="197"/>
      <c r="CA12" s="197"/>
      <c r="CB12" s="197"/>
      <c r="CC12" s="197"/>
      <c r="CD12" s="197"/>
      <c r="CE12" s="197"/>
      <c r="CF12" s="121"/>
    </row>
    <row r="13" spans="1:85" ht="28.5" customHeight="1" x14ac:dyDescent="0.15">
      <c r="B13" s="204"/>
      <c r="C13" s="200"/>
      <c r="D13" s="200"/>
      <c r="E13" s="200"/>
      <c r="F13" s="200"/>
      <c r="G13" s="200"/>
      <c r="H13" s="200"/>
      <c r="I13" s="201"/>
      <c r="J13" s="195" t="s">
        <v>213</v>
      </c>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21"/>
    </row>
    <row r="14" spans="1:85" ht="28.5" customHeight="1" x14ac:dyDescent="0.15">
      <c r="B14" s="188">
        <v>5</v>
      </c>
      <c r="C14" s="185"/>
      <c r="D14" s="185"/>
      <c r="E14" s="185"/>
      <c r="F14" s="185"/>
      <c r="G14" s="185"/>
      <c r="H14" s="185"/>
      <c r="I14" s="186"/>
      <c r="J14" s="187" t="s">
        <v>214</v>
      </c>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21"/>
    </row>
    <row r="15" spans="1:85" ht="28.5" customHeight="1" x14ac:dyDescent="0.15">
      <c r="B15" s="188">
        <v>6</v>
      </c>
      <c r="C15" s="185"/>
      <c r="D15" s="185"/>
      <c r="E15" s="185"/>
      <c r="F15" s="185"/>
      <c r="G15" s="185"/>
      <c r="H15" s="185"/>
      <c r="I15" s="186"/>
      <c r="J15" s="190" t="s">
        <v>215</v>
      </c>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c r="AZ15" s="190"/>
      <c r="BA15" s="190"/>
      <c r="BB15" s="190"/>
      <c r="BC15" s="190"/>
      <c r="BD15" s="190"/>
      <c r="BE15" s="190"/>
      <c r="BF15" s="190"/>
      <c r="BG15" s="190"/>
      <c r="BH15" s="190"/>
      <c r="BI15" s="190"/>
      <c r="BJ15" s="190"/>
      <c r="BK15" s="190"/>
      <c r="BL15" s="190"/>
      <c r="BM15" s="190"/>
      <c r="BN15" s="190"/>
      <c r="BO15" s="190"/>
      <c r="BP15" s="190"/>
      <c r="BQ15" s="190"/>
      <c r="BR15" s="190"/>
      <c r="BS15" s="190"/>
      <c r="BT15" s="190"/>
      <c r="BU15" s="190"/>
      <c r="BV15" s="190"/>
      <c r="BW15" s="190"/>
      <c r="BX15" s="190"/>
      <c r="BY15" s="190"/>
      <c r="BZ15" s="190"/>
      <c r="CA15" s="190"/>
      <c r="CB15" s="190"/>
      <c r="CC15" s="190"/>
      <c r="CD15" s="190"/>
      <c r="CE15" s="190"/>
      <c r="CF15" s="121"/>
    </row>
    <row r="16" spans="1:85" ht="28.5" customHeight="1" x14ac:dyDescent="0.15">
      <c r="B16" s="188">
        <v>7</v>
      </c>
      <c r="C16" s="185"/>
      <c r="D16" s="185"/>
      <c r="E16" s="185"/>
      <c r="F16" s="185"/>
      <c r="G16" s="185"/>
      <c r="H16" s="185"/>
      <c r="I16" s="186"/>
      <c r="J16" s="205" t="s">
        <v>283</v>
      </c>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21"/>
    </row>
    <row r="17" spans="2:84" ht="28.5" customHeight="1" x14ac:dyDescent="0.15">
      <c r="B17" s="188">
        <v>8</v>
      </c>
      <c r="C17" s="185"/>
      <c r="D17" s="185"/>
      <c r="E17" s="185"/>
      <c r="F17" s="185"/>
      <c r="G17" s="185"/>
      <c r="H17" s="185"/>
      <c r="I17" s="186"/>
      <c r="J17" s="205" t="s">
        <v>284</v>
      </c>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190"/>
      <c r="AX17" s="190"/>
      <c r="AY17" s="190"/>
      <c r="AZ17" s="190"/>
      <c r="BA17" s="190"/>
      <c r="BB17" s="190"/>
      <c r="BC17" s="190"/>
      <c r="BD17" s="190"/>
      <c r="BE17" s="190"/>
      <c r="BF17" s="190"/>
      <c r="BG17" s="190"/>
      <c r="BH17" s="190"/>
      <c r="BI17" s="190"/>
      <c r="BJ17" s="190"/>
      <c r="BK17" s="190"/>
      <c r="BL17" s="190"/>
      <c r="BM17" s="190"/>
      <c r="BN17" s="190"/>
      <c r="BO17" s="190"/>
      <c r="BP17" s="190"/>
      <c r="BQ17" s="190"/>
      <c r="BR17" s="190"/>
      <c r="BS17" s="190"/>
      <c r="BT17" s="190"/>
      <c r="BU17" s="190"/>
      <c r="BV17" s="190"/>
      <c r="BW17" s="190"/>
      <c r="BX17" s="190"/>
      <c r="BY17" s="190"/>
      <c r="BZ17" s="190"/>
      <c r="CA17" s="190"/>
      <c r="CB17" s="190"/>
      <c r="CC17" s="190"/>
      <c r="CD17" s="190"/>
      <c r="CE17" s="190"/>
      <c r="CF17" s="121"/>
    </row>
    <row r="18" spans="2:84" ht="28.5" customHeight="1" x14ac:dyDescent="0.15">
      <c r="B18" s="188">
        <v>9</v>
      </c>
      <c r="C18" s="185"/>
      <c r="D18" s="185"/>
      <c r="E18" s="185"/>
      <c r="F18" s="185"/>
      <c r="G18" s="185"/>
      <c r="H18" s="185"/>
      <c r="I18" s="186"/>
      <c r="J18" s="205" t="s">
        <v>285</v>
      </c>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21"/>
    </row>
    <row r="19" spans="2:84" ht="28.5" customHeight="1" x14ac:dyDescent="0.15">
      <c r="B19" s="203">
        <v>10</v>
      </c>
      <c r="C19" s="198"/>
      <c r="D19" s="198"/>
      <c r="E19" s="198"/>
      <c r="F19" s="198"/>
      <c r="G19" s="198"/>
      <c r="H19" s="198"/>
      <c r="I19" s="199"/>
      <c r="J19" s="205" t="s">
        <v>286</v>
      </c>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0"/>
      <c r="BE19" s="190"/>
      <c r="BF19" s="190"/>
      <c r="BG19" s="190"/>
      <c r="BH19" s="190"/>
      <c r="BI19" s="190"/>
      <c r="BJ19" s="190"/>
      <c r="BK19" s="190"/>
      <c r="BL19" s="190"/>
      <c r="BM19" s="190"/>
      <c r="BN19" s="190"/>
      <c r="BO19" s="190"/>
      <c r="BP19" s="190"/>
      <c r="BQ19" s="190"/>
      <c r="BR19" s="190"/>
      <c r="BS19" s="190"/>
      <c r="BT19" s="190"/>
      <c r="BU19" s="190"/>
      <c r="BV19" s="190"/>
      <c r="BW19" s="190"/>
      <c r="BX19" s="190"/>
      <c r="BY19" s="190"/>
      <c r="BZ19" s="190"/>
      <c r="CA19" s="190"/>
      <c r="CB19" s="190"/>
      <c r="CC19" s="190"/>
      <c r="CD19" s="190"/>
      <c r="CE19" s="190"/>
      <c r="CF19" s="121"/>
    </row>
    <row r="20" spans="2:84" ht="28.5" customHeight="1" x14ac:dyDescent="0.15">
      <c r="B20" s="204"/>
      <c r="C20" s="200"/>
      <c r="D20" s="200"/>
      <c r="E20" s="200"/>
      <c r="F20" s="200"/>
      <c r="G20" s="200"/>
      <c r="H20" s="200"/>
      <c r="I20" s="201"/>
      <c r="J20" s="205" t="s">
        <v>287</v>
      </c>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0"/>
      <c r="BZ20" s="190"/>
      <c r="CA20" s="190"/>
      <c r="CB20" s="190"/>
      <c r="CC20" s="190"/>
      <c r="CD20" s="190"/>
      <c r="CE20" s="190"/>
      <c r="CF20" s="121"/>
    </row>
    <row r="21" spans="2:84" ht="28.5" customHeight="1" x14ac:dyDescent="0.15">
      <c r="B21" s="203">
        <v>11</v>
      </c>
      <c r="C21" s="198"/>
      <c r="D21" s="198"/>
      <c r="E21" s="198"/>
      <c r="F21" s="198"/>
      <c r="G21" s="198"/>
      <c r="H21" s="198"/>
      <c r="I21" s="199"/>
      <c r="J21" s="205" t="s">
        <v>288</v>
      </c>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21"/>
    </row>
    <row r="22" spans="2:84" ht="28.5" customHeight="1" x14ac:dyDescent="0.15">
      <c r="B22" s="204"/>
      <c r="C22" s="200"/>
      <c r="D22" s="200"/>
      <c r="E22" s="200"/>
      <c r="F22" s="200"/>
      <c r="G22" s="200"/>
      <c r="H22" s="200"/>
      <c r="I22" s="201"/>
      <c r="J22" s="206" t="s">
        <v>289</v>
      </c>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8"/>
      <c r="CF22" s="121"/>
    </row>
    <row r="23" spans="2:84" ht="28.5" customHeight="1" x14ac:dyDescent="0.15">
      <c r="B23" s="188">
        <v>12</v>
      </c>
      <c r="C23" s="185"/>
      <c r="D23" s="185"/>
      <c r="E23" s="185"/>
      <c r="F23" s="185"/>
      <c r="G23" s="185"/>
      <c r="H23" s="185"/>
      <c r="I23" s="186"/>
      <c r="J23" s="190" t="s">
        <v>216</v>
      </c>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0"/>
      <c r="AY23" s="190"/>
      <c r="AZ23" s="190"/>
      <c r="BA23" s="190"/>
      <c r="BB23" s="190"/>
      <c r="BC23" s="190"/>
      <c r="BD23" s="190"/>
      <c r="BE23" s="190"/>
      <c r="BF23" s="190"/>
      <c r="BG23" s="190"/>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21"/>
    </row>
    <row r="24" spans="2:84" ht="28.5" customHeight="1" x14ac:dyDescent="0.15">
      <c r="B24" s="188">
        <v>13</v>
      </c>
      <c r="C24" s="185"/>
      <c r="D24" s="185"/>
      <c r="E24" s="185"/>
      <c r="F24" s="185"/>
      <c r="G24" s="185"/>
      <c r="H24" s="185"/>
      <c r="I24" s="186"/>
      <c r="J24" s="191" t="s">
        <v>218</v>
      </c>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c r="BX24" s="192"/>
      <c r="BY24" s="192"/>
      <c r="BZ24" s="192"/>
      <c r="CA24" s="192"/>
      <c r="CB24" s="192"/>
      <c r="CC24" s="192"/>
      <c r="CD24" s="192"/>
      <c r="CE24" s="193"/>
      <c r="CF24" s="121"/>
    </row>
  </sheetData>
  <mergeCells count="51">
    <mergeCell ref="B21:D22"/>
    <mergeCell ref="E21:I22"/>
    <mergeCell ref="J22:CE22"/>
    <mergeCell ref="J16:CE16"/>
    <mergeCell ref="J17:CE17"/>
    <mergeCell ref="B17:D17"/>
    <mergeCell ref="J20:CE20"/>
    <mergeCell ref="B19:D20"/>
    <mergeCell ref="J19:CE19"/>
    <mergeCell ref="J18:CE18"/>
    <mergeCell ref="J21:CE21"/>
    <mergeCell ref="J14:CE14"/>
    <mergeCell ref="B9:D9"/>
    <mergeCell ref="B10:D10"/>
    <mergeCell ref="J15:CE15"/>
    <mergeCell ref="E12:I13"/>
    <mergeCell ref="E14:I14"/>
    <mergeCell ref="E15:I15"/>
    <mergeCell ref="E16:I16"/>
    <mergeCell ref="E17:I17"/>
    <mergeCell ref="A6:U6"/>
    <mergeCell ref="J12:CE12"/>
    <mergeCell ref="E19:I20"/>
    <mergeCell ref="A1:CE1"/>
    <mergeCell ref="B18:D18"/>
    <mergeCell ref="B12:D13"/>
    <mergeCell ref="V6:CE6"/>
    <mergeCell ref="E18:I18"/>
    <mergeCell ref="B15:D15"/>
    <mergeCell ref="B11:D11"/>
    <mergeCell ref="B16:D16"/>
    <mergeCell ref="V3:CE3"/>
    <mergeCell ref="V4:CE4"/>
    <mergeCell ref="V5:CE5"/>
    <mergeCell ref="J13:CE13"/>
    <mergeCell ref="A3:U3"/>
    <mergeCell ref="A4:U4"/>
    <mergeCell ref="A5:U5"/>
    <mergeCell ref="E24:I24"/>
    <mergeCell ref="B23:D23"/>
    <mergeCell ref="E23:I23"/>
    <mergeCell ref="J23:CE23"/>
    <mergeCell ref="J24:CE24"/>
    <mergeCell ref="B24:D24"/>
    <mergeCell ref="E9:I9"/>
    <mergeCell ref="E10:I10"/>
    <mergeCell ref="E11:I11"/>
    <mergeCell ref="J9:CE9"/>
    <mergeCell ref="B14:D14"/>
    <mergeCell ref="J11:CE11"/>
    <mergeCell ref="J10:CE10"/>
  </mergeCells>
  <phoneticPr fontId="12" type="Hiragana" alignment="distributed"/>
  <pageMargins left="0.75" right="0.75" top="1" bottom="1" header="0.51200000000000001" footer="0.51200000000000001"/>
  <pageSetup paperSize="9" scale="83" orientation="portrait" r:id="rId1"/>
  <headerFooter alignWithMargins="0"/>
  <colBreaks count="1" manualBreakCount="1">
    <brk id="83" max="31"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38100</xdr:colOff>
                    <xdr:row>8</xdr:row>
                    <xdr:rowOff>95250</xdr:rowOff>
                  </from>
                  <to>
                    <xdr:col>7</xdr:col>
                    <xdr:colOff>66675</xdr:colOff>
                    <xdr:row>8</xdr:row>
                    <xdr:rowOff>304800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38100</xdr:colOff>
                    <xdr:row>9</xdr:row>
                    <xdr:rowOff>95250</xdr:rowOff>
                  </from>
                  <to>
                    <xdr:col>7</xdr:col>
                    <xdr:colOff>66675</xdr:colOff>
                    <xdr:row>9</xdr:row>
                    <xdr:rowOff>304800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38100</xdr:colOff>
                    <xdr:row>10</xdr:row>
                    <xdr:rowOff>104775</xdr:rowOff>
                  </from>
                  <to>
                    <xdr:col>7</xdr:col>
                    <xdr:colOff>66675</xdr:colOff>
                    <xdr:row>10</xdr:row>
                    <xdr:rowOff>314325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38100</xdr:colOff>
                    <xdr:row>13</xdr:row>
                    <xdr:rowOff>114300</xdr:rowOff>
                  </from>
                  <to>
                    <xdr:col>7</xdr:col>
                    <xdr:colOff>66675</xdr:colOff>
                    <xdr:row>13</xdr:row>
                    <xdr:rowOff>323850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38100</xdr:colOff>
                    <xdr:row>14</xdr:row>
                    <xdr:rowOff>123825</xdr:rowOff>
                  </from>
                  <to>
                    <xdr:col>7</xdr:col>
                    <xdr:colOff>66675</xdr:colOff>
                    <xdr:row>14</xdr:row>
                    <xdr:rowOff>333375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38100</xdr:colOff>
                    <xdr:row>15</xdr:row>
                    <xdr:rowOff>133350</xdr:rowOff>
                  </from>
                  <to>
                    <xdr:col>7</xdr:col>
                    <xdr:colOff>66675</xdr:colOff>
                    <xdr:row>15</xdr:row>
                    <xdr:rowOff>342900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38100</xdr:colOff>
                    <xdr:row>16</xdr:row>
                    <xdr:rowOff>133350</xdr:rowOff>
                  </from>
                  <to>
                    <xdr:col>7</xdr:col>
                    <xdr:colOff>66675</xdr:colOff>
                    <xdr:row>16</xdr:row>
                    <xdr:rowOff>342900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4</xdr:col>
                    <xdr:colOff>38100</xdr:colOff>
                    <xdr:row>17</xdr:row>
                    <xdr:rowOff>142875</xdr:rowOff>
                  </from>
                  <to>
                    <xdr:col>7</xdr:col>
                    <xdr:colOff>66675</xdr:colOff>
                    <xdr:row>17</xdr:row>
                    <xdr:rowOff>352425</xdr:rowOff>
                  </to>
                </anchor>
              </controlPr>
            </control>
          </mc:Choice>
        </mc:AlternateContent>
        <mc:AlternateContent xmlns:mc="http://schemas.openxmlformats.org/markup-compatibility/2006">
          <mc:Choice Requires="x14">
            <control shapeId="6156" r:id="rId12" name="Check Box 12">
              <controlPr defaultSize="0" autoFill="0" autoLine="0" autoPict="0">
                <anchor moveWithCells="1">
                  <from>
                    <xdr:col>4</xdr:col>
                    <xdr:colOff>47625</xdr:colOff>
                    <xdr:row>22</xdr:row>
                    <xdr:rowOff>66675</xdr:rowOff>
                  </from>
                  <to>
                    <xdr:col>7</xdr:col>
                    <xdr:colOff>76200</xdr:colOff>
                    <xdr:row>22</xdr:row>
                    <xdr:rowOff>276225</xdr:rowOff>
                  </to>
                </anchor>
              </controlPr>
            </control>
          </mc:Choice>
        </mc:AlternateContent>
        <mc:AlternateContent xmlns:mc="http://schemas.openxmlformats.org/markup-compatibility/2006">
          <mc:Choice Requires="x14">
            <control shapeId="6157" r:id="rId13" name="Check Box 13">
              <controlPr defaultSize="0" autoFill="0" autoLine="0" autoPict="0">
                <anchor moveWithCells="1">
                  <from>
                    <xdr:col>4</xdr:col>
                    <xdr:colOff>38100</xdr:colOff>
                    <xdr:row>23</xdr:row>
                    <xdr:rowOff>76200</xdr:rowOff>
                  </from>
                  <to>
                    <xdr:col>7</xdr:col>
                    <xdr:colOff>66675</xdr:colOff>
                    <xdr:row>23</xdr:row>
                    <xdr:rowOff>285750</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4</xdr:col>
                    <xdr:colOff>38100</xdr:colOff>
                    <xdr:row>9</xdr:row>
                    <xdr:rowOff>95250</xdr:rowOff>
                  </from>
                  <to>
                    <xdr:col>7</xdr:col>
                    <xdr:colOff>66675</xdr:colOff>
                    <xdr:row>9</xdr:row>
                    <xdr:rowOff>304800</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4</xdr:col>
                    <xdr:colOff>38100</xdr:colOff>
                    <xdr:row>10</xdr:row>
                    <xdr:rowOff>104775</xdr:rowOff>
                  </from>
                  <to>
                    <xdr:col>7</xdr:col>
                    <xdr:colOff>66675</xdr:colOff>
                    <xdr:row>10</xdr:row>
                    <xdr:rowOff>314325</xdr:rowOff>
                  </to>
                </anchor>
              </controlPr>
            </control>
          </mc:Choice>
        </mc:AlternateContent>
        <mc:AlternateContent xmlns:mc="http://schemas.openxmlformats.org/markup-compatibility/2006">
          <mc:Choice Requires="x14">
            <control shapeId="6162" r:id="rId16" name="Check Box 18">
              <controlPr defaultSize="0" autoFill="0" autoLine="0" autoPict="0">
                <anchor moveWithCells="1">
                  <from>
                    <xdr:col>4</xdr:col>
                    <xdr:colOff>38100</xdr:colOff>
                    <xdr:row>11</xdr:row>
                    <xdr:rowOff>228600</xdr:rowOff>
                  </from>
                  <to>
                    <xdr:col>7</xdr:col>
                    <xdr:colOff>66675</xdr:colOff>
                    <xdr:row>12</xdr:row>
                    <xdr:rowOff>85725</xdr:rowOff>
                  </to>
                </anchor>
              </controlPr>
            </control>
          </mc:Choice>
        </mc:AlternateContent>
        <mc:AlternateContent xmlns:mc="http://schemas.openxmlformats.org/markup-compatibility/2006">
          <mc:Choice Requires="x14">
            <control shapeId="6163" r:id="rId17" name="Check Box 19">
              <controlPr defaultSize="0" autoFill="0" autoLine="0" autoPict="0">
                <anchor moveWithCells="1">
                  <from>
                    <xdr:col>4</xdr:col>
                    <xdr:colOff>38100</xdr:colOff>
                    <xdr:row>13</xdr:row>
                    <xdr:rowOff>114300</xdr:rowOff>
                  </from>
                  <to>
                    <xdr:col>7</xdr:col>
                    <xdr:colOff>66675</xdr:colOff>
                    <xdr:row>13</xdr:row>
                    <xdr:rowOff>323850</xdr:rowOff>
                  </to>
                </anchor>
              </controlPr>
            </control>
          </mc:Choice>
        </mc:AlternateContent>
        <mc:AlternateContent xmlns:mc="http://schemas.openxmlformats.org/markup-compatibility/2006">
          <mc:Choice Requires="x14">
            <control shapeId="6164" r:id="rId18" name="Check Box 20">
              <controlPr defaultSize="0" autoFill="0" autoLine="0" autoPict="0">
                <anchor moveWithCells="1">
                  <from>
                    <xdr:col>4</xdr:col>
                    <xdr:colOff>38100</xdr:colOff>
                    <xdr:row>14</xdr:row>
                    <xdr:rowOff>123825</xdr:rowOff>
                  </from>
                  <to>
                    <xdr:col>7</xdr:col>
                    <xdr:colOff>66675</xdr:colOff>
                    <xdr:row>14</xdr:row>
                    <xdr:rowOff>333375</xdr:rowOff>
                  </to>
                </anchor>
              </controlPr>
            </control>
          </mc:Choice>
        </mc:AlternateContent>
        <mc:AlternateContent xmlns:mc="http://schemas.openxmlformats.org/markup-compatibility/2006">
          <mc:Choice Requires="x14">
            <control shapeId="6165" r:id="rId19" name="Check Box 21">
              <controlPr defaultSize="0" autoFill="0" autoLine="0" autoPict="0">
                <anchor moveWithCells="1">
                  <from>
                    <xdr:col>4</xdr:col>
                    <xdr:colOff>38100</xdr:colOff>
                    <xdr:row>15</xdr:row>
                    <xdr:rowOff>133350</xdr:rowOff>
                  </from>
                  <to>
                    <xdr:col>7</xdr:col>
                    <xdr:colOff>66675</xdr:colOff>
                    <xdr:row>15</xdr:row>
                    <xdr:rowOff>342900</xdr:rowOff>
                  </to>
                </anchor>
              </controlPr>
            </control>
          </mc:Choice>
        </mc:AlternateContent>
        <mc:AlternateContent xmlns:mc="http://schemas.openxmlformats.org/markup-compatibility/2006">
          <mc:Choice Requires="x14">
            <control shapeId="6166" r:id="rId20" name="Check Box 22">
              <controlPr defaultSize="0" autoFill="0" autoLine="0" autoPict="0">
                <anchor moveWithCells="1">
                  <from>
                    <xdr:col>4</xdr:col>
                    <xdr:colOff>38100</xdr:colOff>
                    <xdr:row>16</xdr:row>
                    <xdr:rowOff>133350</xdr:rowOff>
                  </from>
                  <to>
                    <xdr:col>7</xdr:col>
                    <xdr:colOff>66675</xdr:colOff>
                    <xdr:row>16</xdr:row>
                    <xdr:rowOff>342900</xdr:rowOff>
                  </to>
                </anchor>
              </controlPr>
            </control>
          </mc:Choice>
        </mc:AlternateContent>
        <mc:AlternateContent xmlns:mc="http://schemas.openxmlformats.org/markup-compatibility/2006">
          <mc:Choice Requires="x14">
            <control shapeId="6167" r:id="rId21" name="Check Box 23">
              <controlPr defaultSize="0" autoFill="0" autoLine="0" autoPict="0">
                <anchor moveWithCells="1">
                  <from>
                    <xdr:col>4</xdr:col>
                    <xdr:colOff>38100</xdr:colOff>
                    <xdr:row>17</xdr:row>
                    <xdr:rowOff>142875</xdr:rowOff>
                  </from>
                  <to>
                    <xdr:col>7</xdr:col>
                    <xdr:colOff>66675</xdr:colOff>
                    <xdr:row>17</xdr:row>
                    <xdr:rowOff>352425</xdr:rowOff>
                  </to>
                </anchor>
              </controlPr>
            </control>
          </mc:Choice>
        </mc:AlternateContent>
        <mc:AlternateContent xmlns:mc="http://schemas.openxmlformats.org/markup-compatibility/2006">
          <mc:Choice Requires="x14">
            <control shapeId="6169" r:id="rId22" name="Check Box 25">
              <controlPr defaultSize="0" autoFill="0" autoLine="0" autoPict="0">
                <anchor moveWithCells="1">
                  <from>
                    <xdr:col>4</xdr:col>
                    <xdr:colOff>47625</xdr:colOff>
                    <xdr:row>20</xdr:row>
                    <xdr:rowOff>257175</xdr:rowOff>
                  </from>
                  <to>
                    <xdr:col>7</xdr:col>
                    <xdr:colOff>76200</xdr:colOff>
                    <xdr:row>21</xdr:row>
                    <xdr:rowOff>104775</xdr:rowOff>
                  </to>
                </anchor>
              </controlPr>
            </control>
          </mc:Choice>
        </mc:AlternateContent>
        <mc:AlternateContent xmlns:mc="http://schemas.openxmlformats.org/markup-compatibility/2006">
          <mc:Choice Requires="x14">
            <control shapeId="6281" r:id="rId23" name="Check Box 137">
              <controlPr defaultSize="0" autoFill="0" autoLine="0" autoPict="0">
                <anchor moveWithCells="1">
                  <from>
                    <xdr:col>4</xdr:col>
                    <xdr:colOff>38100</xdr:colOff>
                    <xdr:row>18</xdr:row>
                    <xdr:rowOff>276225</xdr:rowOff>
                  </from>
                  <to>
                    <xdr:col>6</xdr:col>
                    <xdr:colOff>76200</xdr:colOff>
                    <xdr:row>19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3F77-29B0-45D9-A51F-7BD84539E6C1}">
  <sheetPr>
    <tabColor theme="7" tint="0.79998168889431442"/>
  </sheetPr>
  <dimension ref="A1:AS45"/>
  <sheetViews>
    <sheetView view="pageBreakPreview" topLeftCell="A26" zoomScale="115" zoomScaleNormal="100" zoomScaleSheetLayoutView="115" workbookViewId="0">
      <selection activeCell="O9" sqref="O9:X9"/>
    </sheetView>
  </sheetViews>
  <sheetFormatPr defaultColWidth="3.75" defaultRowHeight="17.25" customHeight="1" x14ac:dyDescent="0.15"/>
  <cols>
    <col min="1" max="16384" width="3.75" style="156"/>
  </cols>
  <sheetData>
    <row r="1" spans="1:29" ht="17.25" customHeight="1" x14ac:dyDescent="0.15">
      <c r="A1" s="126" t="s">
        <v>0</v>
      </c>
      <c r="P1" s="157"/>
      <c r="Q1" s="244"/>
      <c r="R1" s="244"/>
      <c r="S1" s="244"/>
      <c r="T1" s="244"/>
      <c r="U1" s="244"/>
      <c r="V1" s="244"/>
      <c r="W1" s="244"/>
      <c r="X1" s="244"/>
      <c r="Y1" s="157"/>
      <c r="Z1" s="157"/>
    </row>
    <row r="2" spans="1:29" ht="17.25" customHeight="1" x14ac:dyDescent="0.15">
      <c r="P2" s="157"/>
      <c r="Q2" s="157"/>
      <c r="R2" s="157"/>
      <c r="S2" s="157"/>
      <c r="T2" s="157"/>
      <c r="U2" s="157"/>
      <c r="V2" s="157"/>
      <c r="W2" s="157"/>
      <c r="X2" s="157"/>
      <c r="Y2" s="157"/>
      <c r="Z2" s="157"/>
    </row>
    <row r="3" spans="1:29" ht="17.25" customHeight="1" x14ac:dyDescent="0.15">
      <c r="A3" s="245" t="s">
        <v>104</v>
      </c>
      <c r="B3" s="245"/>
      <c r="C3" s="245"/>
      <c r="D3" s="245"/>
      <c r="E3" s="245"/>
      <c r="F3" s="245"/>
      <c r="G3" s="245"/>
      <c r="H3" s="245"/>
      <c r="I3" s="245"/>
      <c r="J3" s="245"/>
      <c r="K3" s="245"/>
      <c r="L3" s="245"/>
      <c r="M3" s="245"/>
      <c r="N3" s="245"/>
      <c r="O3" s="245"/>
      <c r="P3" s="245"/>
      <c r="Q3" s="245"/>
      <c r="R3" s="245"/>
      <c r="S3" s="245"/>
      <c r="T3" s="245"/>
      <c r="U3" s="245"/>
      <c r="V3" s="245"/>
      <c r="W3" s="245"/>
      <c r="X3" s="245"/>
      <c r="Z3" s="156" t="s">
        <v>268</v>
      </c>
    </row>
    <row r="4" spans="1:29" ht="17.25" customHeight="1" x14ac:dyDescent="0.15">
      <c r="Z4" s="156" t="s">
        <v>239</v>
      </c>
      <c r="AA4" s="177">
        <v>7</v>
      </c>
      <c r="AB4" s="156" t="s">
        <v>269</v>
      </c>
      <c r="AC4" s="156" t="s">
        <v>270</v>
      </c>
    </row>
    <row r="5" spans="1:29" s="126" customFormat="1" ht="17.25" customHeight="1" x14ac:dyDescent="0.15">
      <c r="P5" s="236" t="s">
        <v>239</v>
      </c>
      <c r="Q5" s="236"/>
      <c r="R5" s="158">
        <f>IF(AA4="","",AA4)</f>
        <v>7</v>
      </c>
      <c r="S5" s="165" t="s">
        <v>89</v>
      </c>
      <c r="T5" s="158">
        <v>4</v>
      </c>
      <c r="U5" s="165" t="s">
        <v>90</v>
      </c>
      <c r="V5" s="166">
        <v>1</v>
      </c>
      <c r="W5" s="165" t="s">
        <v>42</v>
      </c>
      <c r="X5" s="159"/>
    </row>
    <row r="6" spans="1:29" s="126" customFormat="1" ht="17.25" customHeight="1" x14ac:dyDescent="0.15">
      <c r="B6" s="234" t="s">
        <v>1</v>
      </c>
      <c r="C6" s="234"/>
      <c r="D6" s="234"/>
      <c r="E6" s="234"/>
      <c r="F6" s="234"/>
      <c r="G6" s="234"/>
      <c r="H6" s="234"/>
    </row>
    <row r="7" spans="1:29" s="126" customFormat="1" ht="17.25" customHeight="1" x14ac:dyDescent="0.15"/>
    <row r="8" spans="1:29" s="126" customFormat="1" ht="17.25" customHeight="1" x14ac:dyDescent="0.15">
      <c r="J8" s="235" t="s">
        <v>2</v>
      </c>
      <c r="K8" s="235"/>
      <c r="L8" s="235"/>
      <c r="M8" s="235"/>
    </row>
    <row r="9" spans="1:29" s="126" customFormat="1" ht="24.75" customHeight="1" x14ac:dyDescent="0.15">
      <c r="J9" s="235" t="s">
        <v>3</v>
      </c>
      <c r="K9" s="235"/>
      <c r="L9" s="235"/>
      <c r="M9" s="235"/>
      <c r="O9" s="232" t="s">
        <v>325</v>
      </c>
      <c r="P9" s="232"/>
      <c r="Q9" s="232"/>
      <c r="R9" s="232"/>
      <c r="S9" s="232"/>
      <c r="T9" s="232"/>
      <c r="U9" s="232"/>
      <c r="V9" s="232"/>
      <c r="W9" s="232"/>
      <c r="X9" s="232"/>
    </row>
    <row r="10" spans="1:29" s="126" customFormat="1" ht="24.75" customHeight="1" x14ac:dyDescent="0.15">
      <c r="J10" s="235" t="s">
        <v>4</v>
      </c>
      <c r="K10" s="235"/>
      <c r="L10" s="235"/>
      <c r="M10" s="235"/>
      <c r="O10" s="241" t="s">
        <v>297</v>
      </c>
      <c r="P10" s="241"/>
      <c r="Q10" s="241"/>
      <c r="R10" s="241"/>
      <c r="S10" s="241"/>
      <c r="T10" s="241"/>
      <c r="U10" s="241"/>
      <c r="V10" s="241"/>
      <c r="W10" s="241"/>
      <c r="X10" s="241"/>
    </row>
    <row r="11" spans="1:29" s="126" customFormat="1" ht="24.75" customHeight="1" x14ac:dyDescent="0.15">
      <c r="J11" s="235" t="s">
        <v>86</v>
      </c>
      <c r="K11" s="235"/>
      <c r="L11" s="235"/>
      <c r="M11" s="235"/>
      <c r="O11" s="242" t="s">
        <v>298</v>
      </c>
      <c r="P11" s="242"/>
      <c r="Q11" s="242"/>
      <c r="R11" s="242"/>
      <c r="S11" s="242"/>
      <c r="T11" s="242"/>
      <c r="U11" s="242"/>
      <c r="V11" s="242"/>
      <c r="W11" s="242"/>
      <c r="X11" s="176"/>
    </row>
    <row r="12" spans="1:29" s="126" customFormat="1" ht="17.25" customHeight="1" x14ac:dyDescent="0.15"/>
    <row r="13" spans="1:29" s="126" customFormat="1" ht="17.25" customHeight="1" x14ac:dyDescent="0.15">
      <c r="B13" s="126" t="s">
        <v>239</v>
      </c>
      <c r="C13" s="158">
        <f>IF(AA4="","",AA4)</f>
        <v>7</v>
      </c>
      <c r="D13" s="126" t="s">
        <v>105</v>
      </c>
    </row>
    <row r="14" spans="1:29" s="126" customFormat="1" ht="11.25" customHeight="1" x14ac:dyDescent="0.15"/>
    <row r="15" spans="1:29" s="126" customFormat="1" ht="15.75" customHeight="1" x14ac:dyDescent="0.15">
      <c r="A15" s="243" t="s">
        <v>5</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row>
    <row r="16" spans="1:29" s="126" customFormat="1" ht="17.25" customHeight="1" x14ac:dyDescent="0.15">
      <c r="A16" s="126" t="s">
        <v>106</v>
      </c>
    </row>
    <row r="17" spans="1:23" s="126" customFormat="1" ht="21.75" customHeight="1" x14ac:dyDescent="0.15">
      <c r="B17" s="167" t="s">
        <v>6</v>
      </c>
      <c r="C17" s="168"/>
      <c r="D17" s="168"/>
      <c r="E17" s="169"/>
      <c r="F17" s="250" t="s">
        <v>299</v>
      </c>
      <c r="G17" s="251"/>
      <c r="H17" s="251"/>
      <c r="I17" s="251"/>
      <c r="J17" s="251"/>
      <c r="K17" s="251"/>
      <c r="L17" s="251"/>
      <c r="M17" s="251"/>
      <c r="N17" s="251"/>
      <c r="O17" s="251"/>
      <c r="P17" s="251"/>
      <c r="Q17" s="251"/>
      <c r="R17" s="251"/>
      <c r="S17" s="251"/>
      <c r="T17" s="251"/>
      <c r="U17" s="251"/>
      <c r="V17" s="251"/>
      <c r="W17" s="252"/>
    </row>
    <row r="18" spans="1:23" s="126" customFormat="1" ht="21.75" customHeight="1" x14ac:dyDescent="0.15">
      <c r="B18" s="167" t="s">
        <v>108</v>
      </c>
      <c r="C18" s="168"/>
      <c r="D18" s="168"/>
      <c r="E18" s="168"/>
      <c r="F18" s="256" t="s">
        <v>300</v>
      </c>
      <c r="G18" s="241"/>
      <c r="H18" s="241"/>
      <c r="I18" s="241"/>
      <c r="J18" s="241"/>
      <c r="K18" s="241"/>
      <c r="L18" s="241"/>
      <c r="M18" s="241"/>
      <c r="N18" s="241"/>
      <c r="O18" s="241"/>
      <c r="P18" s="241"/>
      <c r="Q18" s="241"/>
      <c r="R18" s="241"/>
      <c r="S18" s="241"/>
      <c r="T18" s="241"/>
      <c r="U18" s="241"/>
      <c r="V18" s="241"/>
      <c r="W18" s="257"/>
    </row>
    <row r="19" spans="1:23" s="126" customFormat="1" ht="21.75" customHeight="1" x14ac:dyDescent="0.15">
      <c r="B19" s="167" t="s">
        <v>7</v>
      </c>
      <c r="C19" s="168"/>
      <c r="D19" s="169"/>
      <c r="E19" s="237" t="s">
        <v>301</v>
      </c>
      <c r="F19" s="238"/>
      <c r="G19" s="238"/>
      <c r="H19" s="238"/>
      <c r="I19" s="238"/>
      <c r="J19" s="238"/>
      <c r="K19" s="238"/>
      <c r="L19" s="239"/>
      <c r="M19" s="170" t="s">
        <v>8</v>
      </c>
      <c r="N19" s="171"/>
      <c r="O19" s="171"/>
      <c r="P19" s="240" t="s">
        <v>302</v>
      </c>
      <c r="Q19" s="238"/>
      <c r="R19" s="238"/>
      <c r="S19" s="238"/>
      <c r="T19" s="238"/>
      <c r="U19" s="238"/>
      <c r="V19" s="238"/>
      <c r="W19" s="239"/>
    </row>
    <row r="20" spans="1:23" s="126" customFormat="1" ht="21.75" customHeight="1" x14ac:dyDescent="0.15">
      <c r="B20" s="167" t="s">
        <v>9</v>
      </c>
      <c r="C20" s="168"/>
      <c r="D20" s="168"/>
      <c r="E20" s="168"/>
      <c r="F20" s="169"/>
      <c r="G20" s="246" t="s">
        <v>303</v>
      </c>
      <c r="H20" s="247"/>
      <c r="I20" s="247"/>
      <c r="J20" s="247"/>
      <c r="K20" s="247"/>
      <c r="L20" s="247"/>
      <c r="M20" s="247"/>
      <c r="N20" s="247"/>
      <c r="O20" s="247"/>
      <c r="P20" s="247"/>
      <c r="Q20" s="247"/>
      <c r="R20" s="247"/>
      <c r="S20" s="247"/>
      <c r="T20" s="247"/>
      <c r="U20" s="247"/>
      <c r="V20" s="247"/>
      <c r="W20" s="248"/>
    </row>
    <row r="21" spans="1:23" s="126" customFormat="1" ht="21.75" customHeight="1" x14ac:dyDescent="0.15">
      <c r="B21" s="167" t="s">
        <v>107</v>
      </c>
      <c r="C21" s="168"/>
      <c r="D21" s="168"/>
      <c r="E21" s="168"/>
      <c r="F21" s="168"/>
      <c r="G21" s="211" t="s">
        <v>304</v>
      </c>
      <c r="H21" s="212"/>
      <c r="I21" s="212"/>
      <c r="J21" s="212"/>
      <c r="K21" s="212"/>
      <c r="L21" s="213"/>
      <c r="M21" s="253" t="s">
        <v>156</v>
      </c>
      <c r="N21" s="254"/>
      <c r="O21" s="255"/>
      <c r="P21" s="211" t="s">
        <v>305</v>
      </c>
      <c r="Q21" s="212"/>
      <c r="R21" s="212"/>
      <c r="S21" s="212"/>
      <c r="T21" s="212"/>
      <c r="U21" s="212"/>
      <c r="V21" s="212"/>
      <c r="W21" s="213"/>
    </row>
    <row r="22" spans="1:23" s="126" customFormat="1" ht="21.75" customHeight="1" x14ac:dyDescent="0.15">
      <c r="B22" s="167" t="s">
        <v>109</v>
      </c>
      <c r="C22" s="168"/>
      <c r="D22" s="168"/>
      <c r="E22" s="168"/>
      <c r="F22" s="168"/>
      <c r="G22" s="171"/>
      <c r="H22" s="172"/>
      <c r="I22" s="210" t="s">
        <v>110</v>
      </c>
      <c r="J22" s="210"/>
      <c r="K22" s="210"/>
      <c r="L22" s="210"/>
      <c r="M22" s="210"/>
      <c r="N22" s="210"/>
      <c r="O22" s="210"/>
      <c r="P22" s="210"/>
      <c r="Q22" s="210"/>
      <c r="R22" s="210"/>
      <c r="S22" s="210"/>
      <c r="T22" s="210"/>
      <c r="U22" s="210"/>
      <c r="V22" s="210"/>
      <c r="W22" s="249"/>
    </row>
    <row r="23" spans="1:23" s="126" customFormat="1" ht="21.75" customHeight="1" x14ac:dyDescent="0.15">
      <c r="B23" s="167" t="s">
        <v>111</v>
      </c>
      <c r="C23" s="168"/>
      <c r="D23" s="168"/>
      <c r="E23" s="168"/>
      <c r="F23" s="168"/>
      <c r="G23" s="171"/>
      <c r="H23" s="172"/>
      <c r="I23" s="211" t="s">
        <v>266</v>
      </c>
      <c r="J23" s="212"/>
      <c r="K23" s="212"/>
      <c r="L23" s="212"/>
      <c r="M23" s="212"/>
      <c r="N23" s="212"/>
      <c r="O23" s="212"/>
      <c r="P23" s="212"/>
      <c r="Q23" s="212"/>
      <c r="R23" s="212"/>
      <c r="S23" s="212"/>
      <c r="T23" s="212"/>
      <c r="U23" s="212"/>
      <c r="V23" s="212"/>
      <c r="W23" s="213"/>
    </row>
    <row r="24" spans="1:23" s="126" customFormat="1" ht="21.75" customHeight="1" x14ac:dyDescent="0.15">
      <c r="B24" s="170" t="s">
        <v>138</v>
      </c>
      <c r="C24" s="171"/>
      <c r="D24" s="172"/>
      <c r="E24" s="209">
        <v>10</v>
      </c>
      <c r="F24" s="210"/>
      <c r="G24" s="210"/>
      <c r="H24" s="172" t="s">
        <v>10</v>
      </c>
      <c r="I24" s="215" t="s">
        <v>231</v>
      </c>
      <c r="J24" s="216"/>
      <c r="K24" s="216"/>
      <c r="L24" s="217"/>
      <c r="M24" s="225">
        <v>39904</v>
      </c>
      <c r="N24" s="226"/>
      <c r="O24" s="226"/>
      <c r="P24" s="226"/>
      <c r="Q24" s="226"/>
      <c r="R24" s="226"/>
      <c r="S24" s="226"/>
      <c r="T24" s="226"/>
      <c r="U24" s="226"/>
      <c r="V24" s="226"/>
      <c r="W24" s="227"/>
    </row>
    <row r="25" spans="1:23" s="126" customFormat="1" ht="21.75" customHeight="1" x14ac:dyDescent="0.15">
      <c r="B25" s="218" t="s">
        <v>201</v>
      </c>
      <c r="C25" s="219"/>
      <c r="D25" s="219"/>
      <c r="E25" s="219"/>
      <c r="F25" s="219"/>
      <c r="G25" s="219"/>
      <c r="H25" s="220"/>
      <c r="I25" s="228" t="s">
        <v>220</v>
      </c>
      <c r="J25" s="229"/>
      <c r="K25" s="229"/>
      <c r="L25" s="229"/>
      <c r="M25" s="229"/>
      <c r="N25" s="229"/>
      <c r="O25" s="229"/>
      <c r="P25" s="229"/>
      <c r="Q25" s="229"/>
      <c r="R25" s="229"/>
      <c r="S25" s="229"/>
      <c r="T25" s="229"/>
      <c r="U25" s="229"/>
      <c r="V25" s="229"/>
      <c r="W25" s="230"/>
    </row>
    <row r="26" spans="1:23" s="126" customFormat="1" ht="36" customHeight="1" x14ac:dyDescent="0.15">
      <c r="B26" s="221"/>
      <c r="C26" s="222"/>
      <c r="D26" s="222"/>
      <c r="E26" s="222"/>
      <c r="F26" s="222"/>
      <c r="G26" s="222"/>
      <c r="H26" s="223"/>
      <c r="I26" s="231" t="s">
        <v>306</v>
      </c>
      <c r="J26" s="232"/>
      <c r="K26" s="232"/>
      <c r="L26" s="232"/>
      <c r="M26" s="232"/>
      <c r="N26" s="232"/>
      <c r="O26" s="232"/>
      <c r="P26" s="232"/>
      <c r="Q26" s="232"/>
      <c r="R26" s="232"/>
      <c r="S26" s="232"/>
      <c r="T26" s="232"/>
      <c r="U26" s="232"/>
      <c r="V26" s="232"/>
      <c r="W26" s="233"/>
    </row>
    <row r="27" spans="1:23" s="126" customFormat="1" ht="21.75" customHeight="1" x14ac:dyDescent="0.15">
      <c r="B27" s="160"/>
      <c r="C27" s="160"/>
      <c r="D27" s="160"/>
      <c r="E27" s="160"/>
      <c r="F27" s="160"/>
      <c r="G27" s="160"/>
      <c r="H27" s="160"/>
      <c r="I27" s="161"/>
      <c r="J27" s="161"/>
      <c r="K27" s="161"/>
      <c r="L27" s="161"/>
      <c r="M27" s="161"/>
      <c r="N27" s="161"/>
      <c r="O27" s="161"/>
      <c r="P27" s="161"/>
      <c r="Q27" s="161"/>
      <c r="R27" s="161"/>
      <c r="S27" s="161"/>
      <c r="T27" s="161"/>
      <c r="U27" s="161"/>
      <c r="V27" s="161"/>
      <c r="W27" s="161"/>
    </row>
    <row r="28" spans="1:23" s="126" customFormat="1" ht="17.25" customHeight="1" x14ac:dyDescent="0.15"/>
    <row r="29" spans="1:23" s="126" customFormat="1" ht="17.25" customHeight="1" x14ac:dyDescent="0.15">
      <c r="A29" s="126" t="s">
        <v>11</v>
      </c>
      <c r="G29" s="159" t="s">
        <v>12</v>
      </c>
      <c r="H29" s="214">
        <f>別紙３!M8</f>
        <v>255960</v>
      </c>
      <c r="I29" s="214"/>
      <c r="J29" s="214"/>
      <c r="K29" s="214"/>
      <c r="L29" s="214"/>
      <c r="M29" s="214"/>
      <c r="N29" s="214"/>
      <c r="O29" s="126" t="s">
        <v>13</v>
      </c>
      <c r="P29" s="224"/>
      <c r="Q29" s="224"/>
      <c r="R29" s="224"/>
      <c r="S29" s="224"/>
      <c r="T29" s="224"/>
      <c r="U29" s="224"/>
      <c r="V29" s="224"/>
      <c r="W29" s="224"/>
    </row>
    <row r="30" spans="1:23" s="126" customFormat="1" ht="17.25" customHeight="1" x14ac:dyDescent="0.15">
      <c r="H30" s="224" t="s">
        <v>221</v>
      </c>
      <c r="I30" s="224"/>
      <c r="J30" s="224"/>
      <c r="K30" s="224"/>
      <c r="L30" s="224"/>
      <c r="M30" s="224"/>
      <c r="N30" s="224"/>
      <c r="O30" s="224"/>
      <c r="P30" s="224"/>
      <c r="Q30" s="224"/>
      <c r="R30" s="224"/>
      <c r="S30" s="224"/>
      <c r="T30" s="224"/>
      <c r="U30" s="162"/>
      <c r="V30" s="162"/>
      <c r="W30" s="162"/>
    </row>
    <row r="31" spans="1:23" s="126" customFormat="1" ht="17.25" customHeight="1" x14ac:dyDescent="0.15">
      <c r="H31" s="162"/>
      <c r="I31" s="162"/>
      <c r="J31" s="162"/>
      <c r="K31" s="162"/>
      <c r="L31" s="162"/>
      <c r="M31" s="162"/>
      <c r="N31" s="162"/>
      <c r="O31" s="162"/>
      <c r="P31" s="162"/>
      <c r="Q31" s="162"/>
      <c r="R31" s="162"/>
      <c r="S31" s="162"/>
      <c r="T31" s="162"/>
      <c r="U31" s="162"/>
      <c r="V31" s="162"/>
      <c r="W31" s="162"/>
    </row>
    <row r="32" spans="1:23" s="126" customFormat="1" ht="17.25" customHeight="1" x14ac:dyDescent="0.15">
      <c r="A32" s="126" t="s">
        <v>14</v>
      </c>
      <c r="S32" s="131"/>
    </row>
    <row r="33" spans="2:45" s="126" customFormat="1" ht="17.25" customHeight="1" x14ac:dyDescent="0.15">
      <c r="B33" s="126" t="s">
        <v>82</v>
      </c>
      <c r="Z33" s="163"/>
      <c r="AA33" s="158"/>
      <c r="AB33" s="158"/>
      <c r="AC33" s="158"/>
      <c r="AD33" s="163"/>
      <c r="AE33" s="158"/>
      <c r="AF33" s="158"/>
      <c r="AG33" s="158"/>
      <c r="AH33" s="163"/>
      <c r="AI33" s="158"/>
      <c r="AJ33" s="158"/>
      <c r="AK33" s="158"/>
      <c r="AL33" s="163"/>
      <c r="AM33" s="158"/>
      <c r="AN33" s="158"/>
      <c r="AO33" s="158"/>
      <c r="AP33" s="163"/>
      <c r="AQ33" s="158"/>
      <c r="AR33" s="158"/>
      <c r="AS33" s="158"/>
    </row>
    <row r="34" spans="2:45" s="126" customFormat="1" ht="17.25" customHeight="1" x14ac:dyDescent="0.15">
      <c r="B34" s="126" t="s">
        <v>83</v>
      </c>
      <c r="Z34" s="158"/>
      <c r="AA34" s="158"/>
      <c r="AB34" s="158"/>
      <c r="AC34" s="158"/>
      <c r="AD34" s="158"/>
      <c r="AE34" s="158"/>
      <c r="AF34" s="158"/>
      <c r="AG34" s="158"/>
      <c r="AH34" s="158"/>
      <c r="AI34" s="158"/>
      <c r="AJ34" s="158"/>
      <c r="AK34" s="158"/>
      <c r="AL34" s="158"/>
      <c r="AM34" s="158"/>
      <c r="AN34" s="158"/>
      <c r="AO34" s="158"/>
      <c r="AP34" s="158"/>
      <c r="AQ34" s="158"/>
      <c r="AR34" s="158"/>
      <c r="AS34" s="158"/>
    </row>
    <row r="35" spans="2:45" s="126" customFormat="1" ht="17.25" customHeight="1" x14ac:dyDescent="0.15">
      <c r="B35" s="126" t="s">
        <v>84</v>
      </c>
      <c r="Z35" s="164"/>
      <c r="AA35" s="164"/>
      <c r="AB35" s="164"/>
      <c r="AC35" s="164"/>
      <c r="AD35" s="164"/>
      <c r="AE35" s="164"/>
      <c r="AF35" s="164"/>
      <c r="AG35" s="164"/>
      <c r="AH35" s="164"/>
      <c r="AI35" s="164"/>
      <c r="AJ35" s="164"/>
      <c r="AK35" s="164"/>
      <c r="AL35" s="164"/>
      <c r="AM35" s="164"/>
      <c r="AN35" s="164"/>
      <c r="AO35" s="164"/>
      <c r="AP35" s="164"/>
      <c r="AQ35" s="164"/>
      <c r="AR35" s="164"/>
      <c r="AS35" s="164"/>
    </row>
    <row r="36" spans="2:45" s="126" customFormat="1" ht="17.25" customHeight="1" x14ac:dyDescent="0.15">
      <c r="B36" s="179" t="s">
        <v>292</v>
      </c>
      <c r="I36" s="178"/>
      <c r="J36" s="178"/>
      <c r="K36" s="178"/>
      <c r="L36" s="178"/>
      <c r="M36" s="178"/>
      <c r="N36" s="178"/>
      <c r="O36" s="178"/>
      <c r="P36" s="178"/>
      <c r="Q36" s="178"/>
      <c r="R36" s="178"/>
      <c r="S36" s="178"/>
      <c r="Z36" s="164"/>
      <c r="AA36" s="164"/>
      <c r="AB36" s="164"/>
      <c r="AC36" s="164"/>
      <c r="AD36" s="164"/>
      <c r="AE36" s="164"/>
      <c r="AF36" s="164"/>
      <c r="AG36" s="164"/>
      <c r="AH36" s="164"/>
      <c r="AI36" s="164"/>
      <c r="AJ36" s="164"/>
      <c r="AK36" s="164"/>
      <c r="AL36" s="164"/>
      <c r="AM36" s="164"/>
      <c r="AN36" s="164"/>
      <c r="AO36" s="164"/>
      <c r="AP36" s="164"/>
      <c r="AQ36" s="164"/>
      <c r="AR36" s="164"/>
      <c r="AS36" s="164"/>
    </row>
    <row r="37" spans="2:45" s="126" customFormat="1" ht="17.25" customHeight="1" x14ac:dyDescent="0.15">
      <c r="B37" s="179" t="s">
        <v>293</v>
      </c>
      <c r="I37" s="178"/>
      <c r="J37" s="178"/>
      <c r="K37" s="178"/>
      <c r="L37" s="178"/>
      <c r="M37" s="178"/>
      <c r="N37" s="178"/>
      <c r="O37" s="178"/>
      <c r="P37" s="178"/>
      <c r="Q37" s="178"/>
      <c r="R37" s="178"/>
      <c r="S37" s="178"/>
    </row>
    <row r="38" spans="2:45" s="126" customFormat="1" ht="17.25" customHeight="1" x14ac:dyDescent="0.15">
      <c r="B38" s="126" t="s">
        <v>294</v>
      </c>
      <c r="I38" s="178"/>
      <c r="J38" s="178"/>
      <c r="K38" s="178"/>
      <c r="L38" s="178"/>
      <c r="M38" s="178"/>
      <c r="N38" s="178"/>
      <c r="O38" s="178"/>
      <c r="P38" s="178"/>
      <c r="Q38" s="178"/>
      <c r="R38" s="178"/>
      <c r="S38" s="178"/>
    </row>
    <row r="39" spans="2:45" s="126" customFormat="1" ht="17.25" customHeight="1" x14ac:dyDescent="0.15">
      <c r="C39" s="126" t="s">
        <v>148</v>
      </c>
    </row>
    <row r="40" spans="2:45" s="126" customFormat="1" ht="17.25" customHeight="1" x14ac:dyDescent="0.15">
      <c r="C40" s="126" t="s">
        <v>149</v>
      </c>
    </row>
    <row r="41" spans="2:45" s="126" customFormat="1" ht="17.25" customHeight="1" x14ac:dyDescent="0.15">
      <c r="C41" s="126" t="s">
        <v>152</v>
      </c>
    </row>
    <row r="42" spans="2:45" s="126" customFormat="1" ht="17.25" customHeight="1" x14ac:dyDescent="0.15">
      <c r="C42" s="126" t="s">
        <v>153</v>
      </c>
    </row>
    <row r="43" spans="2:45" s="126" customFormat="1" ht="17.25" customHeight="1" x14ac:dyDescent="0.15"/>
    <row r="44" spans="2:45" s="126" customFormat="1" ht="17.25" customHeight="1" x14ac:dyDescent="0.15"/>
    <row r="45" spans="2:45" s="126" customFormat="1" ht="17.25" customHeight="1" x14ac:dyDescent="0.15"/>
  </sheetData>
  <sheetProtection password="CC37" sheet="1" selectLockedCells="1"/>
  <mergeCells count="33">
    <mergeCell ref="G20:W20"/>
    <mergeCell ref="I22:W22"/>
    <mergeCell ref="F17:W17"/>
    <mergeCell ref="M21:O21"/>
    <mergeCell ref="P21:W21"/>
    <mergeCell ref="G21:L21"/>
    <mergeCell ref="F18:W18"/>
    <mergeCell ref="A15:X15"/>
    <mergeCell ref="W1:X1"/>
    <mergeCell ref="U1:V1"/>
    <mergeCell ref="Q1:T1"/>
    <mergeCell ref="A3:X3"/>
    <mergeCell ref="J8:M8"/>
    <mergeCell ref="O9:X9"/>
    <mergeCell ref="H30:T30"/>
    <mergeCell ref="B6:H6"/>
    <mergeCell ref="J9:M9"/>
    <mergeCell ref="P5:Q5"/>
    <mergeCell ref="E19:L19"/>
    <mergeCell ref="P19:W19"/>
    <mergeCell ref="O10:X10"/>
    <mergeCell ref="O11:W11"/>
    <mergeCell ref="J10:M10"/>
    <mergeCell ref="J11:M11"/>
    <mergeCell ref="E24:G24"/>
    <mergeCell ref="I23:W23"/>
    <mergeCell ref="H29:N29"/>
    <mergeCell ref="I24:L24"/>
    <mergeCell ref="B25:H26"/>
    <mergeCell ref="P29:W29"/>
    <mergeCell ref="M24:W24"/>
    <mergeCell ref="I25:W25"/>
    <mergeCell ref="I26:W26"/>
  </mergeCells>
  <phoneticPr fontId="2"/>
  <pageMargins left="0.68" right="0.42" top="0.52" bottom="0.42" header="0.51200000000000001" footer="0.4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3" r:id="rId4" name="Check Box 89">
              <controlPr defaultSize="0" autoFill="0" autoLine="0" autoPict="0">
                <anchor moveWithCells="1">
                  <from>
                    <xdr:col>9</xdr:col>
                    <xdr:colOff>76200</xdr:colOff>
                    <xdr:row>34</xdr:row>
                    <xdr:rowOff>200025</xdr:rowOff>
                  </from>
                  <to>
                    <xdr:col>10</xdr:col>
                    <xdr:colOff>0</xdr:colOff>
                    <xdr:row>36</xdr:row>
                    <xdr:rowOff>9525</xdr:rowOff>
                  </to>
                </anchor>
              </controlPr>
            </control>
          </mc:Choice>
        </mc:AlternateContent>
        <mc:AlternateContent xmlns:mc="http://schemas.openxmlformats.org/markup-compatibility/2006">
          <mc:Choice Requires="x14">
            <control shapeId="1114" r:id="rId5" name="Check Box 90">
              <controlPr defaultSize="0" autoFill="0" autoLine="0" autoPict="0">
                <anchor moveWithCells="1">
                  <from>
                    <xdr:col>9</xdr:col>
                    <xdr:colOff>76200</xdr:colOff>
                    <xdr:row>35</xdr:row>
                    <xdr:rowOff>200025</xdr:rowOff>
                  </from>
                  <to>
                    <xdr:col>9</xdr:col>
                    <xdr:colOff>285750</xdr:colOff>
                    <xdr:row>37</xdr:row>
                    <xdr:rowOff>9525</xdr:rowOff>
                  </to>
                </anchor>
              </controlPr>
            </control>
          </mc:Choice>
        </mc:AlternateContent>
        <mc:AlternateContent xmlns:mc="http://schemas.openxmlformats.org/markup-compatibility/2006">
          <mc:Choice Requires="x14">
            <control shapeId="1115" r:id="rId6" name="Check Box 91">
              <controlPr defaultSize="0" autoFill="0" autoLine="0" autoPict="0">
                <anchor moveWithCells="1">
                  <from>
                    <xdr:col>9</xdr:col>
                    <xdr:colOff>76200</xdr:colOff>
                    <xdr:row>36</xdr:row>
                    <xdr:rowOff>209550</xdr:rowOff>
                  </from>
                  <to>
                    <xdr:col>10</xdr:col>
                    <xdr:colOff>0</xdr:colOff>
                    <xdr:row>38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1DD48-E256-4B20-AD3A-320DAA715E96}">
  <sheetPr>
    <tabColor theme="6" tint="0.79998168889431442"/>
  </sheetPr>
  <dimension ref="A1:AD51"/>
  <sheetViews>
    <sheetView view="pageBreakPreview" topLeftCell="A9" zoomScale="85" zoomScaleNormal="100" workbookViewId="0">
      <selection activeCell="Q42" sqref="Q42:X42"/>
    </sheetView>
  </sheetViews>
  <sheetFormatPr defaultColWidth="3.75" defaultRowHeight="15" customHeight="1" x14ac:dyDescent="0.15"/>
  <cols>
    <col min="1" max="8" width="3.75" style="1" customWidth="1"/>
    <col min="9" max="16" width="2.5" style="1" customWidth="1"/>
    <col min="17" max="17" width="2.75" style="1" customWidth="1"/>
    <col min="18" max="18" width="8" style="1" customWidth="1"/>
    <col min="19" max="19" width="3.75" style="1" customWidth="1"/>
    <col min="20" max="20" width="6.375" style="1" customWidth="1"/>
    <col min="21" max="21" width="3.75" style="1" customWidth="1"/>
    <col min="22" max="22" width="10.375" style="1" customWidth="1"/>
    <col min="23" max="23" width="2.375" style="1" customWidth="1"/>
    <col min="24" max="24" width="7.25" style="1" customWidth="1"/>
    <col min="25" max="25" width="5.25" style="1" customWidth="1"/>
    <col min="26" max="27" width="7.125" style="1" customWidth="1"/>
    <col min="28" max="29" width="3.75" style="1" customWidth="1"/>
    <col min="30" max="30" width="5.375" style="1" customWidth="1"/>
    <col min="31" max="16384" width="3.75" style="1"/>
  </cols>
  <sheetData>
    <row r="1" spans="1:30" ht="15" customHeight="1" x14ac:dyDescent="0.15">
      <c r="A1" s="1" t="s">
        <v>15</v>
      </c>
      <c r="V1" s="62"/>
    </row>
    <row r="2" spans="1:30" ht="15" customHeight="1" x14ac:dyDescent="0.15">
      <c r="A2" s="289" t="s">
        <v>112</v>
      </c>
      <c r="B2" s="289"/>
      <c r="C2" s="289"/>
      <c r="D2" s="289"/>
      <c r="E2" s="289"/>
      <c r="F2" s="289"/>
      <c r="G2" s="289"/>
      <c r="H2" s="289"/>
      <c r="I2" s="289"/>
      <c r="J2" s="289"/>
      <c r="K2" s="289"/>
      <c r="L2" s="289"/>
      <c r="M2" s="289"/>
      <c r="N2" s="289"/>
      <c r="O2" s="289"/>
      <c r="P2" s="289"/>
      <c r="Q2" s="289"/>
      <c r="R2" s="289"/>
      <c r="S2" s="289"/>
      <c r="T2" s="289"/>
      <c r="U2" s="289"/>
      <c r="V2" s="289"/>
      <c r="W2" s="289"/>
      <c r="X2" s="289"/>
      <c r="Y2" s="12"/>
    </row>
    <row r="3" spans="1:30" ht="4.5" customHeight="1" x14ac:dyDescent="0.15">
      <c r="A3" s="3"/>
      <c r="B3" s="3"/>
      <c r="C3" s="3"/>
      <c r="D3" s="3"/>
      <c r="E3" s="3"/>
      <c r="F3" s="3"/>
      <c r="G3" s="3"/>
      <c r="H3" s="3"/>
      <c r="I3" s="3"/>
      <c r="J3" s="3"/>
      <c r="K3" s="3"/>
      <c r="L3" s="3"/>
      <c r="M3" s="3"/>
      <c r="N3" s="3"/>
      <c r="O3" s="3"/>
      <c r="P3" s="3"/>
      <c r="Q3" s="3"/>
      <c r="R3" s="3"/>
      <c r="S3" s="3"/>
      <c r="T3" s="3"/>
      <c r="U3" s="3"/>
      <c r="V3" s="3"/>
      <c r="W3" s="3"/>
      <c r="X3" s="3"/>
      <c r="Y3" s="3"/>
    </row>
    <row r="4" spans="1:30" ht="15" customHeight="1" thickBot="1" x14ac:dyDescent="0.2">
      <c r="A4" s="17"/>
      <c r="B4" s="17"/>
      <c r="C4" s="17"/>
      <c r="D4" s="17"/>
      <c r="E4" s="17"/>
      <c r="F4" s="17"/>
      <c r="G4" s="17"/>
      <c r="H4" s="17"/>
      <c r="I4" s="17"/>
      <c r="J4" s="17"/>
      <c r="K4" s="17"/>
      <c r="L4" s="17"/>
      <c r="M4" s="17" t="s">
        <v>113</v>
      </c>
      <c r="N4" s="17"/>
      <c r="O4" s="17"/>
      <c r="P4" s="17" t="s">
        <v>93</v>
      </c>
      <c r="Q4" s="295" t="str">
        <f>IF(様式１!F18="","",様式１!F18)</f>
        <v>　日中一時支援事業所さっぽろ</v>
      </c>
      <c r="R4" s="295"/>
      <c r="S4" s="295"/>
      <c r="T4" s="295"/>
      <c r="U4" s="295"/>
      <c r="V4" s="295"/>
      <c r="W4" s="295"/>
      <c r="X4" s="18" t="s">
        <v>91</v>
      </c>
      <c r="Y4" s="2"/>
    </row>
    <row r="5" spans="1:30" ht="18" customHeight="1" thickBot="1" x14ac:dyDescent="0.2">
      <c r="A5" s="290" t="s">
        <v>38</v>
      </c>
      <c r="B5" s="291"/>
      <c r="C5" s="291"/>
      <c r="D5" s="291"/>
      <c r="E5" s="291"/>
      <c r="F5" s="291"/>
      <c r="G5" s="291"/>
      <c r="H5" s="292"/>
      <c r="I5" s="293" t="s">
        <v>39</v>
      </c>
      <c r="J5" s="291"/>
      <c r="K5" s="291"/>
      <c r="L5" s="291"/>
      <c r="M5" s="291"/>
      <c r="N5" s="291"/>
      <c r="O5" s="291"/>
      <c r="P5" s="292"/>
      <c r="Q5" s="293" t="s">
        <v>40</v>
      </c>
      <c r="R5" s="291"/>
      <c r="S5" s="291"/>
      <c r="T5" s="291"/>
      <c r="U5" s="291"/>
      <c r="V5" s="291"/>
      <c r="W5" s="291"/>
      <c r="X5" s="294"/>
      <c r="Y5" s="11"/>
    </row>
    <row r="6" spans="1:30" ht="18.75" customHeight="1" x14ac:dyDescent="0.15">
      <c r="A6" s="19" t="s">
        <v>222</v>
      </c>
      <c r="B6" s="20"/>
      <c r="C6" s="20"/>
      <c r="D6" s="20"/>
      <c r="E6" s="20"/>
      <c r="F6" s="20"/>
      <c r="G6" s="20"/>
      <c r="H6" s="20"/>
      <c r="I6" s="20"/>
      <c r="J6" s="20"/>
      <c r="K6" s="20"/>
      <c r="L6" s="20"/>
      <c r="M6" s="20"/>
      <c r="N6" s="20"/>
      <c r="O6" s="20"/>
      <c r="P6" s="20"/>
      <c r="Q6" s="20"/>
      <c r="R6" s="20"/>
      <c r="S6" s="20"/>
      <c r="T6" s="20"/>
      <c r="U6" s="20"/>
      <c r="V6" s="20"/>
      <c r="W6" s="20"/>
      <c r="X6" s="21"/>
      <c r="Y6" s="4"/>
    </row>
    <row r="7" spans="1:30" ht="15" customHeight="1" x14ac:dyDescent="0.15">
      <c r="A7" s="22"/>
      <c r="B7" s="265" t="s">
        <v>115</v>
      </c>
      <c r="C7" s="266"/>
      <c r="D7" s="266"/>
      <c r="E7" s="266"/>
      <c r="F7" s="266"/>
      <c r="G7" s="266"/>
      <c r="H7" s="280"/>
      <c r="I7" s="24"/>
      <c r="J7" s="25"/>
      <c r="K7" s="25"/>
      <c r="L7" s="25"/>
      <c r="M7" s="25"/>
      <c r="N7" s="25"/>
      <c r="O7" s="25"/>
      <c r="P7" s="26"/>
      <c r="Q7" s="27"/>
      <c r="R7" s="28" t="s">
        <v>120</v>
      </c>
      <c r="S7" s="29"/>
      <c r="T7" s="28" t="s">
        <v>150</v>
      </c>
      <c r="U7" s="29"/>
      <c r="V7" s="28" t="s">
        <v>79</v>
      </c>
      <c r="W7" s="29"/>
      <c r="X7" s="30"/>
      <c r="Y7" s="7"/>
    </row>
    <row r="8" spans="1:30" ht="10.5" customHeight="1" x14ac:dyDescent="0.15">
      <c r="A8" s="22"/>
      <c r="B8" s="302"/>
      <c r="C8" s="303"/>
      <c r="D8" s="303"/>
      <c r="E8" s="303"/>
      <c r="F8" s="303"/>
      <c r="G8" s="303"/>
      <c r="H8" s="304"/>
      <c r="I8" s="31"/>
      <c r="J8" s="32"/>
      <c r="K8" s="32"/>
      <c r="L8" s="32"/>
      <c r="M8" s="32"/>
      <c r="N8" s="32"/>
      <c r="O8" s="32"/>
      <c r="P8" s="33"/>
      <c r="Q8" s="34"/>
      <c r="R8" s="9" t="s">
        <v>180</v>
      </c>
      <c r="S8" s="35"/>
      <c r="T8" s="36"/>
      <c r="U8" s="35"/>
      <c r="V8" s="36"/>
      <c r="W8" s="35"/>
      <c r="X8" s="37"/>
      <c r="Y8" s="7"/>
      <c r="Z8" s="14" t="s">
        <v>200</v>
      </c>
      <c r="AA8" s="14" t="s">
        <v>79</v>
      </c>
      <c r="AB8" s="15"/>
      <c r="AC8" s="15"/>
      <c r="AD8" s="15"/>
    </row>
    <row r="9" spans="1:30" ht="19.5" customHeight="1" x14ac:dyDescent="0.15">
      <c r="A9" s="22"/>
      <c r="B9" s="302"/>
      <c r="C9" s="303"/>
      <c r="D9" s="303"/>
      <c r="E9" s="303"/>
      <c r="F9" s="303"/>
      <c r="G9" s="303"/>
      <c r="H9" s="304"/>
      <c r="I9" s="31" t="s">
        <v>203</v>
      </c>
      <c r="J9" s="32"/>
      <c r="K9" s="32"/>
      <c r="L9" s="32"/>
      <c r="M9" s="32"/>
      <c r="N9" s="32"/>
      <c r="O9" s="32"/>
      <c r="P9" s="33"/>
      <c r="Q9" s="34"/>
      <c r="R9" s="6">
        <v>1123</v>
      </c>
      <c r="S9" s="38" t="s">
        <v>114</v>
      </c>
      <c r="T9" s="6">
        <f>別紙２!AA55</f>
        <v>60</v>
      </c>
      <c r="U9" s="38" t="s">
        <v>139</v>
      </c>
      <c r="V9" s="6">
        <f>IF(T9="","",R9*T9)</f>
        <v>67380</v>
      </c>
      <c r="W9" s="38" t="s">
        <v>13</v>
      </c>
      <c r="X9" s="39" t="s">
        <v>116</v>
      </c>
      <c r="Y9" s="5"/>
      <c r="Z9" s="16">
        <v>124</v>
      </c>
      <c r="AA9" s="63">
        <f>IF(T9="","",T9*Z9)</f>
        <v>7440</v>
      </c>
      <c r="AB9" s="62"/>
      <c r="AC9" s="62"/>
      <c r="AD9" s="62"/>
    </row>
    <row r="10" spans="1:30" ht="19.5" customHeight="1" x14ac:dyDescent="0.15">
      <c r="A10" s="22"/>
      <c r="B10" s="302"/>
      <c r="C10" s="303"/>
      <c r="D10" s="303"/>
      <c r="E10" s="303"/>
      <c r="F10" s="303"/>
      <c r="G10" s="303"/>
      <c r="H10" s="304"/>
      <c r="I10" s="31"/>
      <c r="J10" s="288">
        <f>IF(SUM(V9:V11)=0,"",SUM(V9:V11))</f>
        <v>255960</v>
      </c>
      <c r="K10" s="288"/>
      <c r="L10" s="288"/>
      <c r="M10" s="288"/>
      <c r="N10" s="288"/>
      <c r="O10" s="32" t="s">
        <v>13</v>
      </c>
      <c r="P10" s="33"/>
      <c r="Q10" s="34"/>
      <c r="R10" s="6">
        <v>2245</v>
      </c>
      <c r="S10" s="38" t="s">
        <v>114</v>
      </c>
      <c r="T10" s="6">
        <f>別紙２!AA56</f>
        <v>84</v>
      </c>
      <c r="U10" s="38" t="s">
        <v>139</v>
      </c>
      <c r="V10" s="6">
        <f>IF(T10="","",R10*T10)</f>
        <v>188580</v>
      </c>
      <c r="W10" s="38" t="s">
        <v>13</v>
      </c>
      <c r="X10" s="39" t="s">
        <v>117</v>
      </c>
      <c r="Y10" s="5"/>
      <c r="Z10" s="16">
        <v>249</v>
      </c>
      <c r="AA10" s="63">
        <f>IF(T10="","",T10*Z10)</f>
        <v>20916</v>
      </c>
      <c r="AB10" s="62"/>
      <c r="AC10" s="62"/>
      <c r="AD10" s="62"/>
    </row>
    <row r="11" spans="1:30" ht="19.5" customHeight="1" x14ac:dyDescent="0.15">
      <c r="A11" s="22"/>
      <c r="B11" s="302"/>
      <c r="C11" s="303"/>
      <c r="D11" s="303"/>
      <c r="E11" s="303"/>
      <c r="F11" s="303"/>
      <c r="G11" s="303"/>
      <c r="H11" s="304"/>
      <c r="I11" s="31"/>
      <c r="J11" s="32"/>
      <c r="K11" s="32"/>
      <c r="L11" s="32"/>
      <c r="M11" s="32"/>
      <c r="N11" s="32"/>
      <c r="O11" s="32"/>
      <c r="P11" s="33"/>
      <c r="Q11" s="34"/>
      <c r="R11" s="8">
        <v>3367</v>
      </c>
      <c r="S11" s="38" t="s">
        <v>114</v>
      </c>
      <c r="T11" s="6" t="str">
        <f>別紙２!AA57</f>
        <v/>
      </c>
      <c r="U11" s="38" t="s">
        <v>139</v>
      </c>
      <c r="V11" s="6" t="str">
        <f>IF(T11="","",R11*T11)</f>
        <v/>
      </c>
      <c r="W11" s="38" t="s">
        <v>13</v>
      </c>
      <c r="X11" s="39" t="s">
        <v>118</v>
      </c>
      <c r="Y11" s="5"/>
      <c r="Z11" s="16">
        <v>374</v>
      </c>
      <c r="AA11" s="63" t="str">
        <f>IF(T11="","",T11*Z11)</f>
        <v/>
      </c>
      <c r="AB11" s="62"/>
      <c r="AC11" s="62"/>
      <c r="AD11" s="62"/>
    </row>
    <row r="12" spans="1:30" ht="11.25" customHeight="1" x14ac:dyDescent="0.15">
      <c r="A12" s="22"/>
      <c r="B12" s="302"/>
      <c r="C12" s="303"/>
      <c r="D12" s="303"/>
      <c r="E12" s="303"/>
      <c r="F12" s="303"/>
      <c r="G12" s="303"/>
      <c r="H12" s="304"/>
      <c r="I12" s="31"/>
      <c r="J12" s="32"/>
      <c r="K12" s="32"/>
      <c r="L12" s="32"/>
      <c r="M12" s="32"/>
      <c r="N12" s="32"/>
      <c r="O12" s="32"/>
      <c r="P12" s="33"/>
      <c r="Q12" s="34"/>
      <c r="R12" s="9" t="s">
        <v>181</v>
      </c>
      <c r="S12" s="38"/>
      <c r="T12" s="113"/>
      <c r="U12" s="38"/>
      <c r="V12" s="113"/>
      <c r="W12" s="38"/>
      <c r="X12" s="39"/>
      <c r="Y12" s="5"/>
      <c r="Z12" s="15"/>
      <c r="AA12" s="62"/>
      <c r="AB12" s="62"/>
      <c r="AC12" s="62"/>
      <c r="AD12" s="62"/>
    </row>
    <row r="13" spans="1:30" ht="19.5" customHeight="1" x14ac:dyDescent="0.15">
      <c r="A13" s="22"/>
      <c r="B13" s="302"/>
      <c r="C13" s="303"/>
      <c r="D13" s="303"/>
      <c r="E13" s="303"/>
      <c r="F13" s="303"/>
      <c r="G13" s="303"/>
      <c r="H13" s="304"/>
      <c r="I13" s="31" t="s">
        <v>205</v>
      </c>
      <c r="J13" s="32"/>
      <c r="K13" s="32"/>
      <c r="L13" s="32"/>
      <c r="M13" s="32"/>
      <c r="N13" s="32"/>
      <c r="O13" s="32"/>
      <c r="P13" s="33"/>
      <c r="Q13" s="34"/>
      <c r="R13" s="6">
        <v>1359</v>
      </c>
      <c r="S13" s="38" t="s">
        <v>114</v>
      </c>
      <c r="T13" s="6" t="str">
        <f>別紙２!AA58</f>
        <v/>
      </c>
      <c r="U13" s="38" t="s">
        <v>139</v>
      </c>
      <c r="V13" s="6" t="str">
        <f>IF(T13="","",R13*T13)</f>
        <v/>
      </c>
      <c r="W13" s="38" t="s">
        <v>13</v>
      </c>
      <c r="X13" s="39" t="s">
        <v>164</v>
      </c>
      <c r="Y13" s="5"/>
      <c r="Z13" s="16">
        <v>150</v>
      </c>
      <c r="AA13" s="63" t="str">
        <f>IF(T13="","",T13*Z13)</f>
        <v/>
      </c>
      <c r="AB13" s="62"/>
      <c r="AC13" s="62"/>
      <c r="AD13" s="62"/>
    </row>
    <row r="14" spans="1:30" ht="19.5" customHeight="1" x14ac:dyDescent="0.15">
      <c r="A14" s="22"/>
      <c r="B14" s="302"/>
      <c r="C14" s="303"/>
      <c r="D14" s="303"/>
      <c r="E14" s="303"/>
      <c r="F14" s="303"/>
      <c r="G14" s="303"/>
      <c r="H14" s="304"/>
      <c r="I14" s="31"/>
      <c r="J14" s="288" t="str">
        <f>IF(SUM(V13:V15)=0,"",SUM(V13:V15))</f>
        <v/>
      </c>
      <c r="K14" s="288"/>
      <c r="L14" s="288"/>
      <c r="M14" s="288"/>
      <c r="N14" s="288"/>
      <c r="O14" s="32" t="s">
        <v>13</v>
      </c>
      <c r="P14" s="33"/>
      <c r="Q14" s="34"/>
      <c r="R14" s="6">
        <v>2717</v>
      </c>
      <c r="S14" s="38" t="s">
        <v>114</v>
      </c>
      <c r="T14" s="6" t="str">
        <f>別紙２!AA59</f>
        <v/>
      </c>
      <c r="U14" s="38" t="s">
        <v>139</v>
      </c>
      <c r="V14" s="6" t="str">
        <f>IF(T14="","",R14*T14)</f>
        <v/>
      </c>
      <c r="W14" s="38" t="s">
        <v>13</v>
      </c>
      <c r="X14" s="39" t="s">
        <v>154</v>
      </c>
      <c r="Y14" s="5"/>
      <c r="Z14" s="16">
        <v>301</v>
      </c>
      <c r="AA14" s="63" t="str">
        <f>IF(T14="","",T14*Z14)</f>
        <v/>
      </c>
      <c r="AB14" s="62"/>
      <c r="AC14" s="62"/>
      <c r="AD14" s="62"/>
    </row>
    <row r="15" spans="1:30" ht="19.5" customHeight="1" x14ac:dyDescent="0.15">
      <c r="A15" s="22"/>
      <c r="B15" s="302"/>
      <c r="C15" s="303"/>
      <c r="D15" s="303"/>
      <c r="E15" s="303"/>
      <c r="F15" s="303"/>
      <c r="G15" s="303"/>
      <c r="H15" s="304"/>
      <c r="I15" s="31"/>
      <c r="J15" s="32"/>
      <c r="K15" s="32"/>
      <c r="L15" s="32"/>
      <c r="M15" s="32"/>
      <c r="N15" s="32"/>
      <c r="O15" s="32"/>
      <c r="P15" s="33"/>
      <c r="Q15" s="34"/>
      <c r="R15" s="8">
        <v>4075</v>
      </c>
      <c r="S15" s="38" t="s">
        <v>114</v>
      </c>
      <c r="T15" s="6" t="str">
        <f>別紙２!AA60</f>
        <v/>
      </c>
      <c r="U15" s="38" t="s">
        <v>139</v>
      </c>
      <c r="V15" s="6" t="str">
        <f>IF(T15="","",R15*T15)</f>
        <v/>
      </c>
      <c r="W15" s="38" t="s">
        <v>13</v>
      </c>
      <c r="X15" s="39" t="s">
        <v>165</v>
      </c>
      <c r="Y15" s="5"/>
      <c r="Z15" s="16">
        <v>452</v>
      </c>
      <c r="AA15" s="63" t="str">
        <f>IF(T15="","",T15*Z15)</f>
        <v/>
      </c>
      <c r="AB15" s="62"/>
      <c r="AC15" s="62"/>
      <c r="AD15" s="62"/>
    </row>
    <row r="16" spans="1:30" ht="12.75" customHeight="1" x14ac:dyDescent="0.15">
      <c r="A16" s="22"/>
      <c r="B16" s="302"/>
      <c r="C16" s="303"/>
      <c r="D16" s="303"/>
      <c r="E16" s="303"/>
      <c r="F16" s="303"/>
      <c r="G16" s="303"/>
      <c r="H16" s="304"/>
      <c r="I16" s="31"/>
      <c r="J16" s="32"/>
      <c r="K16" s="32"/>
      <c r="L16" s="32"/>
      <c r="M16" s="32"/>
      <c r="N16" s="32"/>
      <c r="O16" s="32"/>
      <c r="P16" s="33"/>
      <c r="Q16" s="34"/>
      <c r="R16" s="9" t="s">
        <v>182</v>
      </c>
      <c r="S16" s="38"/>
      <c r="T16" s="113"/>
      <c r="U16" s="38"/>
      <c r="V16" s="113"/>
      <c r="W16" s="38"/>
      <c r="X16" s="39"/>
      <c r="Y16" s="5"/>
      <c r="Z16" s="15"/>
      <c r="AA16" s="62"/>
      <c r="AB16" s="62"/>
      <c r="AC16" s="62"/>
      <c r="AD16" s="62"/>
    </row>
    <row r="17" spans="1:30" ht="19.5" customHeight="1" x14ac:dyDescent="0.15">
      <c r="A17" s="22"/>
      <c r="B17" s="302"/>
      <c r="C17" s="303"/>
      <c r="D17" s="303"/>
      <c r="E17" s="303"/>
      <c r="F17" s="303"/>
      <c r="G17" s="303"/>
      <c r="H17" s="304"/>
      <c r="I17" s="31" t="s">
        <v>206</v>
      </c>
      <c r="J17" s="32"/>
      <c r="K17" s="32"/>
      <c r="L17" s="32"/>
      <c r="M17" s="32"/>
      <c r="N17" s="32"/>
      <c r="O17" s="32"/>
      <c r="P17" s="33"/>
      <c r="Q17" s="40"/>
      <c r="R17" s="6">
        <v>1734</v>
      </c>
      <c r="S17" s="38" t="s">
        <v>114</v>
      </c>
      <c r="T17" s="6" t="str">
        <f>別紙２!AA61</f>
        <v/>
      </c>
      <c r="U17" s="38" t="s">
        <v>139</v>
      </c>
      <c r="V17" s="6" t="str">
        <f>IF(T17="","",R17*T17)</f>
        <v/>
      </c>
      <c r="W17" s="38" t="s">
        <v>13</v>
      </c>
      <c r="X17" s="39" t="s">
        <v>166</v>
      </c>
      <c r="Y17" s="5"/>
      <c r="Z17" s="16">
        <v>192</v>
      </c>
      <c r="AA17" s="63" t="str">
        <f>IF(T17="","",T17*Z17)</f>
        <v/>
      </c>
      <c r="AB17" s="62"/>
      <c r="AC17" s="62"/>
      <c r="AD17" s="62"/>
    </row>
    <row r="18" spans="1:30" ht="19.5" customHeight="1" x14ac:dyDescent="0.15">
      <c r="A18" s="22"/>
      <c r="B18" s="302"/>
      <c r="C18" s="303"/>
      <c r="D18" s="303"/>
      <c r="E18" s="303"/>
      <c r="F18" s="303"/>
      <c r="G18" s="303"/>
      <c r="H18" s="304"/>
      <c r="I18" s="31"/>
      <c r="J18" s="288" t="str">
        <f>IF(SUM(V17:V19)=0,"",SUM(V17:V19))</f>
        <v/>
      </c>
      <c r="K18" s="288"/>
      <c r="L18" s="288"/>
      <c r="M18" s="288"/>
      <c r="N18" s="288"/>
      <c r="O18" s="32" t="s">
        <v>13</v>
      </c>
      <c r="P18" s="33"/>
      <c r="Q18" s="40"/>
      <c r="R18" s="6">
        <v>3468</v>
      </c>
      <c r="S18" s="38" t="s">
        <v>114</v>
      </c>
      <c r="T18" s="6" t="str">
        <f>別紙２!AA62</f>
        <v/>
      </c>
      <c r="U18" s="38" t="s">
        <v>139</v>
      </c>
      <c r="V18" s="6" t="str">
        <f>IF(T18="","",R18*T18)</f>
        <v/>
      </c>
      <c r="W18" s="38" t="s">
        <v>13</v>
      </c>
      <c r="X18" s="39" t="s">
        <v>167</v>
      </c>
      <c r="Y18" s="5"/>
      <c r="Z18" s="16">
        <v>385</v>
      </c>
      <c r="AA18" s="63" t="str">
        <f>IF(T18="","",T18*Z18)</f>
        <v/>
      </c>
      <c r="AB18" s="62"/>
      <c r="AC18" s="62"/>
      <c r="AD18" s="62"/>
    </row>
    <row r="19" spans="1:30" ht="19.5" customHeight="1" x14ac:dyDescent="0.15">
      <c r="A19" s="22"/>
      <c r="B19" s="302"/>
      <c r="C19" s="303"/>
      <c r="D19" s="303"/>
      <c r="E19" s="303"/>
      <c r="F19" s="303"/>
      <c r="G19" s="303"/>
      <c r="H19" s="304"/>
      <c r="I19" s="31"/>
      <c r="J19" s="32"/>
      <c r="K19" s="32"/>
      <c r="L19" s="32"/>
      <c r="M19" s="32"/>
      <c r="N19" s="32"/>
      <c r="O19" s="32"/>
      <c r="P19" s="33"/>
      <c r="Q19" s="40"/>
      <c r="R19" s="6">
        <v>5202</v>
      </c>
      <c r="S19" s="38" t="s">
        <v>114</v>
      </c>
      <c r="T19" s="6" t="str">
        <f>別紙２!AA63</f>
        <v/>
      </c>
      <c r="U19" s="38" t="s">
        <v>139</v>
      </c>
      <c r="V19" s="6" t="str">
        <f>IF(T19="","",R19*T19)</f>
        <v/>
      </c>
      <c r="W19" s="38" t="s">
        <v>13</v>
      </c>
      <c r="X19" s="39" t="s">
        <v>168</v>
      </c>
      <c r="Y19" s="5"/>
      <c r="Z19" s="16">
        <v>577</v>
      </c>
      <c r="AA19" s="63" t="str">
        <f>IF(T19="","",T19*Z19)</f>
        <v/>
      </c>
      <c r="AB19" s="62"/>
      <c r="AC19" s="62"/>
      <c r="AD19" s="62"/>
    </row>
    <row r="20" spans="1:30" ht="12" customHeight="1" x14ac:dyDescent="0.15">
      <c r="A20" s="22"/>
      <c r="B20" s="302"/>
      <c r="C20" s="303"/>
      <c r="D20" s="303"/>
      <c r="E20" s="303"/>
      <c r="F20" s="303"/>
      <c r="G20" s="303"/>
      <c r="H20" s="304"/>
      <c r="I20" s="41"/>
      <c r="J20" s="42"/>
      <c r="K20" s="42"/>
      <c r="L20" s="42"/>
      <c r="M20" s="42"/>
      <c r="N20" s="42"/>
      <c r="O20" s="42"/>
      <c r="P20" s="43"/>
      <c r="Q20" s="40"/>
      <c r="R20" s="9" t="s">
        <v>183</v>
      </c>
      <c r="S20" s="38"/>
      <c r="T20" s="113"/>
      <c r="U20" s="38"/>
      <c r="V20" s="113"/>
      <c r="W20" s="38"/>
      <c r="X20" s="39"/>
      <c r="Y20" s="5"/>
      <c r="Z20" s="15"/>
      <c r="AA20" s="62"/>
      <c r="AB20" s="62"/>
      <c r="AC20" s="62"/>
      <c r="AD20" s="62"/>
    </row>
    <row r="21" spans="1:30" ht="18" customHeight="1" thickBot="1" x14ac:dyDescent="0.2">
      <c r="A21" s="22"/>
      <c r="B21" s="302"/>
      <c r="C21" s="303"/>
      <c r="D21" s="303"/>
      <c r="E21" s="303"/>
      <c r="F21" s="303"/>
      <c r="G21" s="303"/>
      <c r="H21" s="304"/>
      <c r="I21" s="31" t="s">
        <v>207</v>
      </c>
      <c r="J21" s="32"/>
      <c r="K21" s="32"/>
      <c r="L21" s="32"/>
      <c r="M21" s="32"/>
      <c r="N21" s="32"/>
      <c r="O21" s="32"/>
      <c r="P21" s="43"/>
      <c r="Q21" s="40"/>
      <c r="R21" s="6">
        <v>5562</v>
      </c>
      <c r="S21" s="38" t="s">
        <v>114</v>
      </c>
      <c r="T21" s="6" t="str">
        <f>別紙２!AA64</f>
        <v/>
      </c>
      <c r="U21" s="38" t="s">
        <v>139</v>
      </c>
      <c r="V21" s="6" t="str">
        <f>IF(T21="","",R21*T21)</f>
        <v/>
      </c>
      <c r="W21" s="38" t="s">
        <v>13</v>
      </c>
      <c r="X21" s="39" t="s">
        <v>169</v>
      </c>
      <c r="Y21" s="5"/>
      <c r="Z21" s="16">
        <v>618</v>
      </c>
      <c r="AA21" s="63" t="str">
        <f>IF(T21="","",T21*Z21)</f>
        <v/>
      </c>
      <c r="AB21" s="62"/>
      <c r="AC21" s="62"/>
      <c r="AD21" s="62"/>
    </row>
    <row r="22" spans="1:30" ht="18" customHeight="1" thickBot="1" x14ac:dyDescent="0.2">
      <c r="A22" s="22"/>
      <c r="B22" s="302"/>
      <c r="C22" s="303"/>
      <c r="D22" s="303"/>
      <c r="E22" s="303"/>
      <c r="F22" s="303"/>
      <c r="G22" s="303"/>
      <c r="H22" s="304"/>
      <c r="I22" s="31"/>
      <c r="J22" s="288" t="str">
        <f>IF(SUM(V21:V23)=0,"",SUM(V21:V23))</f>
        <v/>
      </c>
      <c r="K22" s="288"/>
      <c r="L22" s="288"/>
      <c r="M22" s="288"/>
      <c r="N22" s="288"/>
      <c r="O22" s="32" t="s">
        <v>13</v>
      </c>
      <c r="P22" s="43"/>
      <c r="Q22" s="40"/>
      <c r="R22" s="6">
        <v>10995</v>
      </c>
      <c r="S22" s="38" t="s">
        <v>114</v>
      </c>
      <c r="T22" s="6" t="str">
        <f>別紙２!AA65</f>
        <v/>
      </c>
      <c r="U22" s="38" t="s">
        <v>139</v>
      </c>
      <c r="V22" s="6" t="str">
        <f>IF(T22="","",R22*T22)</f>
        <v/>
      </c>
      <c r="W22" s="38" t="s">
        <v>13</v>
      </c>
      <c r="X22" s="39" t="s">
        <v>170</v>
      </c>
      <c r="Y22" s="5"/>
      <c r="Z22" s="16">
        <v>1221</v>
      </c>
      <c r="AA22" s="63" t="str">
        <f>IF(T22="","",T22*Z22)</f>
        <v/>
      </c>
      <c r="AB22" s="62"/>
      <c r="AC22" s="300" t="s">
        <v>202</v>
      </c>
      <c r="AD22" s="301"/>
    </row>
    <row r="23" spans="1:30" ht="18" customHeight="1" thickBot="1" x14ac:dyDescent="0.2">
      <c r="A23" s="22"/>
      <c r="B23" s="302"/>
      <c r="C23" s="303"/>
      <c r="D23" s="303"/>
      <c r="E23" s="303"/>
      <c r="F23" s="303"/>
      <c r="G23" s="303"/>
      <c r="H23" s="304"/>
      <c r="I23" s="41"/>
      <c r="J23" s="32"/>
      <c r="K23" s="32"/>
      <c r="L23" s="32"/>
      <c r="M23" s="32"/>
      <c r="N23" s="32"/>
      <c r="O23" s="42"/>
      <c r="P23" s="43"/>
      <c r="Q23" s="40"/>
      <c r="R23" s="6">
        <v>16492</v>
      </c>
      <c r="S23" s="38" t="s">
        <v>114</v>
      </c>
      <c r="T23" s="6" t="str">
        <f>別紙２!AA66</f>
        <v/>
      </c>
      <c r="U23" s="38" t="s">
        <v>139</v>
      </c>
      <c r="V23" s="6" t="str">
        <f>IF(T23="","",R23*T23)</f>
        <v/>
      </c>
      <c r="W23" s="38" t="s">
        <v>13</v>
      </c>
      <c r="X23" s="39" t="s">
        <v>171</v>
      </c>
      <c r="Y23" s="5"/>
      <c r="Z23" s="16">
        <v>1832</v>
      </c>
      <c r="AA23" s="63" t="str">
        <f>IF(T23="","",T23*Z23)</f>
        <v/>
      </c>
      <c r="AB23" s="62"/>
      <c r="AC23" s="298">
        <f>SUM(AA9:AA11,AA13:AA15,AA17:AA19,AA21:AA23)</f>
        <v>28356</v>
      </c>
      <c r="AD23" s="299"/>
    </row>
    <row r="24" spans="1:30" ht="18" customHeight="1" x14ac:dyDescent="0.15">
      <c r="A24" s="22"/>
      <c r="B24" s="302"/>
      <c r="C24" s="303"/>
      <c r="D24" s="303"/>
      <c r="E24" s="303"/>
      <c r="F24" s="303"/>
      <c r="G24" s="303"/>
      <c r="H24" s="304"/>
      <c r="I24" s="296" t="s">
        <v>204</v>
      </c>
      <c r="J24" s="297"/>
      <c r="K24" s="297"/>
      <c r="L24" s="42"/>
      <c r="M24" s="42"/>
      <c r="N24" s="42"/>
      <c r="O24" s="42"/>
      <c r="P24" s="43"/>
      <c r="Q24" s="40"/>
      <c r="R24" s="113"/>
      <c r="S24" s="38"/>
      <c r="T24" s="38"/>
      <c r="U24" s="38"/>
      <c r="V24" s="38"/>
      <c r="W24" s="38"/>
      <c r="X24" s="39"/>
      <c r="Y24" s="5"/>
      <c r="Z24" s="114"/>
      <c r="AA24" s="115"/>
      <c r="AB24" s="62"/>
      <c r="AC24" s="116"/>
      <c r="AD24" s="116"/>
    </row>
    <row r="25" spans="1:30" ht="18" customHeight="1" x14ac:dyDescent="0.15">
      <c r="A25" s="22"/>
      <c r="B25" s="302"/>
      <c r="C25" s="303"/>
      <c r="D25" s="303"/>
      <c r="E25" s="303"/>
      <c r="F25" s="303"/>
      <c r="G25" s="303"/>
      <c r="H25" s="304"/>
      <c r="I25" s="41"/>
      <c r="J25" s="288">
        <f>IF(AC23=0,"",SUM(V9:V11,V13:V15,V17:V19,V21:V23))</f>
        <v>255960</v>
      </c>
      <c r="K25" s="288"/>
      <c r="L25" s="288"/>
      <c r="M25" s="288"/>
      <c r="N25" s="288"/>
      <c r="O25" s="42" t="s">
        <v>13</v>
      </c>
      <c r="P25" s="43" t="s">
        <v>172</v>
      </c>
      <c r="Q25" s="40"/>
      <c r="R25" s="113"/>
      <c r="S25" s="38"/>
      <c r="T25" s="38"/>
      <c r="U25" s="38"/>
      <c r="V25" s="38"/>
      <c r="W25" s="38"/>
      <c r="X25" s="39"/>
      <c r="Y25" s="5"/>
      <c r="Z25" s="114"/>
      <c r="AA25" s="115"/>
      <c r="AB25" s="62"/>
      <c r="AC25" s="116"/>
      <c r="AD25" s="116"/>
    </row>
    <row r="26" spans="1:30" ht="11.25" customHeight="1" thickBot="1" x14ac:dyDescent="0.2">
      <c r="A26" s="44"/>
      <c r="B26" s="305"/>
      <c r="C26" s="295"/>
      <c r="D26" s="295"/>
      <c r="E26" s="295"/>
      <c r="F26" s="295"/>
      <c r="G26" s="295"/>
      <c r="H26" s="306"/>
      <c r="I26" s="45"/>
      <c r="J26" s="46"/>
      <c r="K26" s="46"/>
      <c r="L26" s="46"/>
      <c r="M26" s="46"/>
      <c r="N26" s="46"/>
      <c r="O26" s="46"/>
      <c r="P26" s="47"/>
      <c r="Q26" s="48"/>
      <c r="R26" s="49"/>
      <c r="S26" s="49"/>
      <c r="T26" s="49"/>
      <c r="U26" s="49"/>
      <c r="V26" s="49"/>
      <c r="W26" s="49"/>
      <c r="X26" s="50"/>
      <c r="Y26" s="5"/>
    </row>
    <row r="27" spans="1:30" ht="18.75" customHeight="1" x14ac:dyDescent="0.15">
      <c r="A27" s="19" t="s">
        <v>223</v>
      </c>
      <c r="B27" s="51"/>
      <c r="C27" s="51"/>
      <c r="D27" s="51"/>
      <c r="E27" s="51"/>
      <c r="F27" s="51"/>
      <c r="G27" s="51"/>
      <c r="H27" s="51"/>
      <c r="I27" s="52"/>
      <c r="J27" s="52"/>
      <c r="K27" s="52"/>
      <c r="L27" s="52"/>
      <c r="M27" s="52"/>
      <c r="N27" s="52"/>
      <c r="O27" s="52"/>
      <c r="P27" s="52"/>
      <c r="Q27" s="51"/>
      <c r="R27" s="51"/>
      <c r="S27" s="51"/>
      <c r="T27" s="51"/>
      <c r="U27" s="51"/>
      <c r="V27" s="51"/>
      <c r="W27" s="51"/>
      <c r="X27" s="53"/>
      <c r="Y27" s="4"/>
    </row>
    <row r="28" spans="1:30" ht="18.95" customHeight="1" x14ac:dyDescent="0.15">
      <c r="A28" s="22"/>
      <c r="B28" s="54" t="s">
        <v>119</v>
      </c>
      <c r="C28" s="55"/>
      <c r="D28" s="55"/>
      <c r="E28" s="55"/>
      <c r="F28" s="55"/>
      <c r="G28" s="55"/>
      <c r="H28" s="55"/>
      <c r="I28" s="56"/>
      <c r="J28" s="56"/>
      <c r="K28" s="56"/>
      <c r="L28" s="56"/>
      <c r="M28" s="56"/>
      <c r="N28" s="56"/>
      <c r="O28" s="56"/>
      <c r="P28" s="56"/>
      <c r="Q28" s="55"/>
      <c r="R28" s="55"/>
      <c r="S28" s="55"/>
      <c r="T28" s="55"/>
      <c r="U28" s="55"/>
      <c r="V28" s="55"/>
      <c r="W28" s="55"/>
      <c r="X28" s="57"/>
      <c r="Y28" s="4"/>
    </row>
    <row r="29" spans="1:30" ht="18.95" customHeight="1" x14ac:dyDescent="0.15">
      <c r="A29" s="22"/>
      <c r="B29" s="58"/>
      <c r="C29" s="286" t="s">
        <v>16</v>
      </c>
      <c r="D29" s="286"/>
      <c r="E29" s="286"/>
      <c r="F29" s="286"/>
      <c r="G29" s="286"/>
      <c r="H29" s="286"/>
      <c r="I29" s="259">
        <f>IF(別紙３!M24="","",別紙３!M24)</f>
        <v>295000</v>
      </c>
      <c r="J29" s="260"/>
      <c r="K29" s="260"/>
      <c r="L29" s="260"/>
      <c r="M29" s="260"/>
      <c r="N29" s="260"/>
      <c r="O29" s="260"/>
      <c r="P29" s="261"/>
      <c r="Q29" s="307"/>
      <c r="R29" s="307"/>
      <c r="S29" s="307"/>
      <c r="T29" s="307"/>
      <c r="U29" s="307"/>
      <c r="V29" s="307"/>
      <c r="W29" s="307"/>
      <c r="X29" s="308"/>
      <c r="Y29" s="11"/>
    </row>
    <row r="30" spans="1:30" ht="18.95" customHeight="1" x14ac:dyDescent="0.15">
      <c r="A30" s="22"/>
      <c r="B30" s="58"/>
      <c r="C30" s="286" t="s">
        <v>17</v>
      </c>
      <c r="D30" s="286"/>
      <c r="E30" s="286"/>
      <c r="F30" s="286"/>
      <c r="G30" s="286"/>
      <c r="H30" s="286"/>
      <c r="I30" s="259">
        <f>IF(別紙３!M25="","",別紙３!M25)</f>
        <v>17000</v>
      </c>
      <c r="J30" s="260"/>
      <c r="K30" s="260"/>
      <c r="L30" s="260"/>
      <c r="M30" s="260"/>
      <c r="N30" s="260"/>
      <c r="O30" s="260"/>
      <c r="P30" s="261"/>
      <c r="Q30" s="284"/>
      <c r="R30" s="284"/>
      <c r="S30" s="284"/>
      <c r="T30" s="284"/>
      <c r="U30" s="284"/>
      <c r="V30" s="284"/>
      <c r="W30" s="284"/>
      <c r="X30" s="285"/>
      <c r="Y30" s="11"/>
    </row>
    <row r="31" spans="1:30" ht="18.95" customHeight="1" x14ac:dyDescent="0.15">
      <c r="A31" s="22"/>
      <c r="B31" s="58"/>
      <c r="C31" s="286" t="s">
        <v>18</v>
      </c>
      <c r="D31" s="286"/>
      <c r="E31" s="286"/>
      <c r="F31" s="286"/>
      <c r="G31" s="286"/>
      <c r="H31" s="286"/>
      <c r="I31" s="259" t="str">
        <f>IF(別紙３!M26="","",別紙３!M26)</f>
        <v/>
      </c>
      <c r="J31" s="260"/>
      <c r="K31" s="260"/>
      <c r="L31" s="260"/>
      <c r="M31" s="260"/>
      <c r="N31" s="260"/>
      <c r="O31" s="260"/>
      <c r="P31" s="261"/>
      <c r="Q31" s="284"/>
      <c r="R31" s="284"/>
      <c r="S31" s="284"/>
      <c r="T31" s="284"/>
      <c r="U31" s="284"/>
      <c r="V31" s="284"/>
      <c r="W31" s="284"/>
      <c r="X31" s="285"/>
      <c r="Y31" s="11"/>
    </row>
    <row r="32" spans="1:30" ht="18.95" customHeight="1" x14ac:dyDescent="0.15">
      <c r="A32" s="22"/>
      <c r="B32" s="58"/>
      <c r="C32" s="286" t="s">
        <v>19</v>
      </c>
      <c r="D32" s="286"/>
      <c r="E32" s="286"/>
      <c r="F32" s="286"/>
      <c r="G32" s="286"/>
      <c r="H32" s="286"/>
      <c r="I32" s="259" t="str">
        <f>IF(別紙３!M27="","",別紙３!M27)</f>
        <v/>
      </c>
      <c r="J32" s="260"/>
      <c r="K32" s="260"/>
      <c r="L32" s="260"/>
      <c r="M32" s="260"/>
      <c r="N32" s="260"/>
      <c r="O32" s="260"/>
      <c r="P32" s="261"/>
      <c r="Q32" s="284"/>
      <c r="R32" s="284"/>
      <c r="S32" s="284"/>
      <c r="T32" s="284"/>
      <c r="U32" s="284"/>
      <c r="V32" s="284"/>
      <c r="W32" s="284"/>
      <c r="X32" s="285"/>
      <c r="Y32" s="11"/>
    </row>
    <row r="33" spans="1:25" ht="18.95" customHeight="1" x14ac:dyDescent="0.15">
      <c r="A33" s="22"/>
      <c r="B33" s="58"/>
      <c r="C33" s="286" t="s">
        <v>22</v>
      </c>
      <c r="D33" s="286"/>
      <c r="E33" s="286"/>
      <c r="F33" s="286"/>
      <c r="G33" s="286"/>
      <c r="H33" s="286"/>
      <c r="I33" s="259">
        <f>IF(別紙３!M30="","",別紙３!M30)</f>
        <v>6000</v>
      </c>
      <c r="J33" s="260"/>
      <c r="K33" s="260"/>
      <c r="L33" s="260"/>
      <c r="M33" s="260"/>
      <c r="N33" s="260"/>
      <c r="O33" s="260"/>
      <c r="P33" s="261"/>
      <c r="Q33" s="284"/>
      <c r="R33" s="284"/>
      <c r="S33" s="284"/>
      <c r="T33" s="284"/>
      <c r="U33" s="284"/>
      <c r="V33" s="284"/>
      <c r="W33" s="284"/>
      <c r="X33" s="285"/>
      <c r="Y33" s="11"/>
    </row>
    <row r="34" spans="1:25" ht="18.95" customHeight="1" x14ac:dyDescent="0.15">
      <c r="A34" s="22"/>
      <c r="B34" s="58"/>
      <c r="C34" s="286" t="s">
        <v>23</v>
      </c>
      <c r="D34" s="286"/>
      <c r="E34" s="286"/>
      <c r="F34" s="286"/>
      <c r="G34" s="286"/>
      <c r="H34" s="286"/>
      <c r="I34" s="259">
        <f>IF(別紙３!M31="","",別紙３!M31)</f>
        <v>2000</v>
      </c>
      <c r="J34" s="260"/>
      <c r="K34" s="260"/>
      <c r="L34" s="260"/>
      <c r="M34" s="260"/>
      <c r="N34" s="260"/>
      <c r="O34" s="260"/>
      <c r="P34" s="261"/>
      <c r="Q34" s="284"/>
      <c r="R34" s="284"/>
      <c r="S34" s="284"/>
      <c r="T34" s="284"/>
      <c r="U34" s="284"/>
      <c r="V34" s="284"/>
      <c r="W34" s="284"/>
      <c r="X34" s="285"/>
      <c r="Y34" s="11"/>
    </row>
    <row r="35" spans="1:25" ht="18.95" customHeight="1" x14ac:dyDescent="0.15">
      <c r="A35" s="22"/>
      <c r="B35" s="58"/>
      <c r="C35" s="286" t="s">
        <v>24</v>
      </c>
      <c r="D35" s="286"/>
      <c r="E35" s="286"/>
      <c r="F35" s="286"/>
      <c r="G35" s="286"/>
      <c r="H35" s="286"/>
      <c r="I35" s="259" t="str">
        <f>IF(別紙３!M32="","",別紙３!M32)</f>
        <v/>
      </c>
      <c r="J35" s="260"/>
      <c r="K35" s="260"/>
      <c r="L35" s="260"/>
      <c r="M35" s="260"/>
      <c r="N35" s="260"/>
      <c r="O35" s="260"/>
      <c r="P35" s="261"/>
      <c r="Q35" s="284"/>
      <c r="R35" s="284"/>
      <c r="S35" s="284"/>
      <c r="T35" s="284"/>
      <c r="U35" s="284"/>
      <c r="V35" s="284"/>
      <c r="W35" s="284"/>
      <c r="X35" s="285"/>
      <c r="Y35" s="11"/>
    </row>
    <row r="36" spans="1:25" ht="18.95" customHeight="1" x14ac:dyDescent="0.15">
      <c r="A36" s="22"/>
      <c r="B36" s="58"/>
      <c r="C36" s="286" t="s">
        <v>25</v>
      </c>
      <c r="D36" s="286"/>
      <c r="E36" s="286"/>
      <c r="F36" s="286"/>
      <c r="G36" s="286"/>
      <c r="H36" s="286"/>
      <c r="I36" s="259">
        <f>IF(別紙３!M33="","",別紙３!M33)</f>
        <v>2000</v>
      </c>
      <c r="J36" s="260"/>
      <c r="K36" s="260"/>
      <c r="L36" s="260"/>
      <c r="M36" s="260"/>
      <c r="N36" s="260"/>
      <c r="O36" s="260"/>
      <c r="P36" s="261"/>
      <c r="Q36" s="284"/>
      <c r="R36" s="284"/>
      <c r="S36" s="284"/>
      <c r="T36" s="284"/>
      <c r="U36" s="284"/>
      <c r="V36" s="284"/>
      <c r="W36" s="284"/>
      <c r="X36" s="285"/>
      <c r="Y36" s="11"/>
    </row>
    <row r="37" spans="1:25" ht="18.95" customHeight="1" x14ac:dyDescent="0.15">
      <c r="A37" s="22"/>
      <c r="B37" s="58"/>
      <c r="C37" s="286" t="s">
        <v>27</v>
      </c>
      <c r="D37" s="286"/>
      <c r="E37" s="286"/>
      <c r="F37" s="286"/>
      <c r="G37" s="286"/>
      <c r="H37" s="286"/>
      <c r="I37" s="259" t="str">
        <f>IF(別紙３!M35="","",別紙３!M35)</f>
        <v/>
      </c>
      <c r="J37" s="260"/>
      <c r="K37" s="260"/>
      <c r="L37" s="260"/>
      <c r="M37" s="260"/>
      <c r="N37" s="260"/>
      <c r="O37" s="260"/>
      <c r="P37" s="261"/>
      <c r="Q37" s="284"/>
      <c r="R37" s="284"/>
      <c r="S37" s="284"/>
      <c r="T37" s="284"/>
      <c r="U37" s="284"/>
      <c r="V37" s="284"/>
      <c r="W37" s="284"/>
      <c r="X37" s="285"/>
      <c r="Y37" s="11"/>
    </row>
    <row r="38" spans="1:25" ht="18.95" customHeight="1" x14ac:dyDescent="0.15">
      <c r="A38" s="22"/>
      <c r="B38" s="58"/>
      <c r="C38" s="286" t="s">
        <v>28</v>
      </c>
      <c r="D38" s="286"/>
      <c r="E38" s="286"/>
      <c r="F38" s="286"/>
      <c r="G38" s="286"/>
      <c r="H38" s="286"/>
      <c r="I38" s="259" t="str">
        <f>IF(別紙３!M36="","",別紙３!M36)</f>
        <v/>
      </c>
      <c r="J38" s="260"/>
      <c r="K38" s="260"/>
      <c r="L38" s="260"/>
      <c r="M38" s="260"/>
      <c r="N38" s="260"/>
      <c r="O38" s="260"/>
      <c r="P38" s="261"/>
      <c r="Q38" s="284"/>
      <c r="R38" s="284"/>
      <c r="S38" s="284"/>
      <c r="T38" s="284"/>
      <c r="U38" s="284"/>
      <c r="V38" s="284"/>
      <c r="W38" s="284"/>
      <c r="X38" s="285"/>
      <c r="Y38" s="11"/>
    </row>
    <row r="39" spans="1:25" ht="18.95" customHeight="1" x14ac:dyDescent="0.15">
      <c r="A39" s="22"/>
      <c r="B39" s="58"/>
      <c r="C39" s="286" t="s">
        <v>29</v>
      </c>
      <c r="D39" s="286"/>
      <c r="E39" s="286"/>
      <c r="F39" s="286"/>
      <c r="G39" s="286"/>
      <c r="H39" s="286"/>
      <c r="I39" s="259">
        <f>IF(別紙３!M37="","",別紙３!M37)</f>
        <v>6000</v>
      </c>
      <c r="J39" s="260"/>
      <c r="K39" s="260"/>
      <c r="L39" s="260"/>
      <c r="M39" s="260"/>
      <c r="N39" s="260"/>
      <c r="O39" s="260"/>
      <c r="P39" s="261"/>
      <c r="Q39" s="284"/>
      <c r="R39" s="284"/>
      <c r="S39" s="284"/>
      <c r="T39" s="284"/>
      <c r="U39" s="284"/>
      <c r="V39" s="284"/>
      <c r="W39" s="284"/>
      <c r="X39" s="285"/>
      <c r="Y39" s="11"/>
    </row>
    <row r="40" spans="1:25" ht="18.95" customHeight="1" x14ac:dyDescent="0.15">
      <c r="A40" s="22"/>
      <c r="B40" s="58"/>
      <c r="C40" s="286" t="s">
        <v>34</v>
      </c>
      <c r="D40" s="286"/>
      <c r="E40" s="286"/>
      <c r="F40" s="286"/>
      <c r="G40" s="286"/>
      <c r="H40" s="286"/>
      <c r="I40" s="259" t="str">
        <f>IF(別紙３!M38="","",別紙３!M38)</f>
        <v/>
      </c>
      <c r="J40" s="260"/>
      <c r="K40" s="260"/>
      <c r="L40" s="260"/>
      <c r="M40" s="260"/>
      <c r="N40" s="260"/>
      <c r="O40" s="260"/>
      <c r="P40" s="261"/>
      <c r="Q40" s="281"/>
      <c r="R40" s="282"/>
      <c r="S40" s="282"/>
      <c r="T40" s="282"/>
      <c r="U40" s="282"/>
      <c r="V40" s="282"/>
      <c r="W40" s="282"/>
      <c r="X40" s="283"/>
      <c r="Y40" s="11"/>
    </row>
    <row r="41" spans="1:25" ht="18.95" customHeight="1" x14ac:dyDescent="0.15">
      <c r="A41" s="22"/>
      <c r="B41" s="58"/>
      <c r="C41" s="286" t="s">
        <v>30</v>
      </c>
      <c r="D41" s="286"/>
      <c r="E41" s="286"/>
      <c r="F41" s="286"/>
      <c r="G41" s="286"/>
      <c r="H41" s="286"/>
      <c r="I41" s="259" t="str">
        <f>IF(別紙３!M42="","",別紙３!M42)</f>
        <v/>
      </c>
      <c r="J41" s="260"/>
      <c r="K41" s="260"/>
      <c r="L41" s="260"/>
      <c r="M41" s="260"/>
      <c r="N41" s="260"/>
      <c r="O41" s="260"/>
      <c r="P41" s="261"/>
      <c r="Q41" s="284"/>
      <c r="R41" s="284"/>
      <c r="S41" s="284"/>
      <c r="T41" s="284"/>
      <c r="U41" s="284"/>
      <c r="V41" s="284"/>
      <c r="W41" s="284"/>
      <c r="X41" s="285"/>
      <c r="Y41" s="11"/>
    </row>
    <row r="42" spans="1:25" ht="18.95" customHeight="1" x14ac:dyDescent="0.15">
      <c r="A42" s="22"/>
      <c r="B42" s="58"/>
      <c r="C42" s="286" t="s">
        <v>87</v>
      </c>
      <c r="D42" s="286"/>
      <c r="E42" s="286"/>
      <c r="F42" s="286"/>
      <c r="G42" s="286"/>
      <c r="H42" s="286"/>
      <c r="I42" s="259">
        <f>IF(別紙３!M44="","",別紙３!M44)</f>
        <v>17000</v>
      </c>
      <c r="J42" s="260"/>
      <c r="K42" s="260"/>
      <c r="L42" s="260"/>
      <c r="M42" s="260"/>
      <c r="N42" s="260"/>
      <c r="O42" s="260"/>
      <c r="P42" s="261"/>
      <c r="Q42" s="284"/>
      <c r="R42" s="284"/>
      <c r="S42" s="284"/>
      <c r="T42" s="284"/>
      <c r="U42" s="284"/>
      <c r="V42" s="284"/>
      <c r="W42" s="284"/>
      <c r="X42" s="285"/>
      <c r="Y42" s="11"/>
    </row>
    <row r="43" spans="1:25" ht="18.95" customHeight="1" x14ac:dyDescent="0.15">
      <c r="A43" s="22"/>
      <c r="B43" s="58"/>
      <c r="C43" s="264" t="s">
        <v>35</v>
      </c>
      <c r="D43" s="264"/>
      <c r="E43" s="264"/>
      <c r="F43" s="264"/>
      <c r="G43" s="264"/>
      <c r="H43" s="264"/>
      <c r="I43" s="259" t="str">
        <f>IF(別紙３!M45="","",別紙３!M45)</f>
        <v/>
      </c>
      <c r="J43" s="260"/>
      <c r="K43" s="260"/>
      <c r="L43" s="260"/>
      <c r="M43" s="260"/>
      <c r="N43" s="260"/>
      <c r="O43" s="260"/>
      <c r="P43" s="261"/>
      <c r="Q43" s="262"/>
      <c r="R43" s="262"/>
      <c r="S43" s="262"/>
      <c r="T43" s="262"/>
      <c r="U43" s="262"/>
      <c r="V43" s="262"/>
      <c r="W43" s="262"/>
      <c r="X43" s="263"/>
      <c r="Y43" s="11"/>
    </row>
    <row r="44" spans="1:25" ht="18.95" customHeight="1" x14ac:dyDescent="0.15">
      <c r="A44" s="22"/>
      <c r="B44" s="58"/>
      <c r="C44" s="258" t="s">
        <v>238</v>
      </c>
      <c r="D44" s="258"/>
      <c r="E44" s="258"/>
      <c r="F44" s="258"/>
      <c r="G44" s="258"/>
      <c r="H44" s="258"/>
      <c r="I44" s="259">
        <f>IF(別紙３!M47="","",別紙３!M47)</f>
        <v>20000</v>
      </c>
      <c r="J44" s="260"/>
      <c r="K44" s="260"/>
      <c r="L44" s="260"/>
      <c r="M44" s="260"/>
      <c r="N44" s="260"/>
      <c r="O44" s="260"/>
      <c r="P44" s="261"/>
      <c r="Q44" s="262"/>
      <c r="R44" s="262"/>
      <c r="S44" s="262"/>
      <c r="T44" s="262"/>
      <c r="U44" s="262"/>
      <c r="V44" s="262"/>
      <c r="W44" s="262"/>
      <c r="X44" s="263"/>
      <c r="Y44" s="11"/>
    </row>
    <row r="45" spans="1:25" ht="18.95" customHeight="1" x14ac:dyDescent="0.15">
      <c r="A45" s="22"/>
      <c r="B45" s="265" t="s">
        <v>173</v>
      </c>
      <c r="C45" s="266"/>
      <c r="D45" s="266"/>
      <c r="E45" s="266"/>
      <c r="F45" s="266"/>
      <c r="G45" s="266"/>
      <c r="H45" s="280"/>
      <c r="I45" s="259">
        <f>IF(SUM(I29:P44)=0,"",SUM(I29:P44))</f>
        <v>365000</v>
      </c>
      <c r="J45" s="260"/>
      <c r="K45" s="260"/>
      <c r="L45" s="260"/>
      <c r="M45" s="260"/>
      <c r="N45" s="260"/>
      <c r="O45" s="260"/>
      <c r="P45" s="26" t="s">
        <v>13</v>
      </c>
      <c r="Q45" s="265"/>
      <c r="R45" s="266"/>
      <c r="S45" s="266"/>
      <c r="T45" s="266"/>
      <c r="U45" s="266"/>
      <c r="V45" s="266"/>
      <c r="W45" s="266"/>
      <c r="X45" s="267"/>
      <c r="Y45" s="11"/>
    </row>
    <row r="46" spans="1:25" ht="19.5" customHeight="1" x14ac:dyDescent="0.15">
      <c r="A46" s="22"/>
      <c r="B46" s="60" t="s">
        <v>174</v>
      </c>
      <c r="C46" s="23"/>
      <c r="D46" s="23"/>
      <c r="E46" s="23"/>
      <c r="F46" s="23"/>
      <c r="G46" s="23"/>
      <c r="H46" s="23"/>
      <c r="I46" s="117"/>
      <c r="J46" s="117"/>
      <c r="K46" s="117"/>
      <c r="L46" s="117"/>
      <c r="M46" s="117"/>
      <c r="N46" s="117"/>
      <c r="O46" s="117"/>
      <c r="P46" s="25"/>
      <c r="Q46" s="23"/>
      <c r="R46" s="23"/>
      <c r="S46" s="23"/>
      <c r="T46" s="23"/>
      <c r="U46" s="23"/>
      <c r="V46" s="23"/>
      <c r="W46" s="23"/>
      <c r="X46" s="59"/>
      <c r="Y46" s="11"/>
    </row>
    <row r="47" spans="1:25" ht="19.5" customHeight="1" thickBot="1" x14ac:dyDescent="0.2">
      <c r="A47" s="22"/>
      <c r="B47" s="58"/>
      <c r="C47" s="277" t="s">
        <v>175</v>
      </c>
      <c r="D47" s="278"/>
      <c r="E47" s="278"/>
      <c r="F47" s="278"/>
      <c r="G47" s="278"/>
      <c r="H47" s="279"/>
      <c r="I47" s="275">
        <f>別紙３!M12</f>
        <v>59556</v>
      </c>
      <c r="J47" s="276"/>
      <c r="K47" s="276"/>
      <c r="L47" s="276"/>
      <c r="M47" s="276"/>
      <c r="N47" s="276"/>
      <c r="O47" s="276"/>
      <c r="P47" s="26" t="s">
        <v>13</v>
      </c>
      <c r="Q47" s="265"/>
      <c r="R47" s="266"/>
      <c r="S47" s="266"/>
      <c r="T47" s="266"/>
      <c r="U47" s="266"/>
      <c r="V47" s="266"/>
      <c r="W47" s="266"/>
      <c r="X47" s="267"/>
      <c r="Y47" s="11"/>
    </row>
    <row r="48" spans="1:25" ht="19.5" customHeight="1" thickBot="1" x14ac:dyDescent="0.2">
      <c r="A48" s="44" t="s">
        <v>155</v>
      </c>
      <c r="B48" s="271" t="s">
        <v>176</v>
      </c>
      <c r="C48" s="272"/>
      <c r="D48" s="272"/>
      <c r="E48" s="272"/>
      <c r="F48" s="272"/>
      <c r="G48" s="272"/>
      <c r="H48" s="272"/>
      <c r="I48" s="273">
        <f>IF(I45="","",I45-I47)</f>
        <v>305444</v>
      </c>
      <c r="J48" s="274"/>
      <c r="K48" s="274"/>
      <c r="L48" s="274"/>
      <c r="M48" s="274"/>
      <c r="N48" s="274"/>
      <c r="O48" s="274"/>
      <c r="P48" s="61" t="s">
        <v>13</v>
      </c>
      <c r="Q48" s="268"/>
      <c r="R48" s="269"/>
      <c r="S48" s="269"/>
      <c r="T48" s="269"/>
      <c r="U48" s="269"/>
      <c r="V48" s="269"/>
      <c r="W48" s="269"/>
      <c r="X48" s="270"/>
      <c r="Y48" s="13"/>
    </row>
    <row r="49" spans="1:25" ht="6" customHeight="1" x14ac:dyDescent="0.15">
      <c r="A49" s="62"/>
      <c r="B49" s="62"/>
      <c r="C49" s="62"/>
      <c r="D49" s="62"/>
      <c r="E49" s="62"/>
      <c r="F49" s="62"/>
      <c r="G49" s="62"/>
      <c r="H49" s="62"/>
      <c r="I49" s="62"/>
      <c r="J49" s="62"/>
      <c r="K49" s="62"/>
      <c r="L49" s="62"/>
      <c r="M49" s="62"/>
      <c r="N49" s="62"/>
      <c r="O49" s="62"/>
      <c r="P49" s="62"/>
      <c r="Q49" s="62"/>
      <c r="R49" s="62"/>
      <c r="S49" s="62"/>
      <c r="T49" s="62"/>
      <c r="U49" s="62"/>
      <c r="V49" s="62"/>
      <c r="W49" s="62"/>
      <c r="X49" s="62"/>
    </row>
    <row r="50" spans="1:25" ht="15" customHeight="1" x14ac:dyDescent="0.15">
      <c r="A50" s="62" t="s">
        <v>232</v>
      </c>
      <c r="B50" s="62"/>
      <c r="C50" s="62"/>
      <c r="D50" s="62"/>
      <c r="E50" s="62"/>
      <c r="F50" s="62"/>
      <c r="G50" s="62"/>
      <c r="H50" s="62"/>
      <c r="I50" s="62"/>
      <c r="J50" s="62"/>
      <c r="K50" s="62"/>
      <c r="L50" s="62"/>
      <c r="M50" s="62"/>
      <c r="N50" s="62"/>
      <c r="O50" s="62"/>
      <c r="P50" s="62"/>
      <c r="Q50" s="62"/>
      <c r="R50" s="62"/>
      <c r="S50" s="62"/>
      <c r="T50" s="62"/>
      <c r="U50" s="62"/>
      <c r="V50" s="62"/>
      <c r="W50" s="62"/>
      <c r="X50" s="62"/>
    </row>
    <row r="51" spans="1:25" ht="24.75" customHeight="1" x14ac:dyDescent="0.15">
      <c r="A51" s="287" t="s">
        <v>128</v>
      </c>
      <c r="B51" s="287"/>
      <c r="C51" s="287"/>
      <c r="D51" s="287"/>
      <c r="E51" s="287"/>
      <c r="F51" s="287"/>
      <c r="G51" s="287"/>
      <c r="H51" s="287"/>
      <c r="I51" s="287"/>
      <c r="J51" s="287"/>
      <c r="K51" s="287"/>
      <c r="L51" s="287"/>
      <c r="M51" s="287"/>
      <c r="N51" s="287"/>
      <c r="O51" s="287"/>
      <c r="P51" s="287"/>
      <c r="Q51" s="287"/>
      <c r="R51" s="287"/>
      <c r="S51" s="287"/>
      <c r="T51" s="287"/>
      <c r="U51" s="287"/>
      <c r="V51" s="287"/>
      <c r="W51" s="287"/>
      <c r="X51" s="287"/>
      <c r="Y51" s="10"/>
    </row>
  </sheetData>
  <sheetProtection password="CC37" sheet="1" selectLockedCells="1"/>
  <mergeCells count="72">
    <mergeCell ref="J18:N18"/>
    <mergeCell ref="AC23:AD23"/>
    <mergeCell ref="AC22:AD22"/>
    <mergeCell ref="C32:H32"/>
    <mergeCell ref="C30:H30"/>
    <mergeCell ref="C31:H31"/>
    <mergeCell ref="B7:H26"/>
    <mergeCell ref="I29:P29"/>
    <mergeCell ref="Q29:X29"/>
    <mergeCell ref="C29:H29"/>
    <mergeCell ref="J22:N22"/>
    <mergeCell ref="C40:H40"/>
    <mergeCell ref="A2:X2"/>
    <mergeCell ref="A5:H5"/>
    <mergeCell ref="I5:P5"/>
    <mergeCell ref="Q5:X5"/>
    <mergeCell ref="Q4:W4"/>
    <mergeCell ref="I24:K24"/>
    <mergeCell ref="J25:N25"/>
    <mergeCell ref="J10:N10"/>
    <mergeCell ref="J14:N14"/>
    <mergeCell ref="I34:P34"/>
    <mergeCell ref="C42:H42"/>
    <mergeCell ref="C41:H41"/>
    <mergeCell ref="C33:H33"/>
    <mergeCell ref="C34:H34"/>
    <mergeCell ref="C35:H35"/>
    <mergeCell ref="C36:H36"/>
    <mergeCell ref="C38:H38"/>
    <mergeCell ref="C39:H39"/>
    <mergeCell ref="C37:H37"/>
    <mergeCell ref="Q36:X36"/>
    <mergeCell ref="A51:X51"/>
    <mergeCell ref="I32:P32"/>
    <mergeCell ref="Q32:X32"/>
    <mergeCell ref="I30:P30"/>
    <mergeCell ref="Q30:X30"/>
    <mergeCell ref="I31:P31"/>
    <mergeCell ref="Q31:X31"/>
    <mergeCell ref="I33:P33"/>
    <mergeCell ref="Q33:X33"/>
    <mergeCell ref="I38:P38"/>
    <mergeCell ref="Q38:X38"/>
    <mergeCell ref="I39:P39"/>
    <mergeCell ref="Q39:X39"/>
    <mergeCell ref="Q34:X34"/>
    <mergeCell ref="I37:P37"/>
    <mergeCell ref="Q37:X37"/>
    <mergeCell ref="I35:P35"/>
    <mergeCell ref="Q35:X35"/>
    <mergeCell ref="I36:P36"/>
    <mergeCell ref="I40:P40"/>
    <mergeCell ref="Q40:X40"/>
    <mergeCell ref="I43:P43"/>
    <mergeCell ref="Q43:X43"/>
    <mergeCell ref="I42:P42"/>
    <mergeCell ref="Q42:X42"/>
    <mergeCell ref="I41:P41"/>
    <mergeCell ref="Q41:X41"/>
    <mergeCell ref="Q48:X48"/>
    <mergeCell ref="B48:H48"/>
    <mergeCell ref="I48:O48"/>
    <mergeCell ref="I45:O45"/>
    <mergeCell ref="I47:O47"/>
    <mergeCell ref="C47:H47"/>
    <mergeCell ref="B45:H45"/>
    <mergeCell ref="C44:H44"/>
    <mergeCell ref="I44:P44"/>
    <mergeCell ref="Q44:X44"/>
    <mergeCell ref="C43:H43"/>
    <mergeCell ref="Q45:X45"/>
    <mergeCell ref="Q47:X47"/>
  </mergeCells>
  <phoneticPr fontId="7"/>
  <pageMargins left="0.39370078740157483" right="0.39370078740157483" top="0.19685039370078741"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844B-2ADF-473A-B3C7-7F845ECDB981}">
  <sheetPr>
    <tabColor theme="6" tint="0.79998168889431442"/>
  </sheetPr>
  <dimension ref="A1:AR95"/>
  <sheetViews>
    <sheetView view="pageBreakPreview" zoomScale="130" zoomScaleNormal="100" zoomScaleSheetLayoutView="130" workbookViewId="0">
      <selection activeCell="B72" sqref="B72:E72"/>
    </sheetView>
  </sheetViews>
  <sheetFormatPr defaultColWidth="3.75" defaultRowHeight="17.25" customHeight="1" x14ac:dyDescent="0.15"/>
  <cols>
    <col min="1" max="1" width="5.25" style="64" customWidth="1"/>
    <col min="2" max="2" width="4.625" style="64" customWidth="1"/>
    <col min="3" max="8" width="3.375" style="64" customWidth="1"/>
    <col min="9" max="9" width="3.875" style="64" customWidth="1"/>
    <col min="10" max="20" width="3.375" style="64" customWidth="1"/>
    <col min="21" max="21" width="4" style="64" customWidth="1"/>
    <col min="22" max="26" width="3.375" style="64" customWidth="1"/>
    <col min="27" max="27" width="7.375" style="64" customWidth="1"/>
    <col min="28" max="28" width="3.75" style="64" customWidth="1"/>
    <col min="29" max="30" width="9" style="64" customWidth="1"/>
    <col min="31" max="42" width="3.75" style="64"/>
    <col min="43" max="44" width="3.75" style="64" hidden="1" customWidth="1"/>
    <col min="45" max="16384" width="3.75" style="64"/>
  </cols>
  <sheetData>
    <row r="1" spans="1:28" ht="17.25" customHeight="1" x14ac:dyDescent="0.15">
      <c r="A1" s="64" t="s">
        <v>103</v>
      </c>
      <c r="V1" s="62"/>
      <c r="W1" s="62"/>
      <c r="X1" s="62"/>
    </row>
    <row r="2" spans="1:28" ht="17.25" customHeight="1" x14ac:dyDescent="0.15">
      <c r="A2" s="468" t="s">
        <v>41</v>
      </c>
      <c r="B2" s="468"/>
      <c r="C2" s="468"/>
      <c r="D2" s="468"/>
      <c r="E2" s="468"/>
      <c r="F2" s="468"/>
      <c r="G2" s="468"/>
      <c r="H2" s="468"/>
      <c r="I2" s="468"/>
      <c r="J2" s="468"/>
      <c r="K2" s="468"/>
      <c r="L2" s="468"/>
      <c r="M2" s="468"/>
      <c r="N2" s="468"/>
      <c r="O2" s="468"/>
      <c r="P2" s="468"/>
      <c r="Q2" s="468"/>
      <c r="R2" s="468"/>
      <c r="S2" s="468"/>
      <c r="T2" s="468"/>
      <c r="U2" s="468"/>
      <c r="V2" s="468"/>
      <c r="W2" s="468"/>
      <c r="X2" s="469"/>
      <c r="Y2" s="469"/>
      <c r="Z2" s="469"/>
      <c r="AA2" s="469"/>
      <c r="AB2" s="65"/>
    </row>
    <row r="3" spans="1:28" ht="17.25" customHeight="1" x14ac:dyDescent="0.15">
      <c r="P3" s="64" t="s">
        <v>113</v>
      </c>
      <c r="R3" s="66" t="s">
        <v>94</v>
      </c>
      <c r="S3" s="310" t="str">
        <f>IF(様式１!F18="","",様式１!F18)</f>
        <v>　日中一時支援事業所さっぽろ</v>
      </c>
      <c r="T3" s="310"/>
      <c r="U3" s="310"/>
      <c r="V3" s="310"/>
      <c r="W3" s="310"/>
      <c r="X3" s="310"/>
      <c r="Y3" s="310"/>
      <c r="Z3" s="310"/>
      <c r="AA3" s="64" t="s">
        <v>235</v>
      </c>
      <c r="AB3" s="68"/>
    </row>
    <row r="4" spans="1:28" ht="17.25" customHeight="1" thickBot="1" x14ac:dyDescent="0.2">
      <c r="A4" s="69" t="s">
        <v>126</v>
      </c>
      <c r="W4" s="66"/>
    </row>
    <row r="5" spans="1:28" ht="17.25" customHeight="1" x14ac:dyDescent="0.15">
      <c r="A5" s="443" t="s">
        <v>121</v>
      </c>
      <c r="B5" s="444"/>
      <c r="C5" s="444"/>
      <c r="D5" s="445"/>
      <c r="E5" s="463" t="s">
        <v>307</v>
      </c>
      <c r="F5" s="464"/>
      <c r="G5" s="464"/>
      <c r="H5" s="464"/>
      <c r="I5" s="464"/>
      <c r="J5" s="464"/>
      <c r="K5" s="464"/>
      <c r="L5" s="464"/>
      <c r="M5" s="464"/>
      <c r="N5" s="464"/>
      <c r="O5" s="464"/>
      <c r="P5" s="464"/>
      <c r="Q5" s="464"/>
      <c r="R5" s="464"/>
      <c r="S5" s="464"/>
      <c r="T5" s="464"/>
      <c r="U5" s="464"/>
      <c r="V5" s="464"/>
      <c r="W5" s="464"/>
      <c r="X5" s="464"/>
      <c r="Y5" s="464"/>
      <c r="Z5" s="464"/>
      <c r="AA5" s="465"/>
      <c r="AB5" s="69"/>
    </row>
    <row r="6" spans="1:28" ht="17.25" customHeight="1" x14ac:dyDescent="0.15">
      <c r="A6" s="417"/>
      <c r="B6" s="330"/>
      <c r="C6" s="330"/>
      <c r="D6" s="418"/>
      <c r="E6" s="424" t="s">
        <v>122</v>
      </c>
      <c r="F6" s="330"/>
      <c r="G6" s="330"/>
      <c r="H6" s="466" t="s">
        <v>308</v>
      </c>
      <c r="I6" s="466"/>
      <c r="J6" s="466"/>
      <c r="K6" s="466"/>
      <c r="L6" s="466"/>
      <c r="M6" s="466"/>
      <c r="N6" s="466"/>
      <c r="O6" s="466"/>
      <c r="P6" s="466"/>
      <c r="Q6" s="466"/>
      <c r="R6" s="466"/>
      <c r="S6" s="466"/>
      <c r="T6" s="466"/>
      <c r="U6" s="466"/>
      <c r="V6" s="466"/>
      <c r="W6" s="466"/>
      <c r="X6" s="466"/>
      <c r="Y6" s="466"/>
      <c r="Z6" s="466"/>
      <c r="AA6" s="467"/>
      <c r="AB6" s="69"/>
    </row>
    <row r="7" spans="1:28" ht="17.25" customHeight="1" x14ac:dyDescent="0.15">
      <c r="A7" s="413" t="s">
        <v>127</v>
      </c>
      <c r="B7" s="323"/>
      <c r="C7" s="323"/>
      <c r="D7" s="414"/>
      <c r="E7" s="422" t="s">
        <v>43</v>
      </c>
      <c r="F7" s="333">
        <v>8</v>
      </c>
      <c r="G7" s="323" t="s">
        <v>44</v>
      </c>
      <c r="H7" s="333">
        <v>45</v>
      </c>
      <c r="I7" s="323" t="s">
        <v>45</v>
      </c>
      <c r="J7" s="323" t="s">
        <v>95</v>
      </c>
      <c r="K7" s="323" t="s">
        <v>46</v>
      </c>
      <c r="L7" s="333">
        <v>5</v>
      </c>
      <c r="M7" s="323" t="s">
        <v>44</v>
      </c>
      <c r="N7" s="333">
        <v>15</v>
      </c>
      <c r="O7" s="323" t="s">
        <v>45</v>
      </c>
      <c r="P7" s="336" t="s">
        <v>123</v>
      </c>
      <c r="Q7" s="336"/>
      <c r="R7" s="336"/>
      <c r="S7" s="336"/>
      <c r="T7" s="336"/>
      <c r="U7" s="336"/>
      <c r="V7" s="336"/>
      <c r="W7" s="336"/>
      <c r="X7" s="336"/>
      <c r="Y7" s="336"/>
      <c r="Z7" s="336"/>
      <c r="AA7" s="337"/>
    </row>
    <row r="8" spans="1:28" ht="17.25" customHeight="1" x14ac:dyDescent="0.15">
      <c r="A8" s="415"/>
      <c r="B8" s="329"/>
      <c r="C8" s="329"/>
      <c r="D8" s="416"/>
      <c r="E8" s="423"/>
      <c r="F8" s="334"/>
      <c r="G8" s="329"/>
      <c r="H8" s="334"/>
      <c r="I8" s="329"/>
      <c r="J8" s="329"/>
      <c r="K8" s="329"/>
      <c r="L8" s="334"/>
      <c r="M8" s="329"/>
      <c r="N8" s="334"/>
      <c r="O8" s="329"/>
      <c r="P8" s="338"/>
      <c r="Q8" s="338"/>
      <c r="R8" s="338"/>
      <c r="S8" s="338"/>
      <c r="T8" s="338"/>
      <c r="U8" s="338"/>
      <c r="V8" s="338"/>
      <c r="W8" s="338"/>
      <c r="X8" s="338"/>
      <c r="Y8" s="338"/>
      <c r="Z8" s="338"/>
      <c r="AA8" s="339"/>
    </row>
    <row r="9" spans="1:28" ht="17.25" customHeight="1" x14ac:dyDescent="0.15">
      <c r="A9" s="417"/>
      <c r="B9" s="330"/>
      <c r="C9" s="330"/>
      <c r="D9" s="418"/>
      <c r="E9" s="424"/>
      <c r="F9" s="335"/>
      <c r="G9" s="330"/>
      <c r="H9" s="335"/>
      <c r="I9" s="330"/>
      <c r="J9" s="330"/>
      <c r="K9" s="330"/>
      <c r="L9" s="335"/>
      <c r="M9" s="330"/>
      <c r="N9" s="335"/>
      <c r="O9" s="330"/>
      <c r="P9" s="340"/>
      <c r="Q9" s="340"/>
      <c r="R9" s="340"/>
      <c r="S9" s="340"/>
      <c r="T9" s="340"/>
      <c r="U9" s="340"/>
      <c r="V9" s="340"/>
      <c r="W9" s="340"/>
      <c r="X9" s="340"/>
      <c r="Y9" s="340"/>
      <c r="Z9" s="340"/>
      <c r="AA9" s="341"/>
      <c r="AB9" s="69"/>
    </row>
    <row r="10" spans="1:28" ht="17.25" customHeight="1" x14ac:dyDescent="0.15">
      <c r="A10" s="413" t="s">
        <v>129</v>
      </c>
      <c r="B10" s="323"/>
      <c r="C10" s="323"/>
      <c r="D10" s="323"/>
      <c r="E10" s="73">
        <v>1</v>
      </c>
      <c r="F10" s="342" t="s">
        <v>309</v>
      </c>
      <c r="G10" s="342"/>
      <c r="H10" s="342"/>
      <c r="I10" s="342"/>
      <c r="J10" s="342"/>
      <c r="K10" s="342"/>
      <c r="L10" s="342"/>
      <c r="M10" s="342"/>
      <c r="N10" s="342"/>
      <c r="O10" s="342"/>
      <c r="P10" s="342"/>
      <c r="Q10" s="342"/>
      <c r="R10" s="342"/>
      <c r="S10" s="342"/>
      <c r="T10" s="342"/>
      <c r="U10" s="342"/>
      <c r="V10" s="342"/>
      <c r="W10" s="342"/>
      <c r="X10" s="342"/>
      <c r="Y10" s="342"/>
      <c r="Z10" s="342"/>
      <c r="AA10" s="343"/>
    </row>
    <row r="11" spans="1:28" ht="17.25" customHeight="1" x14ac:dyDescent="0.15">
      <c r="A11" s="415"/>
      <c r="B11" s="329"/>
      <c r="C11" s="329"/>
      <c r="D11" s="329"/>
      <c r="E11" s="77">
        <v>2</v>
      </c>
      <c r="F11" s="344" t="s">
        <v>310</v>
      </c>
      <c r="G11" s="344"/>
      <c r="H11" s="344"/>
      <c r="I11" s="344"/>
      <c r="J11" s="344"/>
      <c r="K11" s="344"/>
      <c r="L11" s="344"/>
      <c r="M11" s="344"/>
      <c r="N11" s="344"/>
      <c r="O11" s="344"/>
      <c r="P11" s="344"/>
      <c r="Q11" s="344"/>
      <c r="R11" s="344"/>
      <c r="S11" s="344"/>
      <c r="T11" s="344"/>
      <c r="U11" s="344"/>
      <c r="V11" s="344"/>
      <c r="W11" s="344"/>
      <c r="X11" s="344"/>
      <c r="Y11" s="344"/>
      <c r="Z11" s="344"/>
      <c r="AA11" s="345"/>
      <c r="AB11" s="69"/>
    </row>
    <row r="12" spans="1:28" ht="17.25" customHeight="1" x14ac:dyDescent="0.15">
      <c r="A12" s="415"/>
      <c r="B12" s="329"/>
      <c r="C12" s="329"/>
      <c r="D12" s="329"/>
      <c r="E12" s="71">
        <v>3</v>
      </c>
      <c r="F12" s="320"/>
      <c r="G12" s="320"/>
      <c r="H12" s="320"/>
      <c r="I12" s="320"/>
      <c r="J12" s="320"/>
      <c r="K12" s="320"/>
      <c r="L12" s="320"/>
      <c r="M12" s="320"/>
      <c r="N12" s="320"/>
      <c r="O12" s="320"/>
      <c r="P12" s="320"/>
      <c r="Q12" s="320"/>
      <c r="R12" s="320"/>
      <c r="S12" s="320"/>
      <c r="T12" s="320"/>
      <c r="U12" s="320"/>
      <c r="V12" s="320"/>
      <c r="W12" s="320"/>
      <c r="X12" s="320"/>
      <c r="Y12" s="320"/>
      <c r="Z12" s="320"/>
      <c r="AA12" s="321"/>
    </row>
    <row r="13" spans="1:28" ht="17.25" customHeight="1" x14ac:dyDescent="0.15">
      <c r="A13" s="419" t="s">
        <v>124</v>
      </c>
      <c r="B13" s="420"/>
      <c r="C13" s="420"/>
      <c r="D13" s="421"/>
      <c r="E13" s="473" t="s">
        <v>163</v>
      </c>
      <c r="F13" s="420"/>
      <c r="G13" s="420"/>
      <c r="H13" s="420"/>
      <c r="I13" s="420"/>
      <c r="J13" s="420"/>
      <c r="K13" s="420"/>
      <c r="L13" s="420"/>
      <c r="M13" s="80"/>
      <c r="N13" s="80"/>
      <c r="O13" s="81"/>
      <c r="P13" s="81"/>
      <c r="Q13" s="81"/>
      <c r="R13" s="81"/>
      <c r="S13" s="81"/>
      <c r="T13" s="81"/>
      <c r="U13" s="81"/>
      <c r="V13" s="81"/>
      <c r="W13" s="81"/>
      <c r="X13" s="81"/>
      <c r="Y13" s="82"/>
      <c r="Z13" s="82"/>
      <c r="AA13" s="83"/>
      <c r="AB13" s="69"/>
    </row>
    <row r="14" spans="1:28" ht="17.25" customHeight="1" x14ac:dyDescent="0.15">
      <c r="A14" s="413" t="s">
        <v>125</v>
      </c>
      <c r="B14" s="323"/>
      <c r="C14" s="323"/>
      <c r="D14" s="414"/>
      <c r="E14" s="173"/>
      <c r="F14" s="322" t="s">
        <v>311</v>
      </c>
      <c r="G14" s="322"/>
      <c r="H14" s="322"/>
      <c r="I14" s="322"/>
      <c r="J14" s="322"/>
      <c r="K14" s="322"/>
      <c r="L14" s="323" t="s">
        <v>240</v>
      </c>
      <c r="M14" s="323"/>
      <c r="N14" s="323"/>
      <c r="O14" s="72" t="s">
        <v>242</v>
      </c>
      <c r="P14" s="322" t="s">
        <v>313</v>
      </c>
      <c r="Q14" s="322"/>
      <c r="R14" s="322"/>
      <c r="S14" s="322"/>
      <c r="T14" s="322"/>
      <c r="U14" s="72" t="s">
        <v>13</v>
      </c>
      <c r="V14" s="72" t="s">
        <v>244</v>
      </c>
      <c r="W14" s="84"/>
      <c r="X14" s="84"/>
      <c r="Y14" s="74"/>
      <c r="Z14" s="74"/>
      <c r="AA14" s="75"/>
      <c r="AB14" s="69"/>
    </row>
    <row r="15" spans="1:28" ht="17.25" customHeight="1" x14ac:dyDescent="0.15">
      <c r="A15" s="415"/>
      <c r="B15" s="329"/>
      <c r="C15" s="329"/>
      <c r="D15" s="416"/>
      <c r="E15" s="174"/>
      <c r="F15" s="309" t="s">
        <v>312</v>
      </c>
      <c r="G15" s="309"/>
      <c r="H15" s="309"/>
      <c r="I15" s="309"/>
      <c r="J15" s="309"/>
      <c r="K15" s="309"/>
      <c r="L15" s="329" t="s">
        <v>240</v>
      </c>
      <c r="M15" s="329"/>
      <c r="N15" s="329"/>
      <c r="O15" s="76" t="s">
        <v>241</v>
      </c>
      <c r="P15" s="309" t="s">
        <v>314</v>
      </c>
      <c r="Q15" s="309"/>
      <c r="R15" s="309"/>
      <c r="S15" s="309"/>
      <c r="T15" s="309"/>
      <c r="U15" s="76" t="s">
        <v>13</v>
      </c>
      <c r="V15" s="76" t="s">
        <v>243</v>
      </c>
      <c r="W15" s="85"/>
      <c r="X15" s="85"/>
      <c r="Y15" s="78"/>
      <c r="Z15" s="78"/>
      <c r="AA15" s="79"/>
      <c r="AB15" s="69"/>
    </row>
    <row r="16" spans="1:28" ht="17.25" customHeight="1" x14ac:dyDescent="0.15">
      <c r="A16" s="415"/>
      <c r="B16" s="329"/>
      <c r="C16" s="329"/>
      <c r="D16" s="416"/>
      <c r="E16" s="174"/>
      <c r="F16" s="309"/>
      <c r="G16" s="309"/>
      <c r="H16" s="309"/>
      <c r="I16" s="309"/>
      <c r="J16" s="309"/>
      <c r="K16" s="309"/>
      <c r="L16" s="329" t="s">
        <v>240</v>
      </c>
      <c r="M16" s="329"/>
      <c r="N16" s="329"/>
      <c r="O16" s="76" t="s">
        <v>241</v>
      </c>
      <c r="P16" s="309"/>
      <c r="Q16" s="309"/>
      <c r="R16" s="309"/>
      <c r="S16" s="309"/>
      <c r="T16" s="309"/>
      <c r="U16" s="76" t="s">
        <v>13</v>
      </c>
      <c r="V16" s="76" t="s">
        <v>243</v>
      </c>
      <c r="W16" s="85"/>
      <c r="X16" s="85"/>
      <c r="Y16" s="78"/>
      <c r="Z16" s="78"/>
      <c r="AA16" s="79"/>
      <c r="AB16" s="69"/>
    </row>
    <row r="17" spans="1:29" ht="17.25" customHeight="1" x14ac:dyDescent="0.15">
      <c r="A17" s="415"/>
      <c r="B17" s="329"/>
      <c r="C17" s="329"/>
      <c r="D17" s="416"/>
      <c r="E17" s="174"/>
      <c r="F17" s="309"/>
      <c r="G17" s="309"/>
      <c r="H17" s="309"/>
      <c r="I17" s="309"/>
      <c r="J17" s="309"/>
      <c r="K17" s="309"/>
      <c r="L17" s="329" t="s">
        <v>240</v>
      </c>
      <c r="M17" s="329"/>
      <c r="N17" s="329"/>
      <c r="O17" s="76" t="s">
        <v>241</v>
      </c>
      <c r="P17" s="309"/>
      <c r="Q17" s="309"/>
      <c r="R17" s="309"/>
      <c r="S17" s="309"/>
      <c r="T17" s="309"/>
      <c r="U17" s="76" t="s">
        <v>13</v>
      </c>
      <c r="V17" s="76" t="s">
        <v>243</v>
      </c>
      <c r="W17" s="85"/>
      <c r="X17" s="85"/>
      <c r="Y17" s="78"/>
      <c r="Z17" s="78"/>
      <c r="AA17" s="79"/>
      <c r="AB17" s="69"/>
    </row>
    <row r="18" spans="1:29" ht="17.25" customHeight="1" thickBot="1" x14ac:dyDescent="0.2">
      <c r="A18" s="461"/>
      <c r="B18" s="332"/>
      <c r="C18" s="332"/>
      <c r="D18" s="472"/>
      <c r="E18" s="175"/>
      <c r="F18" s="324"/>
      <c r="G18" s="324"/>
      <c r="H18" s="324"/>
      <c r="I18" s="324"/>
      <c r="J18" s="324"/>
      <c r="K18" s="324"/>
      <c r="L18" s="332" t="s">
        <v>240</v>
      </c>
      <c r="M18" s="332"/>
      <c r="N18" s="332"/>
      <c r="O18" s="123" t="s">
        <v>241</v>
      </c>
      <c r="P18" s="324"/>
      <c r="Q18" s="324"/>
      <c r="R18" s="324"/>
      <c r="S18" s="324"/>
      <c r="T18" s="324"/>
      <c r="U18" s="123" t="s">
        <v>13</v>
      </c>
      <c r="V18" s="123" t="s">
        <v>243</v>
      </c>
      <c r="W18" s="87"/>
      <c r="X18" s="87"/>
      <c r="Y18" s="86"/>
      <c r="Z18" s="86"/>
      <c r="AA18" s="88"/>
      <c r="AB18" s="69"/>
    </row>
    <row r="19" spans="1:29" ht="17.25" customHeight="1" thickBot="1" x14ac:dyDescent="0.2">
      <c r="A19" s="69" t="s">
        <v>140</v>
      </c>
      <c r="B19" s="67"/>
      <c r="C19" s="67"/>
      <c r="D19" s="67"/>
      <c r="E19" s="67"/>
      <c r="F19" s="67"/>
      <c r="G19" s="67"/>
      <c r="H19" s="67"/>
      <c r="J19" s="67"/>
      <c r="K19" s="67"/>
      <c r="L19" s="67"/>
      <c r="M19" s="67"/>
      <c r="N19" s="67"/>
      <c r="O19" s="67"/>
      <c r="P19" s="67"/>
      <c r="Q19" s="67"/>
      <c r="R19" s="67"/>
      <c r="S19" s="67"/>
      <c r="T19" s="67"/>
      <c r="U19" s="67"/>
      <c r="V19" s="67"/>
      <c r="W19" s="67"/>
      <c r="X19" s="67"/>
      <c r="Y19" s="67"/>
      <c r="AB19" s="89"/>
      <c r="AC19" s="69"/>
    </row>
    <row r="20" spans="1:29" ht="17.25" customHeight="1" x14ac:dyDescent="0.15">
      <c r="A20" s="425" t="s">
        <v>50</v>
      </c>
      <c r="B20" s="426"/>
      <c r="C20" s="382" t="s">
        <v>52</v>
      </c>
      <c r="D20" s="383"/>
      <c r="E20" s="384"/>
      <c r="F20" s="430" t="s">
        <v>51</v>
      </c>
      <c r="G20" s="431"/>
      <c r="H20" s="426"/>
      <c r="I20" s="382" t="s">
        <v>52</v>
      </c>
      <c r="J20" s="383"/>
      <c r="K20" s="385"/>
      <c r="L20" s="64" t="s">
        <v>97</v>
      </c>
      <c r="M20" s="90" t="s">
        <v>98</v>
      </c>
      <c r="O20" s="89"/>
    </row>
    <row r="21" spans="1:29" ht="17.25" customHeight="1" x14ac:dyDescent="0.15">
      <c r="A21" s="427"/>
      <c r="B21" s="405"/>
      <c r="C21" s="437" t="s">
        <v>53</v>
      </c>
      <c r="D21" s="438"/>
      <c r="E21" s="470"/>
      <c r="F21" s="395"/>
      <c r="G21" s="404"/>
      <c r="H21" s="405"/>
      <c r="I21" s="437" t="s">
        <v>53</v>
      </c>
      <c r="J21" s="438"/>
      <c r="K21" s="439"/>
      <c r="L21" s="67"/>
      <c r="M21" s="64" t="s">
        <v>85</v>
      </c>
      <c r="O21" s="89"/>
      <c r="P21" s="69"/>
    </row>
    <row r="22" spans="1:29" ht="17.25" customHeight="1" thickBot="1" x14ac:dyDescent="0.2">
      <c r="A22" s="428"/>
      <c r="B22" s="429"/>
      <c r="C22" s="440"/>
      <c r="D22" s="441"/>
      <c r="E22" s="471"/>
      <c r="F22" s="432"/>
      <c r="G22" s="433"/>
      <c r="H22" s="429"/>
      <c r="I22" s="440"/>
      <c r="J22" s="441"/>
      <c r="K22" s="442"/>
      <c r="L22" s="67"/>
      <c r="O22" s="89"/>
    </row>
    <row r="23" spans="1:29" ht="17.25" customHeight="1" x14ac:dyDescent="0.15">
      <c r="A23" s="379" t="s">
        <v>57</v>
      </c>
      <c r="B23" s="382" t="s">
        <v>55</v>
      </c>
      <c r="C23" s="383"/>
      <c r="D23" s="383"/>
      <c r="E23" s="384"/>
      <c r="F23" s="382" t="s">
        <v>54</v>
      </c>
      <c r="G23" s="383"/>
      <c r="H23" s="383"/>
      <c r="I23" s="382" t="s">
        <v>56</v>
      </c>
      <c r="J23" s="383"/>
      <c r="K23" s="383"/>
      <c r="L23" s="383"/>
      <c r="M23" s="383"/>
      <c r="N23" s="385"/>
      <c r="O23" s="67"/>
      <c r="P23" s="67"/>
      <c r="Q23" s="67"/>
      <c r="R23" s="67"/>
      <c r="S23" s="67"/>
      <c r="T23" s="67"/>
      <c r="U23" s="67"/>
      <c r="V23" s="67"/>
      <c r="W23" s="67"/>
      <c r="X23" s="67"/>
      <c r="Y23" s="67"/>
      <c r="AB23" s="89"/>
      <c r="AC23" s="69"/>
    </row>
    <row r="24" spans="1:29" ht="17.25" customHeight="1" x14ac:dyDescent="0.15">
      <c r="A24" s="380"/>
      <c r="B24" s="386" t="s">
        <v>133</v>
      </c>
      <c r="C24" s="387"/>
      <c r="D24" s="387"/>
      <c r="E24" s="388"/>
      <c r="F24" s="389">
        <v>32</v>
      </c>
      <c r="G24" s="390"/>
      <c r="H24" s="391"/>
      <c r="I24" s="392" t="s">
        <v>315</v>
      </c>
      <c r="J24" s="393"/>
      <c r="K24" s="393"/>
      <c r="L24" s="393"/>
      <c r="M24" s="393"/>
      <c r="N24" s="394"/>
      <c r="O24" s="67" t="s">
        <v>99</v>
      </c>
      <c r="P24" s="90" t="s">
        <v>145</v>
      </c>
      <c r="R24" s="67"/>
      <c r="S24" s="67"/>
      <c r="T24" s="67"/>
      <c r="U24" s="67"/>
      <c r="V24" s="67"/>
      <c r="W24" s="67"/>
      <c r="X24" s="67"/>
      <c r="Y24" s="67"/>
      <c r="AB24" s="89"/>
    </row>
    <row r="25" spans="1:29" ht="17.25" customHeight="1" x14ac:dyDescent="0.15">
      <c r="A25" s="380"/>
      <c r="B25" s="395"/>
      <c r="C25" s="404"/>
      <c r="D25" s="404"/>
      <c r="E25" s="405"/>
      <c r="F25" s="406"/>
      <c r="G25" s="407"/>
      <c r="H25" s="408"/>
      <c r="I25" s="410"/>
      <c r="J25" s="411"/>
      <c r="K25" s="411"/>
      <c r="L25" s="411"/>
      <c r="M25" s="411"/>
      <c r="N25" s="412"/>
      <c r="P25" s="64" t="s">
        <v>146</v>
      </c>
      <c r="AB25" s="89"/>
      <c r="AC25" s="69"/>
    </row>
    <row r="26" spans="1:29" ht="17.25" customHeight="1" x14ac:dyDescent="0.15">
      <c r="A26" s="380"/>
      <c r="B26" s="395"/>
      <c r="C26" s="404"/>
      <c r="D26" s="404"/>
      <c r="E26" s="405"/>
      <c r="F26" s="406"/>
      <c r="G26" s="407"/>
      <c r="H26" s="408"/>
      <c r="I26" s="363"/>
      <c r="J26" s="309"/>
      <c r="K26" s="309"/>
      <c r="L26" s="309"/>
      <c r="M26" s="309"/>
      <c r="N26" s="409"/>
      <c r="AB26" s="89"/>
    </row>
    <row r="27" spans="1:29" ht="17.25" customHeight="1" x14ac:dyDescent="0.15">
      <c r="A27" s="380"/>
      <c r="B27" s="395"/>
      <c r="C27" s="396"/>
      <c r="D27" s="396"/>
      <c r="E27" s="397"/>
      <c r="F27" s="398"/>
      <c r="G27" s="399"/>
      <c r="H27" s="400"/>
      <c r="I27" s="401"/>
      <c r="J27" s="402"/>
      <c r="K27" s="402"/>
      <c r="L27" s="402"/>
      <c r="M27" s="402"/>
      <c r="N27" s="403"/>
      <c r="O27" s="67"/>
      <c r="P27" s="90"/>
      <c r="AB27" s="89"/>
      <c r="AC27" s="69"/>
    </row>
    <row r="28" spans="1:29" ht="17.25" customHeight="1" x14ac:dyDescent="0.15">
      <c r="A28" s="380"/>
      <c r="B28" s="180"/>
      <c r="C28" s="367" t="s">
        <v>295</v>
      </c>
      <c r="D28" s="368"/>
      <c r="E28" s="368"/>
      <c r="F28" s="368"/>
      <c r="G28" s="368"/>
      <c r="H28" s="368"/>
      <c r="I28" s="368"/>
      <c r="J28" s="368"/>
      <c r="K28" s="369"/>
      <c r="L28" s="370">
        <f>IF(F24="","",ROUND(SUM(F24:H27)/2.5,1))</f>
        <v>12.8</v>
      </c>
      <c r="M28" s="371"/>
      <c r="N28" s="372"/>
      <c r="O28" s="67" t="s">
        <v>100</v>
      </c>
      <c r="P28" s="64" t="s">
        <v>224</v>
      </c>
      <c r="AB28" s="89"/>
    </row>
    <row r="29" spans="1:29" ht="17.25" customHeight="1" x14ac:dyDescent="0.15">
      <c r="A29" s="380"/>
      <c r="B29" s="373" t="s">
        <v>141</v>
      </c>
      <c r="C29" s="374"/>
      <c r="D29" s="374"/>
      <c r="E29" s="374"/>
      <c r="F29" s="375" t="s">
        <v>274</v>
      </c>
      <c r="G29" s="322"/>
      <c r="H29" s="376"/>
      <c r="I29" s="479"/>
      <c r="J29" s="480"/>
      <c r="K29" s="480"/>
      <c r="L29" s="480"/>
      <c r="M29" s="480"/>
      <c r="N29" s="481"/>
      <c r="P29" s="64" t="s">
        <v>177</v>
      </c>
      <c r="AB29" s="89"/>
    </row>
    <row r="30" spans="1:29" ht="17.25" customHeight="1" x14ac:dyDescent="0.15">
      <c r="A30" s="380"/>
      <c r="B30" s="361" t="s">
        <v>142</v>
      </c>
      <c r="C30" s="362"/>
      <c r="D30" s="362"/>
      <c r="E30" s="362"/>
      <c r="F30" s="363" t="s">
        <v>274</v>
      </c>
      <c r="G30" s="309"/>
      <c r="H30" s="364"/>
      <c r="I30" s="482"/>
      <c r="J30" s="483"/>
      <c r="K30" s="483"/>
      <c r="L30" s="483"/>
      <c r="M30" s="483"/>
      <c r="N30" s="484"/>
      <c r="P30" s="64" t="s">
        <v>147</v>
      </c>
      <c r="AB30" s="89"/>
    </row>
    <row r="31" spans="1:29" ht="17.25" customHeight="1" x14ac:dyDescent="0.15">
      <c r="A31" s="380"/>
      <c r="B31" s="361" t="s">
        <v>143</v>
      </c>
      <c r="C31" s="362"/>
      <c r="D31" s="362"/>
      <c r="E31" s="362"/>
      <c r="F31" s="363" t="s">
        <v>274</v>
      </c>
      <c r="G31" s="309"/>
      <c r="H31" s="364"/>
      <c r="I31" s="482"/>
      <c r="J31" s="483"/>
      <c r="K31" s="483"/>
      <c r="L31" s="483"/>
      <c r="M31" s="483"/>
      <c r="N31" s="484"/>
      <c r="AB31" s="89"/>
    </row>
    <row r="32" spans="1:29" ht="17.25" customHeight="1" thickBot="1" x14ac:dyDescent="0.2">
      <c r="A32" s="381"/>
      <c r="B32" s="365" t="s">
        <v>144</v>
      </c>
      <c r="C32" s="366"/>
      <c r="D32" s="366"/>
      <c r="E32" s="366"/>
      <c r="F32" s="377" t="s">
        <v>274</v>
      </c>
      <c r="G32" s="324"/>
      <c r="H32" s="378"/>
      <c r="I32" s="485"/>
      <c r="J32" s="486"/>
      <c r="K32" s="486"/>
      <c r="L32" s="486"/>
      <c r="M32" s="486"/>
      <c r="N32" s="487"/>
      <c r="AB32" s="89"/>
    </row>
    <row r="33" spans="1:36" ht="17.25" customHeight="1" thickBot="1" x14ac:dyDescent="0.2">
      <c r="A33" s="69" t="s">
        <v>281</v>
      </c>
      <c r="C33" s="67"/>
      <c r="D33" s="67"/>
      <c r="E33" s="67"/>
      <c r="F33" s="67"/>
      <c r="AB33" s="89"/>
      <c r="AJ33" s="64" t="s">
        <v>264</v>
      </c>
    </row>
    <row r="34" spans="1:36" ht="15" customHeight="1" x14ac:dyDescent="0.15">
      <c r="A34" s="474" t="s">
        <v>49</v>
      </c>
      <c r="B34" s="475"/>
      <c r="C34" s="475"/>
      <c r="D34" s="475"/>
      <c r="E34" s="475"/>
      <c r="F34" s="488" t="s">
        <v>296</v>
      </c>
      <c r="G34" s="475"/>
      <c r="H34" s="475"/>
      <c r="I34" s="475"/>
      <c r="J34" s="488" t="s">
        <v>272</v>
      </c>
      <c r="K34" s="488"/>
      <c r="L34" s="488"/>
      <c r="M34" s="352" t="s">
        <v>277</v>
      </c>
      <c r="N34" s="353"/>
      <c r="O34" s="354"/>
      <c r="P34" s="352" t="s">
        <v>276</v>
      </c>
      <c r="Q34" s="353"/>
      <c r="R34" s="354"/>
      <c r="S34" s="492" t="s">
        <v>59</v>
      </c>
      <c r="T34" s="492"/>
      <c r="U34" s="492"/>
      <c r="V34" s="492"/>
      <c r="W34" s="492"/>
      <c r="X34" s="492"/>
      <c r="Y34" s="492"/>
      <c r="Z34" s="492"/>
      <c r="AA34" s="493"/>
      <c r="AJ34" s="64" t="s">
        <v>271</v>
      </c>
    </row>
    <row r="35" spans="1:36" ht="15" customHeight="1" x14ac:dyDescent="0.15">
      <c r="A35" s="476"/>
      <c r="B35" s="477"/>
      <c r="C35" s="477"/>
      <c r="D35" s="477"/>
      <c r="E35" s="477"/>
      <c r="F35" s="477"/>
      <c r="G35" s="477"/>
      <c r="H35" s="477"/>
      <c r="I35" s="477"/>
      <c r="J35" s="489"/>
      <c r="K35" s="489"/>
      <c r="L35" s="489"/>
      <c r="M35" s="355"/>
      <c r="N35" s="356"/>
      <c r="O35" s="357"/>
      <c r="P35" s="355"/>
      <c r="Q35" s="356"/>
      <c r="R35" s="357"/>
      <c r="S35" s="494"/>
      <c r="T35" s="494"/>
      <c r="U35" s="494"/>
      <c r="V35" s="494"/>
      <c r="W35" s="494"/>
      <c r="X35" s="494"/>
      <c r="Y35" s="494"/>
      <c r="Z35" s="494"/>
      <c r="AA35" s="495"/>
      <c r="AJ35" s="64" t="s">
        <v>275</v>
      </c>
    </row>
    <row r="36" spans="1:36" ht="15" customHeight="1" x14ac:dyDescent="0.15">
      <c r="A36" s="478" t="s">
        <v>317</v>
      </c>
      <c r="B36" s="325"/>
      <c r="C36" s="325"/>
      <c r="D36" s="325"/>
      <c r="E36" s="325"/>
      <c r="F36" s="325" t="s">
        <v>264</v>
      </c>
      <c r="G36" s="325"/>
      <c r="H36" s="325"/>
      <c r="I36" s="325"/>
      <c r="J36" s="325">
        <v>10</v>
      </c>
      <c r="K36" s="325"/>
      <c r="L36" s="325"/>
      <c r="M36" s="314" t="s">
        <v>58</v>
      </c>
      <c r="N36" s="315"/>
      <c r="O36" s="316"/>
      <c r="P36" s="314" t="s">
        <v>134</v>
      </c>
      <c r="Q36" s="315"/>
      <c r="R36" s="316"/>
      <c r="S36" s="325" t="s">
        <v>321</v>
      </c>
      <c r="T36" s="325"/>
      <c r="U36" s="325"/>
      <c r="V36" s="325"/>
      <c r="W36" s="325"/>
      <c r="X36" s="325"/>
      <c r="Y36" s="325"/>
      <c r="Z36" s="325"/>
      <c r="AA36" s="326"/>
      <c r="AJ36" s="64" t="s">
        <v>265</v>
      </c>
    </row>
    <row r="37" spans="1:36" ht="15" customHeight="1" x14ac:dyDescent="0.15">
      <c r="A37" s="478"/>
      <c r="B37" s="325"/>
      <c r="C37" s="325"/>
      <c r="D37" s="325"/>
      <c r="E37" s="325"/>
      <c r="F37" s="325"/>
      <c r="G37" s="325"/>
      <c r="H37" s="325"/>
      <c r="I37" s="325"/>
      <c r="J37" s="325"/>
      <c r="K37" s="325"/>
      <c r="L37" s="325"/>
      <c r="M37" s="311" t="s">
        <v>60</v>
      </c>
      <c r="N37" s="312"/>
      <c r="O37" s="313"/>
      <c r="P37" s="311" t="s">
        <v>135</v>
      </c>
      <c r="Q37" s="312"/>
      <c r="R37" s="313"/>
      <c r="S37" s="325"/>
      <c r="T37" s="325"/>
      <c r="U37" s="325"/>
      <c r="V37" s="325"/>
      <c r="W37" s="325"/>
      <c r="X37" s="325"/>
      <c r="Y37" s="325"/>
      <c r="Z37" s="325"/>
      <c r="AA37" s="326"/>
      <c r="AJ37" s="64" t="s">
        <v>68</v>
      </c>
    </row>
    <row r="38" spans="1:36" ht="15" customHeight="1" x14ac:dyDescent="0.15">
      <c r="A38" s="478" t="s">
        <v>316</v>
      </c>
      <c r="B38" s="325"/>
      <c r="C38" s="325"/>
      <c r="D38" s="325"/>
      <c r="E38" s="325"/>
      <c r="F38" s="325" t="s">
        <v>271</v>
      </c>
      <c r="G38" s="325"/>
      <c r="H38" s="325"/>
      <c r="I38" s="325"/>
      <c r="J38" s="325">
        <v>5</v>
      </c>
      <c r="K38" s="325"/>
      <c r="L38" s="325"/>
      <c r="M38" s="314" t="s">
        <v>58</v>
      </c>
      <c r="N38" s="315"/>
      <c r="O38" s="316"/>
      <c r="P38" s="314" t="s">
        <v>134</v>
      </c>
      <c r="Q38" s="315"/>
      <c r="R38" s="316"/>
      <c r="S38" s="325" t="s">
        <v>320</v>
      </c>
      <c r="T38" s="325"/>
      <c r="U38" s="325"/>
      <c r="V38" s="325"/>
      <c r="W38" s="325"/>
      <c r="X38" s="325"/>
      <c r="Y38" s="325"/>
      <c r="Z38" s="325"/>
      <c r="AA38" s="326"/>
    </row>
    <row r="39" spans="1:36" ht="15" customHeight="1" x14ac:dyDescent="0.15">
      <c r="A39" s="478"/>
      <c r="B39" s="325"/>
      <c r="C39" s="325"/>
      <c r="D39" s="325"/>
      <c r="E39" s="325"/>
      <c r="F39" s="325"/>
      <c r="G39" s="325"/>
      <c r="H39" s="325"/>
      <c r="I39" s="325"/>
      <c r="J39" s="325"/>
      <c r="K39" s="325"/>
      <c r="L39" s="325"/>
      <c r="M39" s="311" t="s">
        <v>60</v>
      </c>
      <c r="N39" s="312"/>
      <c r="O39" s="313"/>
      <c r="P39" s="311" t="s">
        <v>135</v>
      </c>
      <c r="Q39" s="312"/>
      <c r="R39" s="313"/>
      <c r="S39" s="325"/>
      <c r="T39" s="325"/>
      <c r="U39" s="325"/>
      <c r="V39" s="325"/>
      <c r="W39" s="325"/>
      <c r="X39" s="325"/>
      <c r="Y39" s="325"/>
      <c r="Z39" s="325"/>
      <c r="AA39" s="326"/>
    </row>
    <row r="40" spans="1:36" ht="15" customHeight="1" x14ac:dyDescent="0.15">
      <c r="A40" s="478" t="s">
        <v>318</v>
      </c>
      <c r="B40" s="325"/>
      <c r="C40" s="325"/>
      <c r="D40" s="325"/>
      <c r="E40" s="325"/>
      <c r="F40" s="325" t="s">
        <v>275</v>
      </c>
      <c r="G40" s="325"/>
      <c r="H40" s="325"/>
      <c r="I40" s="325"/>
      <c r="J40" s="325">
        <v>5</v>
      </c>
      <c r="K40" s="325"/>
      <c r="L40" s="325"/>
      <c r="M40" s="314" t="s">
        <v>58</v>
      </c>
      <c r="N40" s="315"/>
      <c r="O40" s="316"/>
      <c r="P40" s="314" t="s">
        <v>134</v>
      </c>
      <c r="Q40" s="315"/>
      <c r="R40" s="316"/>
      <c r="S40" s="325" t="s">
        <v>322</v>
      </c>
      <c r="T40" s="325"/>
      <c r="U40" s="325"/>
      <c r="V40" s="325"/>
      <c r="W40" s="325"/>
      <c r="X40" s="325"/>
      <c r="Y40" s="325"/>
      <c r="Z40" s="325"/>
      <c r="AA40" s="326"/>
    </row>
    <row r="41" spans="1:36" ht="15" customHeight="1" x14ac:dyDescent="0.15">
      <c r="A41" s="478"/>
      <c r="B41" s="325"/>
      <c r="C41" s="325"/>
      <c r="D41" s="325"/>
      <c r="E41" s="325"/>
      <c r="F41" s="325"/>
      <c r="G41" s="325"/>
      <c r="H41" s="325"/>
      <c r="I41" s="325"/>
      <c r="J41" s="325"/>
      <c r="K41" s="325"/>
      <c r="L41" s="325"/>
      <c r="M41" s="311" t="s">
        <v>60</v>
      </c>
      <c r="N41" s="312"/>
      <c r="O41" s="313"/>
      <c r="P41" s="311" t="s">
        <v>135</v>
      </c>
      <c r="Q41" s="312"/>
      <c r="R41" s="313"/>
      <c r="S41" s="325"/>
      <c r="T41" s="325"/>
      <c r="U41" s="325"/>
      <c r="V41" s="325"/>
      <c r="W41" s="325"/>
      <c r="X41" s="325"/>
      <c r="Y41" s="325"/>
      <c r="Z41" s="325"/>
      <c r="AA41" s="326"/>
    </row>
    <row r="42" spans="1:36" ht="15" customHeight="1" x14ac:dyDescent="0.15">
      <c r="A42" s="478" t="s">
        <v>319</v>
      </c>
      <c r="B42" s="325"/>
      <c r="C42" s="325"/>
      <c r="D42" s="325"/>
      <c r="E42" s="325"/>
      <c r="F42" s="325" t="s">
        <v>265</v>
      </c>
      <c r="G42" s="325"/>
      <c r="H42" s="325"/>
      <c r="I42" s="325"/>
      <c r="J42" s="325">
        <v>3</v>
      </c>
      <c r="K42" s="325"/>
      <c r="L42" s="325"/>
      <c r="M42" s="314" t="s">
        <v>58</v>
      </c>
      <c r="N42" s="315"/>
      <c r="O42" s="316"/>
      <c r="P42" s="314" t="s">
        <v>134</v>
      </c>
      <c r="Q42" s="315"/>
      <c r="R42" s="316"/>
      <c r="S42" s="325"/>
      <c r="T42" s="325"/>
      <c r="U42" s="325"/>
      <c r="V42" s="325"/>
      <c r="W42" s="325"/>
      <c r="X42" s="325"/>
      <c r="Y42" s="325"/>
      <c r="Z42" s="325"/>
      <c r="AA42" s="326"/>
    </row>
    <row r="43" spans="1:36" ht="15" customHeight="1" x14ac:dyDescent="0.15">
      <c r="A43" s="478"/>
      <c r="B43" s="325"/>
      <c r="C43" s="325"/>
      <c r="D43" s="325"/>
      <c r="E43" s="325"/>
      <c r="F43" s="325"/>
      <c r="G43" s="325"/>
      <c r="H43" s="325"/>
      <c r="I43" s="325"/>
      <c r="J43" s="325"/>
      <c r="K43" s="325"/>
      <c r="L43" s="325"/>
      <c r="M43" s="311" t="s">
        <v>60</v>
      </c>
      <c r="N43" s="312"/>
      <c r="O43" s="313"/>
      <c r="P43" s="311" t="s">
        <v>135</v>
      </c>
      <c r="Q43" s="312"/>
      <c r="R43" s="313"/>
      <c r="S43" s="325"/>
      <c r="T43" s="325"/>
      <c r="U43" s="325"/>
      <c r="V43" s="325"/>
      <c r="W43" s="325"/>
      <c r="X43" s="325"/>
      <c r="Y43" s="325"/>
      <c r="Z43" s="325"/>
      <c r="AA43" s="326"/>
    </row>
    <row r="44" spans="1:36" ht="15" customHeight="1" x14ac:dyDescent="0.15">
      <c r="A44" s="478"/>
      <c r="B44" s="325"/>
      <c r="C44" s="325"/>
      <c r="D44" s="325"/>
      <c r="E44" s="325"/>
      <c r="F44" s="325"/>
      <c r="G44" s="325"/>
      <c r="H44" s="325"/>
      <c r="I44" s="325"/>
      <c r="J44" s="325"/>
      <c r="K44" s="325"/>
      <c r="L44" s="325"/>
      <c r="M44" s="314" t="s">
        <v>58</v>
      </c>
      <c r="N44" s="315"/>
      <c r="O44" s="316"/>
      <c r="P44" s="314" t="s">
        <v>134</v>
      </c>
      <c r="Q44" s="315"/>
      <c r="R44" s="316"/>
      <c r="S44" s="325"/>
      <c r="T44" s="325"/>
      <c r="U44" s="325"/>
      <c r="V44" s="325"/>
      <c r="W44" s="325"/>
      <c r="X44" s="325"/>
      <c r="Y44" s="325"/>
      <c r="Z44" s="325"/>
      <c r="AA44" s="326"/>
    </row>
    <row r="45" spans="1:36" ht="15" customHeight="1" x14ac:dyDescent="0.15">
      <c r="A45" s="478"/>
      <c r="B45" s="325"/>
      <c r="C45" s="325"/>
      <c r="D45" s="325"/>
      <c r="E45" s="325"/>
      <c r="F45" s="325"/>
      <c r="G45" s="325"/>
      <c r="H45" s="325"/>
      <c r="I45" s="325"/>
      <c r="J45" s="325"/>
      <c r="K45" s="325"/>
      <c r="L45" s="325"/>
      <c r="M45" s="311" t="s">
        <v>60</v>
      </c>
      <c r="N45" s="312"/>
      <c r="O45" s="313"/>
      <c r="P45" s="311" t="s">
        <v>135</v>
      </c>
      <c r="Q45" s="312"/>
      <c r="R45" s="313"/>
      <c r="S45" s="325"/>
      <c r="T45" s="325"/>
      <c r="U45" s="325"/>
      <c r="V45" s="325"/>
      <c r="W45" s="325"/>
      <c r="X45" s="325"/>
      <c r="Y45" s="325"/>
      <c r="Z45" s="325"/>
      <c r="AA45" s="326"/>
    </row>
    <row r="46" spans="1:36" ht="15" customHeight="1" x14ac:dyDescent="0.15">
      <c r="A46" s="478"/>
      <c r="B46" s="325"/>
      <c r="C46" s="325"/>
      <c r="D46" s="325"/>
      <c r="E46" s="325"/>
      <c r="F46" s="325"/>
      <c r="G46" s="325"/>
      <c r="H46" s="325"/>
      <c r="I46" s="325"/>
      <c r="J46" s="325"/>
      <c r="K46" s="325"/>
      <c r="L46" s="325"/>
      <c r="M46" s="314" t="s">
        <v>58</v>
      </c>
      <c r="N46" s="315"/>
      <c r="O46" s="316"/>
      <c r="P46" s="314" t="s">
        <v>134</v>
      </c>
      <c r="Q46" s="315"/>
      <c r="R46" s="316"/>
      <c r="S46" s="325"/>
      <c r="T46" s="325"/>
      <c r="U46" s="325"/>
      <c r="V46" s="325"/>
      <c r="W46" s="325"/>
      <c r="X46" s="325"/>
      <c r="Y46" s="325"/>
      <c r="Z46" s="325"/>
      <c r="AA46" s="326"/>
    </row>
    <row r="47" spans="1:36" ht="15" customHeight="1" thickBot="1" x14ac:dyDescent="0.2">
      <c r="A47" s="491"/>
      <c r="B47" s="327"/>
      <c r="C47" s="327"/>
      <c r="D47" s="327"/>
      <c r="E47" s="327"/>
      <c r="F47" s="327"/>
      <c r="G47" s="327"/>
      <c r="H47" s="327"/>
      <c r="I47" s="327"/>
      <c r="J47" s="327"/>
      <c r="K47" s="327"/>
      <c r="L47" s="327"/>
      <c r="M47" s="317" t="s">
        <v>60</v>
      </c>
      <c r="N47" s="318"/>
      <c r="O47" s="319"/>
      <c r="P47" s="317" t="s">
        <v>135</v>
      </c>
      <c r="Q47" s="318"/>
      <c r="R47" s="319"/>
      <c r="S47" s="327"/>
      <c r="T47" s="327"/>
      <c r="U47" s="327"/>
      <c r="V47" s="327"/>
      <c r="W47" s="327"/>
      <c r="X47" s="327"/>
      <c r="Y47" s="327"/>
      <c r="Z47" s="327"/>
      <c r="AA47" s="328"/>
    </row>
    <row r="48" spans="1:36" ht="17.25" customHeight="1" x14ac:dyDescent="0.15">
      <c r="A48" s="64" t="s">
        <v>96</v>
      </c>
      <c r="B48" s="181" t="s">
        <v>280</v>
      </c>
      <c r="AB48" s="89"/>
    </row>
    <row r="49" spans="1:30" ht="17.25" customHeight="1" x14ac:dyDescent="0.15">
      <c r="A49" s="64" t="s">
        <v>99</v>
      </c>
      <c r="B49" s="64" t="s">
        <v>273</v>
      </c>
      <c r="AB49" s="89"/>
    </row>
    <row r="50" spans="1:30" ht="17.25" customHeight="1" x14ac:dyDescent="0.15">
      <c r="A50" s="93" t="s">
        <v>100</v>
      </c>
      <c r="B50" s="90" t="s">
        <v>279</v>
      </c>
      <c r="AB50" s="89"/>
    </row>
    <row r="51" spans="1:30" ht="17.25" customHeight="1" x14ac:dyDescent="0.15">
      <c r="A51" s="93"/>
      <c r="B51" s="93"/>
      <c r="AB51" s="89"/>
    </row>
    <row r="52" spans="1:30" ht="17.25" customHeight="1" x14ac:dyDescent="0.15">
      <c r="A52" s="93"/>
      <c r="B52" s="93"/>
      <c r="X52" s="62"/>
      <c r="AB52" s="89"/>
    </row>
    <row r="53" spans="1:30" ht="17.25" customHeight="1" thickBot="1" x14ac:dyDescent="0.2">
      <c r="A53" s="69" t="s">
        <v>151</v>
      </c>
      <c r="B53" s="67"/>
      <c r="C53" s="67"/>
      <c r="D53" s="67"/>
      <c r="E53" s="67"/>
      <c r="F53" s="67"/>
      <c r="G53" s="67"/>
      <c r="H53" s="67"/>
      <c r="J53" s="67"/>
      <c r="K53" s="67"/>
      <c r="L53" s="67"/>
      <c r="M53" s="67"/>
      <c r="N53" s="67"/>
      <c r="O53" s="67"/>
      <c r="P53" s="67"/>
      <c r="Q53" s="67"/>
      <c r="R53" s="67"/>
      <c r="S53" s="67"/>
      <c r="T53" s="67"/>
      <c r="U53" s="67"/>
      <c r="W53" s="62"/>
      <c r="X53" s="62"/>
      <c r="Y53" s="67"/>
    </row>
    <row r="54" spans="1:30" ht="22.5" customHeight="1" thickBot="1" x14ac:dyDescent="0.2">
      <c r="A54" s="94" t="s">
        <v>233</v>
      </c>
      <c r="B54" s="95" t="s">
        <v>188</v>
      </c>
      <c r="C54" s="435" t="s">
        <v>157</v>
      </c>
      <c r="D54" s="435"/>
      <c r="E54" s="435" t="s">
        <v>158</v>
      </c>
      <c r="F54" s="435"/>
      <c r="G54" s="435" t="s">
        <v>159</v>
      </c>
      <c r="H54" s="435"/>
      <c r="I54" s="435" t="s">
        <v>160</v>
      </c>
      <c r="J54" s="435"/>
      <c r="K54" s="435" t="s">
        <v>161</v>
      </c>
      <c r="L54" s="435"/>
      <c r="M54" s="435" t="s">
        <v>162</v>
      </c>
      <c r="N54" s="436"/>
      <c r="O54" s="435" t="s">
        <v>225</v>
      </c>
      <c r="P54" s="435"/>
      <c r="Q54" s="435" t="s">
        <v>226</v>
      </c>
      <c r="R54" s="435"/>
      <c r="S54" s="435" t="s">
        <v>227</v>
      </c>
      <c r="T54" s="435"/>
      <c r="U54" s="435" t="s">
        <v>130</v>
      </c>
      <c r="V54" s="435"/>
      <c r="W54" s="435" t="s">
        <v>131</v>
      </c>
      <c r="X54" s="435"/>
      <c r="Y54" s="435" t="s">
        <v>132</v>
      </c>
      <c r="Z54" s="436"/>
      <c r="AA54" s="96" t="s">
        <v>78</v>
      </c>
      <c r="AB54" s="79"/>
      <c r="AC54" s="110" t="s">
        <v>196</v>
      </c>
      <c r="AD54" s="92" t="s">
        <v>198</v>
      </c>
    </row>
    <row r="55" spans="1:30" ht="26.25" customHeight="1" x14ac:dyDescent="0.15">
      <c r="A55" s="453" t="s">
        <v>194</v>
      </c>
      <c r="B55" s="91" t="s">
        <v>189</v>
      </c>
      <c r="C55" s="360">
        <v>5</v>
      </c>
      <c r="D55" s="360"/>
      <c r="E55" s="360">
        <v>5</v>
      </c>
      <c r="F55" s="360"/>
      <c r="G55" s="360">
        <v>5</v>
      </c>
      <c r="H55" s="360"/>
      <c r="I55" s="360">
        <v>5</v>
      </c>
      <c r="J55" s="360"/>
      <c r="K55" s="360">
        <v>5</v>
      </c>
      <c r="L55" s="360"/>
      <c r="M55" s="360">
        <v>5</v>
      </c>
      <c r="N55" s="360"/>
      <c r="O55" s="360">
        <v>5</v>
      </c>
      <c r="P55" s="360"/>
      <c r="Q55" s="360">
        <v>5</v>
      </c>
      <c r="R55" s="360"/>
      <c r="S55" s="360">
        <v>5</v>
      </c>
      <c r="T55" s="360"/>
      <c r="U55" s="360">
        <v>5</v>
      </c>
      <c r="V55" s="360"/>
      <c r="W55" s="360">
        <v>5</v>
      </c>
      <c r="X55" s="360"/>
      <c r="Y55" s="360">
        <v>5</v>
      </c>
      <c r="Z55" s="452"/>
      <c r="AA55" s="97">
        <f>IF(SUM(C55:Z55)=0,"",SUM(C55:Z55))</f>
        <v>60</v>
      </c>
      <c r="AB55" s="78"/>
      <c r="AC55" s="106">
        <f>IF(AA55="","",SUM(AA55*1123))</f>
        <v>67380</v>
      </c>
      <c r="AD55" s="97">
        <f>IF(AA55="","",SUM(AA55*124))</f>
        <v>7440</v>
      </c>
    </row>
    <row r="56" spans="1:30" ht="26.25" customHeight="1" x14ac:dyDescent="0.15">
      <c r="A56" s="454"/>
      <c r="B56" s="98" t="s">
        <v>190</v>
      </c>
      <c r="C56" s="325">
        <v>7</v>
      </c>
      <c r="D56" s="325"/>
      <c r="E56" s="325">
        <v>7</v>
      </c>
      <c r="F56" s="325"/>
      <c r="G56" s="325">
        <v>7</v>
      </c>
      <c r="H56" s="325"/>
      <c r="I56" s="325">
        <v>7</v>
      </c>
      <c r="J56" s="325"/>
      <c r="K56" s="325">
        <v>7</v>
      </c>
      <c r="L56" s="325"/>
      <c r="M56" s="325">
        <v>7</v>
      </c>
      <c r="N56" s="311"/>
      <c r="O56" s="325">
        <v>7</v>
      </c>
      <c r="P56" s="325"/>
      <c r="Q56" s="325">
        <v>7</v>
      </c>
      <c r="R56" s="325"/>
      <c r="S56" s="325">
        <v>7</v>
      </c>
      <c r="T56" s="325"/>
      <c r="U56" s="325">
        <v>7</v>
      </c>
      <c r="V56" s="325"/>
      <c r="W56" s="325">
        <v>7</v>
      </c>
      <c r="X56" s="325"/>
      <c r="Y56" s="325">
        <v>7</v>
      </c>
      <c r="Z56" s="311"/>
      <c r="AA56" s="99">
        <f t="shared" ref="AA56:AA66" si="0">IF(SUM(C56:Z56)=0,"",SUM(C56:Z56))</f>
        <v>84</v>
      </c>
      <c r="AB56" s="78"/>
      <c r="AC56" s="107">
        <f>IF(AA56="","",SUM(AA56*2245))</f>
        <v>188580</v>
      </c>
      <c r="AD56" s="109">
        <f>IF(AA56="","",SUM(AA56*249))</f>
        <v>20916</v>
      </c>
    </row>
    <row r="57" spans="1:30" ht="26.25" customHeight="1" thickBot="1" x14ac:dyDescent="0.2">
      <c r="A57" s="455"/>
      <c r="B57" s="100" t="s">
        <v>191</v>
      </c>
      <c r="C57" s="327"/>
      <c r="D57" s="327"/>
      <c r="E57" s="327"/>
      <c r="F57" s="327"/>
      <c r="G57" s="327"/>
      <c r="H57" s="327"/>
      <c r="I57" s="327"/>
      <c r="J57" s="327"/>
      <c r="K57" s="327"/>
      <c r="L57" s="327"/>
      <c r="M57" s="327"/>
      <c r="N57" s="317"/>
      <c r="O57" s="327"/>
      <c r="P57" s="327"/>
      <c r="Q57" s="327"/>
      <c r="R57" s="327"/>
      <c r="S57" s="327"/>
      <c r="T57" s="327"/>
      <c r="U57" s="327"/>
      <c r="V57" s="327"/>
      <c r="W57" s="327"/>
      <c r="X57" s="327"/>
      <c r="Y57" s="327"/>
      <c r="Z57" s="317"/>
      <c r="AA57" s="101" t="str">
        <f t="shared" si="0"/>
        <v/>
      </c>
      <c r="AB57" s="78"/>
      <c r="AC57" s="107" t="str">
        <f>IF(AA57="","",SUM(AA57*3367))</f>
        <v/>
      </c>
      <c r="AD57" s="109" t="str">
        <f>IF(AA57="","",SUM(AA57*374))</f>
        <v/>
      </c>
    </row>
    <row r="58" spans="1:30" ht="26.25" customHeight="1" x14ac:dyDescent="0.15">
      <c r="A58" s="453" t="s">
        <v>192</v>
      </c>
      <c r="B58" s="91" t="s">
        <v>189</v>
      </c>
      <c r="C58" s="360"/>
      <c r="D58" s="360"/>
      <c r="E58" s="360"/>
      <c r="F58" s="360"/>
      <c r="G58" s="360"/>
      <c r="H58" s="360"/>
      <c r="I58" s="360"/>
      <c r="J58" s="360"/>
      <c r="K58" s="360"/>
      <c r="L58" s="360"/>
      <c r="M58" s="360"/>
      <c r="N58" s="452"/>
      <c r="O58" s="360"/>
      <c r="P58" s="360"/>
      <c r="Q58" s="360"/>
      <c r="R58" s="360"/>
      <c r="S58" s="360"/>
      <c r="T58" s="360"/>
      <c r="U58" s="360"/>
      <c r="V58" s="360"/>
      <c r="W58" s="360"/>
      <c r="X58" s="360"/>
      <c r="Y58" s="360"/>
      <c r="Z58" s="452"/>
      <c r="AA58" s="102" t="str">
        <f t="shared" si="0"/>
        <v/>
      </c>
      <c r="AB58" s="78"/>
      <c r="AC58" s="107" t="str">
        <f>IF(AA58="","",SUM(AA58*1359))</f>
        <v/>
      </c>
      <c r="AD58" s="109" t="str">
        <f>IF(AA58="","",SUM(AA58*150))</f>
        <v/>
      </c>
    </row>
    <row r="59" spans="1:30" ht="26.25" customHeight="1" x14ac:dyDescent="0.15">
      <c r="A59" s="454"/>
      <c r="B59" s="98" t="s">
        <v>190</v>
      </c>
      <c r="C59" s="325"/>
      <c r="D59" s="325"/>
      <c r="E59" s="325"/>
      <c r="F59" s="325"/>
      <c r="G59" s="325"/>
      <c r="H59" s="325"/>
      <c r="I59" s="325"/>
      <c r="J59" s="325"/>
      <c r="K59" s="325"/>
      <c r="L59" s="325"/>
      <c r="M59" s="325"/>
      <c r="N59" s="311"/>
      <c r="O59" s="325"/>
      <c r="P59" s="325"/>
      <c r="Q59" s="325"/>
      <c r="R59" s="325"/>
      <c r="S59" s="325"/>
      <c r="T59" s="325"/>
      <c r="U59" s="325"/>
      <c r="V59" s="325"/>
      <c r="W59" s="325"/>
      <c r="X59" s="325"/>
      <c r="Y59" s="325"/>
      <c r="Z59" s="311"/>
      <c r="AA59" s="103" t="str">
        <f t="shared" si="0"/>
        <v/>
      </c>
      <c r="AB59" s="78"/>
      <c r="AC59" s="107" t="str">
        <f>IF(AA59="","",SUM(AA59*2717))</f>
        <v/>
      </c>
      <c r="AD59" s="109" t="str">
        <f>IF(AA59="","",SUM(AA59*301))</f>
        <v/>
      </c>
    </row>
    <row r="60" spans="1:30" ht="26.25" customHeight="1" thickBot="1" x14ac:dyDescent="0.2">
      <c r="A60" s="455"/>
      <c r="B60" s="100" t="s">
        <v>191</v>
      </c>
      <c r="C60" s="327"/>
      <c r="D60" s="327"/>
      <c r="E60" s="327"/>
      <c r="F60" s="327"/>
      <c r="G60" s="327"/>
      <c r="H60" s="327"/>
      <c r="I60" s="327"/>
      <c r="J60" s="327"/>
      <c r="K60" s="327"/>
      <c r="L60" s="327"/>
      <c r="M60" s="327"/>
      <c r="N60" s="317"/>
      <c r="O60" s="327"/>
      <c r="P60" s="327"/>
      <c r="Q60" s="327"/>
      <c r="R60" s="327"/>
      <c r="S60" s="327"/>
      <c r="T60" s="327"/>
      <c r="U60" s="327"/>
      <c r="V60" s="327"/>
      <c r="W60" s="327"/>
      <c r="X60" s="327"/>
      <c r="Y60" s="327"/>
      <c r="Z60" s="317"/>
      <c r="AA60" s="101" t="str">
        <f t="shared" si="0"/>
        <v/>
      </c>
      <c r="AB60" s="78"/>
      <c r="AC60" s="107" t="str">
        <f>IF(AA60="","",SUM(AA60*4075))</f>
        <v/>
      </c>
      <c r="AD60" s="109" t="str">
        <f>IF(AA60="","",SUM(AA60*452))</f>
        <v/>
      </c>
    </row>
    <row r="61" spans="1:30" ht="26.25" customHeight="1" x14ac:dyDescent="0.15">
      <c r="A61" s="453" t="s">
        <v>193</v>
      </c>
      <c r="B61" s="91" t="s">
        <v>189</v>
      </c>
      <c r="C61" s="360"/>
      <c r="D61" s="360"/>
      <c r="E61" s="360"/>
      <c r="F61" s="360"/>
      <c r="G61" s="360"/>
      <c r="H61" s="360"/>
      <c r="I61" s="360"/>
      <c r="J61" s="360"/>
      <c r="K61" s="360"/>
      <c r="L61" s="360"/>
      <c r="M61" s="360"/>
      <c r="N61" s="452"/>
      <c r="O61" s="360"/>
      <c r="P61" s="360"/>
      <c r="Q61" s="360"/>
      <c r="R61" s="360"/>
      <c r="S61" s="360"/>
      <c r="T61" s="360"/>
      <c r="U61" s="360"/>
      <c r="V61" s="360"/>
      <c r="W61" s="360"/>
      <c r="X61" s="360"/>
      <c r="Y61" s="360"/>
      <c r="Z61" s="452"/>
      <c r="AA61" s="102" t="str">
        <f t="shared" si="0"/>
        <v/>
      </c>
      <c r="AB61" s="78"/>
      <c r="AC61" s="107" t="str">
        <f>IF(AA61="","",SUM(AA61*1734))</f>
        <v/>
      </c>
      <c r="AD61" s="109" t="str">
        <f>IF(AA61="","",SUM(AA61*192))</f>
        <v/>
      </c>
    </row>
    <row r="62" spans="1:30" ht="26.25" customHeight="1" x14ac:dyDescent="0.15">
      <c r="A62" s="454"/>
      <c r="B62" s="98" t="s">
        <v>190</v>
      </c>
      <c r="C62" s="325"/>
      <c r="D62" s="325"/>
      <c r="E62" s="325"/>
      <c r="F62" s="325"/>
      <c r="G62" s="325"/>
      <c r="H62" s="325"/>
      <c r="I62" s="325"/>
      <c r="J62" s="325"/>
      <c r="K62" s="325"/>
      <c r="L62" s="325"/>
      <c r="M62" s="325"/>
      <c r="N62" s="311"/>
      <c r="O62" s="325"/>
      <c r="P62" s="325"/>
      <c r="Q62" s="325"/>
      <c r="R62" s="325"/>
      <c r="S62" s="325"/>
      <c r="T62" s="325"/>
      <c r="U62" s="325"/>
      <c r="V62" s="325"/>
      <c r="W62" s="325"/>
      <c r="X62" s="325"/>
      <c r="Y62" s="325"/>
      <c r="Z62" s="311"/>
      <c r="AA62" s="103" t="str">
        <f t="shared" si="0"/>
        <v/>
      </c>
      <c r="AB62" s="78"/>
      <c r="AC62" s="107" t="str">
        <f>IF(AA62="","",SUM(AA62*3468))</f>
        <v/>
      </c>
      <c r="AD62" s="109" t="str">
        <f>IF(AA62="","",SUM(AA62*385))</f>
        <v/>
      </c>
    </row>
    <row r="63" spans="1:30" ht="26.25" customHeight="1" thickBot="1" x14ac:dyDescent="0.2">
      <c r="A63" s="455"/>
      <c r="B63" s="100" t="s">
        <v>191</v>
      </c>
      <c r="C63" s="327"/>
      <c r="D63" s="327"/>
      <c r="E63" s="327"/>
      <c r="F63" s="327"/>
      <c r="G63" s="327"/>
      <c r="H63" s="327"/>
      <c r="I63" s="327"/>
      <c r="J63" s="327"/>
      <c r="K63" s="327"/>
      <c r="L63" s="327"/>
      <c r="M63" s="327"/>
      <c r="N63" s="317"/>
      <c r="O63" s="327"/>
      <c r="P63" s="327"/>
      <c r="Q63" s="327"/>
      <c r="R63" s="327"/>
      <c r="S63" s="327"/>
      <c r="T63" s="327"/>
      <c r="U63" s="327"/>
      <c r="V63" s="327"/>
      <c r="W63" s="327"/>
      <c r="X63" s="327"/>
      <c r="Y63" s="327"/>
      <c r="Z63" s="317"/>
      <c r="AA63" s="101" t="str">
        <f t="shared" si="0"/>
        <v/>
      </c>
      <c r="AB63" s="78"/>
      <c r="AC63" s="107" t="str">
        <f>IF(AA63="","",SUM(AA63*5202))</f>
        <v/>
      </c>
      <c r="AD63" s="109" t="str">
        <f>IF(AA63="","",SUM(AA63*577))</f>
        <v/>
      </c>
    </row>
    <row r="64" spans="1:30" ht="26.25" customHeight="1" x14ac:dyDescent="0.15">
      <c r="A64" s="456" t="s">
        <v>195</v>
      </c>
      <c r="B64" s="91" t="s">
        <v>189</v>
      </c>
      <c r="C64" s="360"/>
      <c r="D64" s="360"/>
      <c r="E64" s="360"/>
      <c r="F64" s="360"/>
      <c r="G64" s="360"/>
      <c r="H64" s="360"/>
      <c r="I64" s="360"/>
      <c r="J64" s="360"/>
      <c r="K64" s="360"/>
      <c r="L64" s="360"/>
      <c r="M64" s="360"/>
      <c r="N64" s="452"/>
      <c r="O64" s="360"/>
      <c r="P64" s="360"/>
      <c r="Q64" s="360"/>
      <c r="R64" s="360"/>
      <c r="S64" s="360"/>
      <c r="T64" s="360"/>
      <c r="U64" s="360"/>
      <c r="V64" s="360"/>
      <c r="W64" s="360"/>
      <c r="X64" s="360"/>
      <c r="Y64" s="360"/>
      <c r="Z64" s="452"/>
      <c r="AA64" s="97" t="str">
        <f t="shared" si="0"/>
        <v/>
      </c>
      <c r="AB64" s="78"/>
      <c r="AC64" s="107" t="str">
        <f>IF(AA64="","",SUM(AA64*5562))</f>
        <v/>
      </c>
      <c r="AD64" s="109" t="str">
        <f>IF(AA64="","",SUM(AA64*618))</f>
        <v/>
      </c>
    </row>
    <row r="65" spans="1:30" ht="26.25" customHeight="1" x14ac:dyDescent="0.15">
      <c r="A65" s="457"/>
      <c r="B65" s="98" t="s">
        <v>190</v>
      </c>
      <c r="C65" s="325"/>
      <c r="D65" s="325"/>
      <c r="E65" s="325"/>
      <c r="F65" s="325"/>
      <c r="G65" s="325"/>
      <c r="H65" s="325"/>
      <c r="I65" s="325"/>
      <c r="J65" s="325"/>
      <c r="K65" s="325"/>
      <c r="L65" s="325"/>
      <c r="M65" s="325"/>
      <c r="N65" s="311"/>
      <c r="O65" s="325"/>
      <c r="P65" s="325"/>
      <c r="Q65" s="325"/>
      <c r="R65" s="325"/>
      <c r="S65" s="325"/>
      <c r="T65" s="325"/>
      <c r="U65" s="325"/>
      <c r="V65" s="325"/>
      <c r="W65" s="325"/>
      <c r="X65" s="325"/>
      <c r="Y65" s="325"/>
      <c r="Z65" s="311"/>
      <c r="AA65" s="99" t="str">
        <f t="shared" si="0"/>
        <v/>
      </c>
      <c r="AB65" s="78"/>
      <c r="AC65" s="107" t="str">
        <f>IF(AA65="","",SUM(AA65*10995))</f>
        <v/>
      </c>
      <c r="AD65" s="109" t="str">
        <f>IF(AA65="","",SUM(AA65*1221))</f>
        <v/>
      </c>
    </row>
    <row r="66" spans="1:30" ht="26.25" customHeight="1" thickBot="1" x14ac:dyDescent="0.2">
      <c r="A66" s="458"/>
      <c r="B66" s="100" t="s">
        <v>191</v>
      </c>
      <c r="C66" s="327"/>
      <c r="D66" s="327"/>
      <c r="E66" s="327"/>
      <c r="F66" s="327"/>
      <c r="G66" s="327"/>
      <c r="H66" s="327"/>
      <c r="I66" s="327"/>
      <c r="J66" s="327"/>
      <c r="K66" s="327"/>
      <c r="L66" s="327"/>
      <c r="M66" s="327"/>
      <c r="N66" s="317"/>
      <c r="O66" s="327"/>
      <c r="P66" s="327"/>
      <c r="Q66" s="327"/>
      <c r="R66" s="327"/>
      <c r="S66" s="327"/>
      <c r="T66" s="327"/>
      <c r="U66" s="327"/>
      <c r="V66" s="327"/>
      <c r="W66" s="327"/>
      <c r="X66" s="327"/>
      <c r="Y66" s="327"/>
      <c r="Z66" s="317"/>
      <c r="AA66" s="103" t="str">
        <f t="shared" si="0"/>
        <v/>
      </c>
      <c r="AB66" s="78"/>
      <c r="AC66" s="108" t="str">
        <f>IF(AA66="","",SUM(AA66*16492))</f>
        <v/>
      </c>
      <c r="AD66" s="101" t="str">
        <f>IF(AA66="","",SUM(AA66*1832))</f>
        <v/>
      </c>
    </row>
    <row r="67" spans="1:30" ht="12" customHeight="1" thickBot="1" x14ac:dyDescent="0.2">
      <c r="A67" s="104"/>
      <c r="B67" s="460" t="s">
        <v>228</v>
      </c>
      <c r="C67" s="460"/>
      <c r="D67" s="460"/>
      <c r="E67" s="460"/>
      <c r="F67" s="460"/>
      <c r="G67" s="460"/>
      <c r="H67" s="76"/>
      <c r="I67" s="76"/>
      <c r="J67" s="76"/>
      <c r="K67" s="76"/>
      <c r="L67" s="76"/>
      <c r="M67" s="76"/>
      <c r="N67" s="76"/>
      <c r="O67" s="76"/>
      <c r="P67" s="76"/>
      <c r="Q67" s="76"/>
      <c r="R67" s="76"/>
      <c r="S67" s="76"/>
      <c r="T67" s="76"/>
      <c r="U67" s="76"/>
      <c r="V67" s="76"/>
      <c r="W67" s="76"/>
      <c r="X67" s="76"/>
      <c r="Y67" s="76"/>
      <c r="Z67" s="76"/>
      <c r="AA67" s="70"/>
      <c r="AB67" s="78"/>
      <c r="AC67" s="461" t="s">
        <v>197</v>
      </c>
      <c r="AD67" s="462"/>
    </row>
    <row r="68" spans="1:30" ht="12" customHeight="1" thickBot="1" x14ac:dyDescent="0.2">
      <c r="A68" s="104"/>
      <c r="B68" s="459" t="s">
        <v>229</v>
      </c>
      <c r="C68" s="459"/>
      <c r="D68" s="459"/>
      <c r="E68" s="459"/>
      <c r="F68" s="459"/>
      <c r="G68" s="459"/>
      <c r="H68" s="76"/>
      <c r="I68" s="76"/>
      <c r="J68" s="76"/>
      <c r="K68" s="76"/>
      <c r="L68" s="76"/>
      <c r="M68" s="76"/>
      <c r="N68" s="76"/>
      <c r="O68" s="76"/>
      <c r="P68" s="76"/>
      <c r="Q68" s="76"/>
      <c r="R68" s="76"/>
      <c r="S68" s="76"/>
      <c r="T68" s="76"/>
      <c r="U68" s="76"/>
      <c r="V68" s="76"/>
      <c r="W68" s="76"/>
      <c r="X68" s="76"/>
      <c r="Y68" s="76"/>
      <c r="Z68" s="76"/>
      <c r="AA68" s="76"/>
      <c r="AC68" s="111">
        <f>IF(SUM(AC55:AC66)=0,"",SUM(AC55:AC66))</f>
        <v>255960</v>
      </c>
      <c r="AD68" s="112">
        <f>IF(SUM(AD55:AD66)=0,"",SUM(AD55:AD66))</f>
        <v>28356</v>
      </c>
    </row>
    <row r="69" spans="1:30" ht="12" customHeight="1" x14ac:dyDescent="0.15">
      <c r="A69" s="104"/>
      <c r="B69" s="459" t="s">
        <v>230</v>
      </c>
      <c r="C69" s="459"/>
      <c r="D69" s="459"/>
      <c r="E69" s="459"/>
      <c r="F69" s="459"/>
      <c r="G69" s="459"/>
      <c r="H69" s="76"/>
      <c r="I69" s="76"/>
      <c r="J69" s="76"/>
      <c r="K69" s="76"/>
      <c r="L69" s="76"/>
      <c r="M69" s="76"/>
      <c r="N69" s="76"/>
      <c r="O69" s="76"/>
      <c r="P69" s="76"/>
      <c r="Q69" s="76"/>
      <c r="R69" s="76"/>
      <c r="S69" s="76"/>
      <c r="T69" s="76"/>
      <c r="U69" s="76"/>
      <c r="V69" s="76"/>
      <c r="W69" s="76"/>
      <c r="X69" s="76"/>
      <c r="Y69" s="76"/>
      <c r="Z69" s="76"/>
      <c r="AA69" s="76"/>
    </row>
    <row r="70" spans="1:30" ht="17.25" customHeight="1" thickBot="1" x14ac:dyDescent="0.2">
      <c r="A70" s="69" t="s">
        <v>262</v>
      </c>
      <c r="J70" s="331">
        <f>DATE(2018+様式１!$R$5,4,1)</f>
        <v>45748</v>
      </c>
      <c r="K70" s="331"/>
      <c r="L70" s="331"/>
      <c r="AC70" s="124"/>
    </row>
    <row r="71" spans="1:30" ht="17.25" customHeight="1" x14ac:dyDescent="0.15">
      <c r="A71" s="182"/>
      <c r="B71" s="434" t="s">
        <v>49</v>
      </c>
      <c r="C71" s="434"/>
      <c r="D71" s="434"/>
      <c r="E71" s="359"/>
      <c r="F71" s="434" t="s">
        <v>47</v>
      </c>
      <c r="G71" s="434"/>
      <c r="H71" s="434"/>
      <c r="I71" s="359"/>
      <c r="J71" s="358" t="s">
        <v>48</v>
      </c>
      <c r="K71" s="359"/>
      <c r="L71" s="475" t="s">
        <v>233</v>
      </c>
      <c r="M71" s="475"/>
      <c r="N71" s="475"/>
      <c r="O71" s="490"/>
      <c r="AC71" s="310" t="s">
        <v>245</v>
      </c>
      <c r="AD71" s="310"/>
    </row>
    <row r="72" spans="1:30" ht="17.25" customHeight="1" x14ac:dyDescent="0.15">
      <c r="A72" s="183">
        <v>1</v>
      </c>
      <c r="B72" s="312" t="s">
        <v>323</v>
      </c>
      <c r="C72" s="312"/>
      <c r="D72" s="312"/>
      <c r="E72" s="313"/>
      <c r="F72" s="350">
        <v>38595</v>
      </c>
      <c r="G72" s="350"/>
      <c r="H72" s="350"/>
      <c r="I72" s="351"/>
      <c r="J72" s="311">
        <f>IF(F72="","",DATEDIF(F72,$J$70,"y"))</f>
        <v>19</v>
      </c>
      <c r="K72" s="313"/>
      <c r="L72" s="448" t="s">
        <v>248</v>
      </c>
      <c r="M72" s="448"/>
      <c r="N72" s="448"/>
      <c r="O72" s="449"/>
      <c r="AC72" s="310" t="s">
        <v>246</v>
      </c>
      <c r="AD72" s="310"/>
    </row>
    <row r="73" spans="1:30" ht="17.25" customHeight="1" x14ac:dyDescent="0.15">
      <c r="A73" s="183">
        <v>2</v>
      </c>
      <c r="B73" s="312" t="s">
        <v>324</v>
      </c>
      <c r="C73" s="312"/>
      <c r="D73" s="312"/>
      <c r="E73" s="313"/>
      <c r="F73" s="350">
        <v>37347</v>
      </c>
      <c r="G73" s="350"/>
      <c r="H73" s="350"/>
      <c r="I73" s="351"/>
      <c r="J73" s="311">
        <f t="shared" ref="J73:J90" si="1">IF(F73="","",DATEDIF(F73,$J$70,"y"))</f>
        <v>23</v>
      </c>
      <c r="K73" s="313"/>
      <c r="L73" s="446" t="s">
        <v>249</v>
      </c>
      <c r="M73" s="446"/>
      <c r="N73" s="446"/>
      <c r="O73" s="447"/>
      <c r="AC73" s="310" t="s">
        <v>247</v>
      </c>
      <c r="AD73" s="310"/>
    </row>
    <row r="74" spans="1:30" ht="17.25" customHeight="1" x14ac:dyDescent="0.15">
      <c r="A74" s="183">
        <v>3</v>
      </c>
      <c r="B74" s="312"/>
      <c r="C74" s="312"/>
      <c r="D74" s="312"/>
      <c r="E74" s="313"/>
      <c r="F74" s="350"/>
      <c r="G74" s="350"/>
      <c r="H74" s="350"/>
      <c r="I74" s="351"/>
      <c r="J74" s="311" t="str">
        <f t="shared" si="1"/>
        <v/>
      </c>
      <c r="K74" s="313"/>
      <c r="L74" s="446"/>
      <c r="M74" s="446"/>
      <c r="N74" s="446"/>
      <c r="O74" s="447"/>
      <c r="AC74" s="67" t="s">
        <v>237</v>
      </c>
      <c r="AD74" s="67"/>
    </row>
    <row r="75" spans="1:30" ht="17.25" customHeight="1" x14ac:dyDescent="0.15">
      <c r="A75" s="183">
        <v>4</v>
      </c>
      <c r="B75" s="312"/>
      <c r="C75" s="312"/>
      <c r="D75" s="312"/>
      <c r="E75" s="313"/>
      <c r="F75" s="350"/>
      <c r="G75" s="350"/>
      <c r="H75" s="350"/>
      <c r="I75" s="351"/>
      <c r="J75" s="311" t="str">
        <f t="shared" si="1"/>
        <v/>
      </c>
      <c r="K75" s="313"/>
      <c r="L75" s="446"/>
      <c r="M75" s="446"/>
      <c r="N75" s="446"/>
      <c r="O75" s="447"/>
      <c r="AC75" s="310"/>
      <c r="AD75" s="310"/>
    </row>
    <row r="76" spans="1:30" ht="17.25" customHeight="1" x14ac:dyDescent="0.15">
      <c r="A76" s="183">
        <v>5</v>
      </c>
      <c r="B76" s="313"/>
      <c r="C76" s="325"/>
      <c r="D76" s="325"/>
      <c r="E76" s="325"/>
      <c r="F76" s="349"/>
      <c r="G76" s="350"/>
      <c r="H76" s="350"/>
      <c r="I76" s="351"/>
      <c r="J76" s="311" t="str">
        <f t="shared" si="1"/>
        <v/>
      </c>
      <c r="K76" s="313"/>
      <c r="L76" s="448"/>
      <c r="M76" s="448"/>
      <c r="N76" s="448"/>
      <c r="O76" s="449"/>
      <c r="AC76" s="64" t="s">
        <v>248</v>
      </c>
    </row>
    <row r="77" spans="1:30" ht="17.25" customHeight="1" x14ac:dyDescent="0.15">
      <c r="A77" s="183">
        <v>6</v>
      </c>
      <c r="B77" s="313"/>
      <c r="C77" s="325"/>
      <c r="D77" s="325"/>
      <c r="E77" s="325"/>
      <c r="F77" s="349"/>
      <c r="G77" s="350"/>
      <c r="H77" s="350"/>
      <c r="I77" s="351"/>
      <c r="J77" s="311" t="str">
        <f t="shared" si="1"/>
        <v/>
      </c>
      <c r="K77" s="313"/>
      <c r="L77" s="446"/>
      <c r="M77" s="446"/>
      <c r="N77" s="446"/>
      <c r="O77" s="447"/>
      <c r="AC77" s="64" t="s">
        <v>249</v>
      </c>
    </row>
    <row r="78" spans="1:30" ht="17.25" customHeight="1" x14ac:dyDescent="0.15">
      <c r="A78" s="183">
        <v>7</v>
      </c>
      <c r="B78" s="313"/>
      <c r="C78" s="325"/>
      <c r="D78" s="325"/>
      <c r="E78" s="325"/>
      <c r="F78" s="349"/>
      <c r="G78" s="350"/>
      <c r="H78" s="350"/>
      <c r="I78" s="351"/>
      <c r="J78" s="311" t="str">
        <f t="shared" si="1"/>
        <v/>
      </c>
      <c r="K78" s="313"/>
      <c r="L78" s="446"/>
      <c r="M78" s="446"/>
      <c r="N78" s="446"/>
      <c r="O78" s="447"/>
      <c r="W78" s="105"/>
      <c r="AC78" s="64" t="s">
        <v>250</v>
      </c>
    </row>
    <row r="79" spans="1:30" ht="17.25" customHeight="1" x14ac:dyDescent="0.15">
      <c r="A79" s="183">
        <v>8</v>
      </c>
      <c r="B79" s="313"/>
      <c r="C79" s="325"/>
      <c r="D79" s="325"/>
      <c r="E79" s="325"/>
      <c r="F79" s="350"/>
      <c r="G79" s="350"/>
      <c r="H79" s="350"/>
      <c r="I79" s="351"/>
      <c r="J79" s="311" t="str">
        <f t="shared" si="1"/>
        <v/>
      </c>
      <c r="K79" s="313"/>
      <c r="L79" s="446"/>
      <c r="M79" s="446"/>
      <c r="N79" s="446"/>
      <c r="O79" s="447"/>
      <c r="AC79" s="64" t="s">
        <v>251</v>
      </c>
    </row>
    <row r="80" spans="1:30" ht="17.25" customHeight="1" x14ac:dyDescent="0.15">
      <c r="A80" s="183">
        <v>9</v>
      </c>
      <c r="B80" s="313"/>
      <c r="C80" s="325"/>
      <c r="D80" s="325"/>
      <c r="E80" s="325"/>
      <c r="F80" s="350"/>
      <c r="G80" s="350"/>
      <c r="H80" s="350"/>
      <c r="I80" s="351"/>
      <c r="J80" s="311" t="str">
        <f t="shared" si="1"/>
        <v/>
      </c>
      <c r="K80" s="313"/>
      <c r="L80" s="448"/>
      <c r="M80" s="448"/>
      <c r="N80" s="448"/>
      <c r="O80" s="449"/>
      <c r="AC80" s="64" t="s">
        <v>252</v>
      </c>
    </row>
    <row r="81" spans="1:29" ht="17.25" customHeight="1" x14ac:dyDescent="0.15">
      <c r="A81" s="183">
        <v>10</v>
      </c>
      <c r="B81" s="313"/>
      <c r="C81" s="325"/>
      <c r="D81" s="325"/>
      <c r="E81" s="325"/>
      <c r="F81" s="350"/>
      <c r="G81" s="350"/>
      <c r="H81" s="350"/>
      <c r="I81" s="351"/>
      <c r="J81" s="311" t="str">
        <f t="shared" si="1"/>
        <v/>
      </c>
      <c r="K81" s="313"/>
      <c r="L81" s="446"/>
      <c r="M81" s="446"/>
      <c r="N81" s="446"/>
      <c r="O81" s="447"/>
      <c r="AC81" s="64" t="s">
        <v>253</v>
      </c>
    </row>
    <row r="82" spans="1:29" ht="17.25" customHeight="1" x14ac:dyDescent="0.15">
      <c r="A82" s="183">
        <v>11</v>
      </c>
      <c r="B82" s="313"/>
      <c r="C82" s="325"/>
      <c r="D82" s="325"/>
      <c r="E82" s="325"/>
      <c r="F82" s="349"/>
      <c r="G82" s="350"/>
      <c r="H82" s="350"/>
      <c r="I82" s="351"/>
      <c r="J82" s="311" t="str">
        <f t="shared" si="1"/>
        <v/>
      </c>
      <c r="K82" s="313"/>
      <c r="L82" s="446"/>
      <c r="M82" s="446"/>
      <c r="N82" s="446"/>
      <c r="O82" s="447"/>
      <c r="AC82" s="64" t="s">
        <v>254</v>
      </c>
    </row>
    <row r="83" spans="1:29" ht="17.25" customHeight="1" x14ac:dyDescent="0.15">
      <c r="A83" s="183">
        <v>12</v>
      </c>
      <c r="B83" s="313"/>
      <c r="C83" s="325"/>
      <c r="D83" s="325"/>
      <c r="E83" s="325"/>
      <c r="F83" s="350"/>
      <c r="G83" s="350"/>
      <c r="H83" s="350"/>
      <c r="I83" s="351"/>
      <c r="J83" s="311" t="str">
        <f t="shared" si="1"/>
        <v/>
      </c>
      <c r="K83" s="313"/>
      <c r="L83" s="446"/>
      <c r="M83" s="446"/>
      <c r="N83" s="446"/>
      <c r="O83" s="447"/>
      <c r="AC83" s="64" t="s">
        <v>255</v>
      </c>
    </row>
    <row r="84" spans="1:29" ht="17.25" customHeight="1" x14ac:dyDescent="0.15">
      <c r="A84" s="183">
        <v>13</v>
      </c>
      <c r="B84" s="313"/>
      <c r="C84" s="325"/>
      <c r="D84" s="325"/>
      <c r="E84" s="325"/>
      <c r="F84" s="350"/>
      <c r="G84" s="350"/>
      <c r="H84" s="350"/>
      <c r="I84" s="351"/>
      <c r="J84" s="311" t="str">
        <f t="shared" si="1"/>
        <v/>
      </c>
      <c r="K84" s="313"/>
      <c r="L84" s="448"/>
      <c r="M84" s="448"/>
      <c r="N84" s="448"/>
      <c r="O84" s="449"/>
      <c r="AC84" s="64" t="s">
        <v>256</v>
      </c>
    </row>
    <row r="85" spans="1:29" ht="17.25" customHeight="1" x14ac:dyDescent="0.15">
      <c r="A85" s="183">
        <v>14</v>
      </c>
      <c r="B85" s="313"/>
      <c r="C85" s="325"/>
      <c r="D85" s="325"/>
      <c r="E85" s="325"/>
      <c r="F85" s="350"/>
      <c r="G85" s="350"/>
      <c r="H85" s="350"/>
      <c r="I85" s="351"/>
      <c r="J85" s="311" t="str">
        <f t="shared" si="1"/>
        <v/>
      </c>
      <c r="K85" s="313"/>
      <c r="L85" s="446"/>
      <c r="M85" s="446"/>
      <c r="N85" s="446"/>
      <c r="O85" s="447"/>
      <c r="AC85" s="64" t="s">
        <v>257</v>
      </c>
    </row>
    <row r="86" spans="1:29" ht="17.25" customHeight="1" x14ac:dyDescent="0.15">
      <c r="A86" s="183">
        <v>15</v>
      </c>
      <c r="B86" s="313"/>
      <c r="C86" s="325"/>
      <c r="D86" s="325"/>
      <c r="E86" s="325"/>
      <c r="F86" s="349"/>
      <c r="G86" s="350"/>
      <c r="H86" s="350"/>
      <c r="I86" s="351"/>
      <c r="J86" s="311" t="str">
        <f t="shared" si="1"/>
        <v/>
      </c>
      <c r="K86" s="313"/>
      <c r="L86" s="446"/>
      <c r="M86" s="446"/>
      <c r="N86" s="446"/>
      <c r="O86" s="447"/>
      <c r="AC86" s="64" t="s">
        <v>258</v>
      </c>
    </row>
    <row r="87" spans="1:29" ht="17.25" customHeight="1" x14ac:dyDescent="0.15">
      <c r="A87" s="183">
        <v>16</v>
      </c>
      <c r="B87" s="313"/>
      <c r="C87" s="325"/>
      <c r="D87" s="325"/>
      <c r="E87" s="325"/>
      <c r="F87" s="350"/>
      <c r="G87" s="350"/>
      <c r="H87" s="350"/>
      <c r="I87" s="351"/>
      <c r="J87" s="311" t="str">
        <f t="shared" si="1"/>
        <v/>
      </c>
      <c r="K87" s="313"/>
      <c r="L87" s="446"/>
      <c r="M87" s="446"/>
      <c r="N87" s="446"/>
      <c r="O87" s="447"/>
      <c r="AC87" s="64" t="s">
        <v>259</v>
      </c>
    </row>
    <row r="88" spans="1:29" ht="17.25" customHeight="1" x14ac:dyDescent="0.15">
      <c r="A88" s="183">
        <v>17</v>
      </c>
      <c r="B88" s="313"/>
      <c r="C88" s="325"/>
      <c r="D88" s="325"/>
      <c r="E88" s="325"/>
      <c r="F88" s="350"/>
      <c r="G88" s="350"/>
      <c r="H88" s="350"/>
      <c r="I88" s="351"/>
      <c r="J88" s="311" t="str">
        <f t="shared" si="1"/>
        <v/>
      </c>
      <c r="K88" s="313"/>
      <c r="L88" s="448"/>
      <c r="M88" s="448"/>
      <c r="N88" s="448"/>
      <c r="O88" s="449"/>
      <c r="AC88" s="64" t="s">
        <v>189</v>
      </c>
    </row>
    <row r="89" spans="1:29" ht="17.25" customHeight="1" x14ac:dyDescent="0.15">
      <c r="A89" s="183">
        <v>18</v>
      </c>
      <c r="B89" s="313"/>
      <c r="C89" s="325"/>
      <c r="D89" s="325"/>
      <c r="E89" s="325"/>
      <c r="F89" s="350"/>
      <c r="G89" s="350"/>
      <c r="H89" s="350"/>
      <c r="I89" s="351"/>
      <c r="J89" s="311" t="str">
        <f t="shared" si="1"/>
        <v/>
      </c>
      <c r="K89" s="313"/>
      <c r="L89" s="446"/>
      <c r="M89" s="446"/>
      <c r="N89" s="446"/>
      <c r="O89" s="447"/>
      <c r="AC89" s="64" t="s">
        <v>260</v>
      </c>
    </row>
    <row r="90" spans="1:29" ht="17.25" customHeight="1" x14ac:dyDescent="0.15">
      <c r="A90" s="183">
        <v>19</v>
      </c>
      <c r="B90" s="313"/>
      <c r="C90" s="325"/>
      <c r="D90" s="325"/>
      <c r="E90" s="325"/>
      <c r="F90" s="349"/>
      <c r="G90" s="350"/>
      <c r="H90" s="350"/>
      <c r="I90" s="351"/>
      <c r="J90" s="311" t="str">
        <f t="shared" si="1"/>
        <v/>
      </c>
      <c r="K90" s="313"/>
      <c r="L90" s="446"/>
      <c r="M90" s="446"/>
      <c r="N90" s="446"/>
      <c r="O90" s="447"/>
      <c r="AC90" s="64" t="s">
        <v>261</v>
      </c>
    </row>
    <row r="91" spans="1:29" ht="17.25" customHeight="1" thickBot="1" x14ac:dyDescent="0.2">
      <c r="A91" s="184">
        <v>20</v>
      </c>
      <c r="B91" s="319"/>
      <c r="C91" s="327"/>
      <c r="D91" s="327"/>
      <c r="E91" s="327"/>
      <c r="F91" s="346"/>
      <c r="G91" s="347"/>
      <c r="H91" s="347"/>
      <c r="I91" s="348"/>
      <c r="J91" s="317" t="str">
        <f>IF(F91="","",DATEDIF(F91,$J$70,"y"))</f>
        <v/>
      </c>
      <c r="K91" s="319"/>
      <c r="L91" s="450"/>
      <c r="M91" s="450"/>
      <c r="N91" s="450"/>
      <c r="O91" s="451"/>
    </row>
    <row r="92" spans="1:29" ht="13.5" customHeight="1" x14ac:dyDescent="0.15">
      <c r="A92" s="64" t="s">
        <v>96</v>
      </c>
      <c r="B92" s="90" t="s">
        <v>290</v>
      </c>
      <c r="C92" s="67"/>
      <c r="D92" s="67"/>
      <c r="E92" s="67"/>
      <c r="F92" s="67"/>
      <c r="G92" s="67"/>
      <c r="H92" s="67"/>
      <c r="J92" s="67"/>
      <c r="K92" s="67"/>
      <c r="L92" s="67"/>
      <c r="M92" s="67"/>
      <c r="N92" s="67"/>
      <c r="O92" s="67"/>
      <c r="P92" s="67"/>
      <c r="Q92" s="67"/>
      <c r="R92" s="67"/>
      <c r="S92" s="67"/>
      <c r="T92" s="67"/>
      <c r="U92" s="67"/>
      <c r="V92" s="67"/>
      <c r="W92" s="67"/>
      <c r="X92" s="67"/>
      <c r="Y92" s="67"/>
    </row>
    <row r="93" spans="1:29" ht="13.5" customHeight="1" x14ac:dyDescent="0.15">
      <c r="B93" s="90" t="s">
        <v>291</v>
      </c>
      <c r="C93" s="67"/>
      <c r="D93" s="67"/>
      <c r="E93" s="67"/>
      <c r="F93" s="67"/>
      <c r="G93" s="67"/>
      <c r="H93" s="67"/>
      <c r="J93" s="67"/>
      <c r="K93" s="67"/>
      <c r="L93" s="67"/>
      <c r="M93" s="67"/>
      <c r="N93" s="67"/>
      <c r="O93" s="67"/>
      <c r="P93" s="67"/>
      <c r="Q93" s="67"/>
      <c r="R93" s="67"/>
      <c r="S93" s="67"/>
      <c r="T93" s="67"/>
      <c r="U93" s="67"/>
      <c r="V93" s="67"/>
      <c r="W93" s="67"/>
      <c r="X93" s="67"/>
      <c r="Y93" s="67"/>
    </row>
    <row r="94" spans="1:29" ht="13.5" customHeight="1" x14ac:dyDescent="0.15">
      <c r="A94" s="64" t="s">
        <v>99</v>
      </c>
      <c r="B94" s="90" t="s">
        <v>278</v>
      </c>
      <c r="C94" s="67"/>
      <c r="D94" s="67"/>
      <c r="E94" s="67"/>
      <c r="F94" s="67"/>
      <c r="G94" s="67"/>
      <c r="H94" s="67"/>
      <c r="J94" s="67"/>
      <c r="K94" s="67"/>
      <c r="L94" s="67"/>
      <c r="M94" s="67"/>
      <c r="N94" s="67"/>
      <c r="O94" s="67"/>
      <c r="P94" s="67"/>
      <c r="Q94" s="67"/>
      <c r="R94" s="67"/>
      <c r="S94" s="67"/>
      <c r="T94" s="67"/>
      <c r="U94" s="67"/>
      <c r="V94" s="67"/>
      <c r="W94" s="67"/>
      <c r="X94" s="67"/>
      <c r="Y94" s="67"/>
    </row>
    <row r="95" spans="1:29" ht="17.25" customHeight="1" x14ac:dyDescent="0.15">
      <c r="B95" s="90"/>
      <c r="C95" s="67"/>
      <c r="D95" s="67"/>
      <c r="E95" s="67"/>
      <c r="F95" s="67"/>
      <c r="G95" s="67"/>
      <c r="H95" s="67"/>
      <c r="J95" s="67"/>
      <c r="K95" s="67"/>
      <c r="L95" s="67"/>
      <c r="M95" s="67"/>
      <c r="N95" s="67"/>
      <c r="O95" s="67"/>
      <c r="P95" s="67"/>
      <c r="Q95" s="67"/>
      <c r="R95" s="67"/>
      <c r="S95" s="67"/>
      <c r="T95" s="67"/>
      <c r="U95" s="67"/>
      <c r="V95" s="67"/>
      <c r="W95" s="67"/>
      <c r="X95" s="67"/>
      <c r="Y95" s="67"/>
    </row>
  </sheetData>
  <sheetProtection password="CC37" sheet="1" selectLockedCells="1"/>
  <mergeCells count="381">
    <mergeCell ref="L72:O72"/>
    <mergeCell ref="L73:O73"/>
    <mergeCell ref="L74:O74"/>
    <mergeCell ref="L75:O75"/>
    <mergeCell ref="L76:O76"/>
    <mergeCell ref="S34:AA35"/>
    <mergeCell ref="S36:AA37"/>
    <mergeCell ref="S38:AA39"/>
    <mergeCell ref="S40:AA41"/>
    <mergeCell ref="S42:AA43"/>
    <mergeCell ref="S44:AA45"/>
    <mergeCell ref="M34:O35"/>
    <mergeCell ref="M36:O36"/>
    <mergeCell ref="M37:O37"/>
    <mergeCell ref="M38:O38"/>
    <mergeCell ref="J91:K91"/>
    <mergeCell ref="J40:L41"/>
    <mergeCell ref="J42:L43"/>
    <mergeCell ref="J44:L45"/>
    <mergeCell ref="J46:L47"/>
    <mergeCell ref="L71:O71"/>
    <mergeCell ref="A40:E41"/>
    <mergeCell ref="A42:E43"/>
    <mergeCell ref="A44:E45"/>
    <mergeCell ref="A46:E47"/>
    <mergeCell ref="F34:I35"/>
    <mergeCell ref="F44:I45"/>
    <mergeCell ref="A34:E35"/>
    <mergeCell ref="A36:E37"/>
    <mergeCell ref="A38:E39"/>
    <mergeCell ref="I29:N32"/>
    <mergeCell ref="J34:L35"/>
    <mergeCell ref="J36:L37"/>
    <mergeCell ref="J38:L39"/>
    <mergeCell ref="F72:I72"/>
    <mergeCell ref="F73:I73"/>
    <mergeCell ref="B68:G68"/>
    <mergeCell ref="C57:D57"/>
    <mergeCell ref="E57:F57"/>
    <mergeCell ref="G57:H57"/>
    <mergeCell ref="C66:D66"/>
    <mergeCell ref="E66:F66"/>
    <mergeCell ref="C59:D59"/>
    <mergeCell ref="A2:AA2"/>
    <mergeCell ref="E6:G6"/>
    <mergeCell ref="C21:E22"/>
    <mergeCell ref="A14:D18"/>
    <mergeCell ref="E13:L13"/>
    <mergeCell ref="F71:I71"/>
    <mergeCell ref="F36:I37"/>
    <mergeCell ref="F38:I39"/>
    <mergeCell ref="F40:I41"/>
    <mergeCell ref="F42:I43"/>
    <mergeCell ref="E5:AA5"/>
    <mergeCell ref="H6:AA6"/>
    <mergeCell ref="W62:X62"/>
    <mergeCell ref="Q60:R60"/>
    <mergeCell ref="Y59:Z59"/>
    <mergeCell ref="F46:I47"/>
    <mergeCell ref="M39:O39"/>
    <mergeCell ref="M41:O41"/>
    <mergeCell ref="M42:O42"/>
    <mergeCell ref="M43:O43"/>
    <mergeCell ref="Y60:Z60"/>
    <mergeCell ref="AC67:AD67"/>
    <mergeCell ref="U65:V65"/>
    <mergeCell ref="W65:X65"/>
    <mergeCell ref="U66:V66"/>
    <mergeCell ref="W66:X66"/>
    <mergeCell ref="M59:N59"/>
    <mergeCell ref="O59:P59"/>
    <mergeCell ref="M60:N60"/>
    <mergeCell ref="O60:P60"/>
    <mergeCell ref="S60:T60"/>
    <mergeCell ref="U60:V60"/>
    <mergeCell ref="Q63:R63"/>
    <mergeCell ref="U63:V63"/>
    <mergeCell ref="W63:X63"/>
    <mergeCell ref="S63:T63"/>
    <mergeCell ref="Q66:R66"/>
    <mergeCell ref="S66:T66"/>
    <mergeCell ref="Q65:R65"/>
    <mergeCell ref="K60:L60"/>
    <mergeCell ref="I58:J58"/>
    <mergeCell ref="Q64:R64"/>
    <mergeCell ref="W58:X58"/>
    <mergeCell ref="E59:F59"/>
    <mergeCell ref="G59:H59"/>
    <mergeCell ref="I59:J59"/>
    <mergeCell ref="K59:L59"/>
    <mergeCell ref="W59:X59"/>
    <mergeCell ref="O63:P63"/>
    <mergeCell ref="B67:G67"/>
    <mergeCell ref="K65:L65"/>
    <mergeCell ref="G65:H65"/>
    <mergeCell ref="I65:J65"/>
    <mergeCell ref="C63:D63"/>
    <mergeCell ref="G63:H63"/>
    <mergeCell ref="I63:J63"/>
    <mergeCell ref="K63:L63"/>
    <mergeCell ref="E63:F63"/>
    <mergeCell ref="Q62:R62"/>
    <mergeCell ref="Q61:R61"/>
    <mergeCell ref="C58:D58"/>
    <mergeCell ref="E58:F58"/>
    <mergeCell ref="W57:X57"/>
    <mergeCell ref="S58:T58"/>
    <mergeCell ref="U58:V58"/>
    <mergeCell ref="E60:F60"/>
    <mergeCell ref="G60:H60"/>
    <mergeCell ref="I60:J60"/>
    <mergeCell ref="S57:T57"/>
    <mergeCell ref="S56:T56"/>
    <mergeCell ref="U57:V57"/>
    <mergeCell ref="Y57:Z57"/>
    <mergeCell ref="S64:T64"/>
    <mergeCell ref="W56:X56"/>
    <mergeCell ref="Y58:Z58"/>
    <mergeCell ref="S62:T62"/>
    <mergeCell ref="Y62:Z62"/>
    <mergeCell ref="W60:X60"/>
    <mergeCell ref="Y66:Z66"/>
    <mergeCell ref="B69:G69"/>
    <mergeCell ref="C56:D56"/>
    <mergeCell ref="E56:F56"/>
    <mergeCell ref="G56:H56"/>
    <mergeCell ref="I56:J56"/>
    <mergeCell ref="Y56:Z56"/>
    <mergeCell ref="E65:F65"/>
    <mergeCell ref="S65:T65"/>
    <mergeCell ref="Y65:Z65"/>
    <mergeCell ref="M64:N64"/>
    <mergeCell ref="O64:P64"/>
    <mergeCell ref="G66:H66"/>
    <mergeCell ref="I66:J66"/>
    <mergeCell ref="K66:L66"/>
    <mergeCell ref="M66:N66"/>
    <mergeCell ref="O66:P66"/>
    <mergeCell ref="M65:N65"/>
    <mergeCell ref="O65:P65"/>
    <mergeCell ref="Y64:Z64"/>
    <mergeCell ref="U64:V64"/>
    <mergeCell ref="W64:X64"/>
    <mergeCell ref="A64:A66"/>
    <mergeCell ref="C64:D64"/>
    <mergeCell ref="E64:F64"/>
    <mergeCell ref="G64:H64"/>
    <mergeCell ref="I64:J64"/>
    <mergeCell ref="K64:L64"/>
    <mergeCell ref="C65:D65"/>
    <mergeCell ref="M63:N63"/>
    <mergeCell ref="Y63:Z63"/>
    <mergeCell ref="U62:V62"/>
    <mergeCell ref="G58:H58"/>
    <mergeCell ref="Y61:Z61"/>
    <mergeCell ref="C62:D62"/>
    <mergeCell ref="E62:F62"/>
    <mergeCell ref="G62:H62"/>
    <mergeCell ref="I62:J62"/>
    <mergeCell ref="K62:L62"/>
    <mergeCell ref="O62:P62"/>
    <mergeCell ref="C60:D60"/>
    <mergeCell ref="K58:L58"/>
    <mergeCell ref="M58:N58"/>
    <mergeCell ref="W61:X61"/>
    <mergeCell ref="K61:L61"/>
    <mergeCell ref="O58:P58"/>
    <mergeCell ref="Q58:R58"/>
    <mergeCell ref="M61:N61"/>
    <mergeCell ref="S61:T61"/>
    <mergeCell ref="A58:A60"/>
    <mergeCell ref="A61:A63"/>
    <mergeCell ref="C61:D61"/>
    <mergeCell ref="E61:F61"/>
    <mergeCell ref="G61:H61"/>
    <mergeCell ref="I61:J61"/>
    <mergeCell ref="U56:V56"/>
    <mergeCell ref="O57:P57"/>
    <mergeCell ref="Q57:R57"/>
    <mergeCell ref="U59:V59"/>
    <mergeCell ref="O61:P61"/>
    <mergeCell ref="Q59:R59"/>
    <mergeCell ref="S59:T59"/>
    <mergeCell ref="O56:P56"/>
    <mergeCell ref="U61:V61"/>
    <mergeCell ref="Q56:R56"/>
    <mergeCell ref="Q55:R55"/>
    <mergeCell ref="S55:T55"/>
    <mergeCell ref="A55:A57"/>
    <mergeCell ref="C55:D55"/>
    <mergeCell ref="E55:F55"/>
    <mergeCell ref="G55:H55"/>
    <mergeCell ref="I55:J55"/>
    <mergeCell ref="K55:L55"/>
    <mergeCell ref="K56:L56"/>
    <mergeCell ref="I57:J57"/>
    <mergeCell ref="S54:T54"/>
    <mergeCell ref="U54:V54"/>
    <mergeCell ref="W54:X54"/>
    <mergeCell ref="Y54:Z54"/>
    <mergeCell ref="W55:X55"/>
    <mergeCell ref="Y55:Z55"/>
    <mergeCell ref="U55:V55"/>
    <mergeCell ref="L90:O90"/>
    <mergeCell ref="L91:O91"/>
    <mergeCell ref="L88:O88"/>
    <mergeCell ref="L89:O89"/>
    <mergeCell ref="L86:O86"/>
    <mergeCell ref="L87:O87"/>
    <mergeCell ref="L84:O84"/>
    <mergeCell ref="L85:O85"/>
    <mergeCell ref="L82:O82"/>
    <mergeCell ref="L83:O83"/>
    <mergeCell ref="L80:O80"/>
    <mergeCell ref="L81:O81"/>
    <mergeCell ref="L77:O77"/>
    <mergeCell ref="L78:O78"/>
    <mergeCell ref="L79:O79"/>
    <mergeCell ref="F83:I83"/>
    <mergeCell ref="F84:I84"/>
    <mergeCell ref="F74:I74"/>
    <mergeCell ref="F77:I77"/>
    <mergeCell ref="F78:I78"/>
    <mergeCell ref="J74:K74"/>
    <mergeCell ref="F75:I75"/>
    <mergeCell ref="B82:E82"/>
    <mergeCell ref="B91:E91"/>
    <mergeCell ref="B87:E87"/>
    <mergeCell ref="B88:E88"/>
    <mergeCell ref="B89:E89"/>
    <mergeCell ref="B90:E90"/>
    <mergeCell ref="B83:E83"/>
    <mergeCell ref="B84:E84"/>
    <mergeCell ref="B85:E85"/>
    <mergeCell ref="B86:E86"/>
    <mergeCell ref="B79:E79"/>
    <mergeCell ref="B80:E80"/>
    <mergeCell ref="B81:E81"/>
    <mergeCell ref="B74:E74"/>
    <mergeCell ref="B76:E76"/>
    <mergeCell ref="B77:E77"/>
    <mergeCell ref="B78:E78"/>
    <mergeCell ref="B75:E75"/>
    <mergeCell ref="S3:Z3"/>
    <mergeCell ref="I21:K22"/>
    <mergeCell ref="B73:E73"/>
    <mergeCell ref="C54:D54"/>
    <mergeCell ref="E54:F54"/>
    <mergeCell ref="G54:H54"/>
    <mergeCell ref="I54:J54"/>
    <mergeCell ref="A5:D6"/>
    <mergeCell ref="I20:K20"/>
    <mergeCell ref="Q54:R54"/>
    <mergeCell ref="B71:E71"/>
    <mergeCell ref="K54:L54"/>
    <mergeCell ref="J72:K72"/>
    <mergeCell ref="M40:O40"/>
    <mergeCell ref="M54:N54"/>
    <mergeCell ref="O54:P54"/>
    <mergeCell ref="B72:E72"/>
    <mergeCell ref="K57:L57"/>
    <mergeCell ref="O55:P55"/>
    <mergeCell ref="M62:N62"/>
    <mergeCell ref="A7:D9"/>
    <mergeCell ref="A10:D12"/>
    <mergeCell ref="A13:D13"/>
    <mergeCell ref="E7:E9"/>
    <mergeCell ref="F7:F9"/>
    <mergeCell ref="A20:B22"/>
    <mergeCell ref="C20:E20"/>
    <mergeCell ref="F20:H22"/>
    <mergeCell ref="G7:G9"/>
    <mergeCell ref="H7:H9"/>
    <mergeCell ref="B26:E26"/>
    <mergeCell ref="F26:H26"/>
    <mergeCell ref="I26:N26"/>
    <mergeCell ref="B25:E25"/>
    <mergeCell ref="F25:H25"/>
    <mergeCell ref="I25:N25"/>
    <mergeCell ref="A23:A32"/>
    <mergeCell ref="B23:E23"/>
    <mergeCell ref="F23:H23"/>
    <mergeCell ref="I23:N23"/>
    <mergeCell ref="B24:E24"/>
    <mergeCell ref="F24:H24"/>
    <mergeCell ref="I24:N24"/>
    <mergeCell ref="B27:E27"/>
    <mergeCell ref="F27:H27"/>
    <mergeCell ref="I27:N27"/>
    <mergeCell ref="B31:E31"/>
    <mergeCell ref="F31:H31"/>
    <mergeCell ref="B32:E32"/>
    <mergeCell ref="C28:K28"/>
    <mergeCell ref="L28:N28"/>
    <mergeCell ref="B29:E29"/>
    <mergeCell ref="F29:H29"/>
    <mergeCell ref="F32:H32"/>
    <mergeCell ref="B30:E30"/>
    <mergeCell ref="F30:H30"/>
    <mergeCell ref="F76:I76"/>
    <mergeCell ref="J75:K75"/>
    <mergeCell ref="J76:K76"/>
    <mergeCell ref="J71:K71"/>
    <mergeCell ref="M44:O44"/>
    <mergeCell ref="M45:O45"/>
    <mergeCell ref="J73:K73"/>
    <mergeCell ref="M57:N57"/>
    <mergeCell ref="M56:N56"/>
    <mergeCell ref="M55:N55"/>
    <mergeCell ref="J77:K77"/>
    <mergeCell ref="F79:I79"/>
    <mergeCell ref="F80:I80"/>
    <mergeCell ref="J78:K78"/>
    <mergeCell ref="J79:K79"/>
    <mergeCell ref="J80:K80"/>
    <mergeCell ref="F81:I81"/>
    <mergeCell ref="F82:I82"/>
    <mergeCell ref="J81:K81"/>
    <mergeCell ref="J82:K82"/>
    <mergeCell ref="F85:I85"/>
    <mergeCell ref="F86:I86"/>
    <mergeCell ref="P37:R37"/>
    <mergeCell ref="P38:R38"/>
    <mergeCell ref="P39:R39"/>
    <mergeCell ref="F89:I89"/>
    <mergeCell ref="J87:K87"/>
    <mergeCell ref="J88:K88"/>
    <mergeCell ref="J89:K89"/>
    <mergeCell ref="F87:I87"/>
    <mergeCell ref="J85:K85"/>
    <mergeCell ref="J86:K86"/>
    <mergeCell ref="F91:I91"/>
    <mergeCell ref="M46:O46"/>
    <mergeCell ref="M47:O47"/>
    <mergeCell ref="P44:R44"/>
    <mergeCell ref="P45:R45"/>
    <mergeCell ref="F90:I90"/>
    <mergeCell ref="J90:K90"/>
    <mergeCell ref="F88:I88"/>
    <mergeCell ref="J83:K83"/>
    <mergeCell ref="J84:K84"/>
    <mergeCell ref="J7:J9"/>
    <mergeCell ref="K7:K9"/>
    <mergeCell ref="L7:L9"/>
    <mergeCell ref="P16:T16"/>
    <mergeCell ref="M7:M9"/>
    <mergeCell ref="N7:N9"/>
    <mergeCell ref="O7:O9"/>
    <mergeCell ref="P7:AA9"/>
    <mergeCell ref="F10:AA10"/>
    <mergeCell ref="F11:AA11"/>
    <mergeCell ref="I7:I9"/>
    <mergeCell ref="J70:L70"/>
    <mergeCell ref="AC71:AD71"/>
    <mergeCell ref="F17:K17"/>
    <mergeCell ref="F18:K18"/>
    <mergeCell ref="L18:N18"/>
    <mergeCell ref="P17:T17"/>
    <mergeCell ref="L15:N15"/>
    <mergeCell ref="L16:N16"/>
    <mergeCell ref="L17:N17"/>
    <mergeCell ref="AC75:AD75"/>
    <mergeCell ref="F12:AA12"/>
    <mergeCell ref="F14:K14"/>
    <mergeCell ref="L14:N14"/>
    <mergeCell ref="P14:T14"/>
    <mergeCell ref="P18:T18"/>
    <mergeCell ref="F15:K15"/>
    <mergeCell ref="F16:K16"/>
    <mergeCell ref="S46:AA47"/>
    <mergeCell ref="P40:R40"/>
    <mergeCell ref="P15:T15"/>
    <mergeCell ref="AC72:AD72"/>
    <mergeCell ref="AC73:AD73"/>
    <mergeCell ref="P41:R41"/>
    <mergeCell ref="P42:R42"/>
    <mergeCell ref="P43:R43"/>
    <mergeCell ref="P46:R46"/>
    <mergeCell ref="P47:R47"/>
    <mergeCell ref="P34:R35"/>
    <mergeCell ref="P36:R36"/>
  </mergeCells>
  <phoneticPr fontId="2"/>
  <dataValidations count="3">
    <dataValidation type="list" allowBlank="1" showInputMessage="1" showErrorMessage="1" sqref="L72:L91" xr:uid="{2F3E5366-F8E6-4255-BD06-C4932B2A8C36}">
      <formula1>$AC$76:$AC$90</formula1>
    </dataValidation>
    <dataValidation type="decimal" allowBlank="1" showInputMessage="1" showErrorMessage="1" sqref="F24:H27" xr:uid="{46EB94F2-B41C-4BC7-8BF9-3489B0F80C8E}">
      <formula1>0</formula1>
      <formula2>1000</formula2>
    </dataValidation>
    <dataValidation type="list" allowBlank="1" showInputMessage="1" showErrorMessage="1" sqref="F36:I47" xr:uid="{88E6C90E-9861-4B7D-843F-395563C04253}">
      <formula1>$AJ$33:$AJ$37</formula1>
    </dataValidation>
  </dataValidations>
  <pageMargins left="0.39370078740157483" right="0.19685039370078741" top="0.39370078740157483" bottom="0.39370078740157483" header="0.51181102362204722" footer="0.51181102362204722"/>
  <pageSetup paperSize="9" scale="99" orientation="portrait" r:id="rId1"/>
  <headerFooter alignWithMargins="0"/>
  <rowBreaks count="1" manualBreakCount="1">
    <brk id="50" max="26" man="1"/>
  </rowBreaks>
  <colBreaks count="1" manualBreakCount="1">
    <brk id="28"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42C0-D806-42CD-BFD7-83EBB5CE550B}">
  <sheetPr>
    <tabColor theme="6" tint="0.79998168889431442"/>
  </sheetPr>
  <dimension ref="C1:AG92"/>
  <sheetViews>
    <sheetView view="pageBreakPreview" topLeftCell="A25" zoomScaleNormal="70" zoomScaleSheetLayoutView="100" workbookViewId="0">
      <selection activeCell="M34" sqref="M34:P34"/>
    </sheetView>
  </sheetViews>
  <sheetFormatPr defaultColWidth="3.75" defaultRowHeight="17.25" customHeight="1" x14ac:dyDescent="0.15"/>
  <cols>
    <col min="1" max="2" width="9" style="125" customWidth="1"/>
    <col min="3" max="3" width="3.75" style="125" customWidth="1"/>
    <col min="4" max="26" width="3.75" style="125"/>
    <col min="27" max="27" width="3.75" style="125" customWidth="1"/>
    <col min="28" max="16384" width="3.75" style="125"/>
  </cols>
  <sheetData>
    <row r="1" spans="3:33" ht="11.25" x14ac:dyDescent="0.15">
      <c r="C1" s="125" t="s">
        <v>102</v>
      </c>
      <c r="X1" s="126"/>
      <c r="AB1" s="126"/>
      <c r="AC1" s="126"/>
    </row>
    <row r="2" spans="3:33" ht="14.25" x14ac:dyDescent="0.15">
      <c r="C2" s="647" t="str">
        <f>"収　支　予　算　書　（　令　和　"&amp;様式１!$R$5&amp;"　年　度　）"</f>
        <v>収　支　予　算　書　（　令　和　7　年　度　）</v>
      </c>
      <c r="D2" s="647"/>
      <c r="E2" s="647"/>
      <c r="F2" s="647"/>
      <c r="G2" s="647"/>
      <c r="H2" s="647"/>
      <c r="I2" s="647"/>
      <c r="J2" s="647"/>
      <c r="K2" s="647"/>
      <c r="L2" s="647"/>
      <c r="M2" s="647"/>
      <c r="N2" s="647"/>
      <c r="O2" s="647"/>
      <c r="P2" s="647"/>
      <c r="Q2" s="647"/>
      <c r="R2" s="647"/>
      <c r="S2" s="647"/>
      <c r="T2" s="647"/>
      <c r="U2" s="647"/>
      <c r="V2" s="647"/>
      <c r="W2" s="647"/>
      <c r="X2" s="647"/>
      <c r="Y2" s="647"/>
      <c r="Z2" s="647"/>
      <c r="AA2" s="647"/>
      <c r="AE2" s="127"/>
      <c r="AF2" s="128"/>
      <c r="AG2" s="126"/>
    </row>
    <row r="3" spans="3:33" ht="12" thickBot="1" x14ac:dyDescent="0.2">
      <c r="S3" s="129" t="s">
        <v>137</v>
      </c>
      <c r="T3" s="653" t="str">
        <f>IF(様式１!F18="","",様式１!F18)</f>
        <v>　日中一時支援事業所さっぽろ</v>
      </c>
      <c r="U3" s="653"/>
      <c r="V3" s="653"/>
      <c r="W3" s="653"/>
      <c r="X3" s="653"/>
      <c r="Y3" s="653"/>
      <c r="Z3" s="653"/>
      <c r="AA3" s="130" t="s">
        <v>92</v>
      </c>
      <c r="AE3" s="131"/>
      <c r="AF3" s="126"/>
      <c r="AG3" s="126"/>
    </row>
    <row r="4" spans="3:33" ht="13.5" customHeight="1" x14ac:dyDescent="0.15">
      <c r="C4" s="648"/>
      <c r="D4" s="649"/>
      <c r="E4" s="649"/>
      <c r="F4" s="649"/>
      <c r="G4" s="649"/>
      <c r="H4" s="650"/>
      <c r="I4" s="638" t="s">
        <v>267</v>
      </c>
      <c r="J4" s="639"/>
      <c r="K4" s="639"/>
      <c r="L4" s="640"/>
      <c r="M4" s="638" t="s">
        <v>263</v>
      </c>
      <c r="N4" s="639"/>
      <c r="O4" s="639"/>
      <c r="P4" s="639"/>
      <c r="Q4" s="657"/>
      <c r="R4" s="657"/>
      <c r="S4" s="657"/>
      <c r="T4" s="658"/>
      <c r="U4" s="654" t="s">
        <v>101</v>
      </c>
      <c r="V4" s="649"/>
      <c r="W4" s="649"/>
      <c r="X4" s="650"/>
      <c r="Y4" s="654" t="s">
        <v>75</v>
      </c>
      <c r="Z4" s="649"/>
      <c r="AA4" s="655"/>
      <c r="AE4" s="127"/>
      <c r="AF4" s="132"/>
      <c r="AG4" s="126"/>
    </row>
    <row r="5" spans="3:33" ht="13.5" customHeight="1" x14ac:dyDescent="0.15">
      <c r="C5" s="651"/>
      <c r="D5" s="652"/>
      <c r="E5" s="652"/>
      <c r="F5" s="652"/>
      <c r="G5" s="652"/>
      <c r="H5" s="499"/>
      <c r="I5" s="641"/>
      <c r="J5" s="642"/>
      <c r="K5" s="642"/>
      <c r="L5" s="643"/>
      <c r="M5" s="641"/>
      <c r="N5" s="642"/>
      <c r="O5" s="642"/>
      <c r="P5" s="642"/>
      <c r="Q5" s="644" t="s">
        <v>74</v>
      </c>
      <c r="R5" s="645"/>
      <c r="S5" s="645"/>
      <c r="T5" s="646"/>
      <c r="U5" s="498"/>
      <c r="V5" s="652"/>
      <c r="W5" s="652"/>
      <c r="X5" s="499"/>
      <c r="Y5" s="498"/>
      <c r="Z5" s="652"/>
      <c r="AA5" s="656"/>
    </row>
    <row r="6" spans="3:33" ht="13.5" customHeight="1" x14ac:dyDescent="0.15">
      <c r="C6" s="133" t="s">
        <v>61</v>
      </c>
      <c r="D6" s="134"/>
      <c r="E6" s="134"/>
      <c r="F6" s="134"/>
      <c r="G6" s="134"/>
      <c r="H6" s="134"/>
      <c r="I6" s="135"/>
      <c r="J6" s="136"/>
      <c r="K6" s="136"/>
      <c r="L6" s="137"/>
      <c r="M6" s="138"/>
      <c r="N6" s="139"/>
      <c r="O6" s="139"/>
      <c r="P6" s="140"/>
      <c r="Q6" s="138"/>
      <c r="R6" s="139"/>
      <c r="S6" s="139"/>
      <c r="T6" s="140"/>
      <c r="U6" s="138"/>
      <c r="V6" s="139"/>
      <c r="W6" s="139"/>
      <c r="X6" s="140"/>
      <c r="Y6" s="134"/>
      <c r="Z6" s="134"/>
      <c r="AA6" s="141"/>
      <c r="AE6" s="142"/>
    </row>
    <row r="7" spans="3:33" ht="13.5" customHeight="1" x14ac:dyDescent="0.15">
      <c r="C7" s="143"/>
      <c r="D7" s="617" t="s">
        <v>64</v>
      </c>
      <c r="E7" s="618"/>
      <c r="F7" s="618"/>
      <c r="G7" s="618"/>
      <c r="H7" s="619"/>
      <c r="I7" s="544">
        <f>IF(I8="","",SUM(I8:L9))</f>
        <v>255960</v>
      </c>
      <c r="J7" s="545"/>
      <c r="K7" s="545"/>
      <c r="L7" s="546"/>
      <c r="M7" s="544">
        <f>IF(M8="","",SUM(M8:P9))</f>
        <v>255960</v>
      </c>
      <c r="N7" s="545"/>
      <c r="O7" s="545"/>
      <c r="P7" s="546"/>
      <c r="Q7" s="565"/>
      <c r="R7" s="566"/>
      <c r="S7" s="566"/>
      <c r="T7" s="567"/>
      <c r="U7" s="544">
        <f>IF(M7="","",M7-(I8+I9+I10))</f>
        <v>0</v>
      </c>
      <c r="V7" s="545"/>
      <c r="W7" s="545"/>
      <c r="X7" s="546"/>
      <c r="Y7" s="593"/>
      <c r="Z7" s="594"/>
      <c r="AA7" s="595"/>
    </row>
    <row r="8" spans="3:33" ht="13.5" customHeight="1" x14ac:dyDescent="0.15">
      <c r="C8" s="143"/>
      <c r="D8" s="144"/>
      <c r="E8" s="635" t="s">
        <v>62</v>
      </c>
      <c r="F8" s="636"/>
      <c r="G8" s="636"/>
      <c r="H8" s="637"/>
      <c r="I8" s="553">
        <v>255960</v>
      </c>
      <c r="J8" s="554"/>
      <c r="K8" s="554"/>
      <c r="L8" s="555"/>
      <c r="M8" s="571">
        <f>IF(別紙１!J25="","",MIN(別紙１!J25,別紙１!I48))</f>
        <v>255960</v>
      </c>
      <c r="N8" s="572"/>
      <c r="O8" s="572"/>
      <c r="P8" s="145" t="s">
        <v>199</v>
      </c>
      <c r="Q8" s="556"/>
      <c r="R8" s="557"/>
      <c r="S8" s="557"/>
      <c r="T8" s="558"/>
      <c r="U8" s="559">
        <f>IF(M8="","",M8-I8)</f>
        <v>0</v>
      </c>
      <c r="V8" s="560"/>
      <c r="W8" s="560"/>
      <c r="X8" s="561"/>
      <c r="Y8" s="596"/>
      <c r="Z8" s="597"/>
      <c r="AA8" s="598"/>
    </row>
    <row r="9" spans="3:33" ht="13.5" customHeight="1" x14ac:dyDescent="0.15">
      <c r="C9" s="143"/>
      <c r="D9" s="144"/>
      <c r="E9" s="626" t="s">
        <v>63</v>
      </c>
      <c r="F9" s="627"/>
      <c r="G9" s="627"/>
      <c r="H9" s="628"/>
      <c r="I9" s="507"/>
      <c r="J9" s="508"/>
      <c r="K9" s="508"/>
      <c r="L9" s="509"/>
      <c r="M9" s="507"/>
      <c r="N9" s="508"/>
      <c r="O9" s="508"/>
      <c r="P9" s="509"/>
      <c r="Q9" s="517"/>
      <c r="R9" s="518"/>
      <c r="S9" s="518"/>
      <c r="T9" s="519"/>
      <c r="U9" s="550" t="str">
        <f t="shared" ref="U9:U57" si="0">IF(M9="","",M9-I9)</f>
        <v/>
      </c>
      <c r="V9" s="551"/>
      <c r="W9" s="551"/>
      <c r="X9" s="552"/>
      <c r="Y9" s="659"/>
      <c r="Z9" s="660"/>
      <c r="AA9" s="661"/>
    </row>
    <row r="10" spans="3:33" ht="13.5" customHeight="1" x14ac:dyDescent="0.15">
      <c r="C10" s="143"/>
      <c r="D10" s="146"/>
      <c r="E10" s="623"/>
      <c r="F10" s="624"/>
      <c r="G10" s="624"/>
      <c r="H10" s="625"/>
      <c r="I10" s="532"/>
      <c r="J10" s="533"/>
      <c r="K10" s="533"/>
      <c r="L10" s="534"/>
      <c r="M10" s="532"/>
      <c r="N10" s="533"/>
      <c r="O10" s="533"/>
      <c r="P10" s="534"/>
      <c r="Q10" s="520"/>
      <c r="R10" s="521"/>
      <c r="S10" s="521"/>
      <c r="T10" s="522"/>
      <c r="U10" s="535" t="str">
        <f t="shared" si="0"/>
        <v/>
      </c>
      <c r="V10" s="536"/>
      <c r="W10" s="536"/>
      <c r="X10" s="537"/>
      <c r="Y10" s="590"/>
      <c r="Z10" s="591"/>
      <c r="AA10" s="592"/>
      <c r="AC10" s="147"/>
    </row>
    <row r="11" spans="3:33" ht="13.5" customHeight="1" x14ac:dyDescent="0.15">
      <c r="C11" s="143"/>
      <c r="D11" s="632" t="s">
        <v>65</v>
      </c>
      <c r="E11" s="633"/>
      <c r="F11" s="633"/>
      <c r="G11" s="633"/>
      <c r="H11" s="634"/>
      <c r="I11" s="538"/>
      <c r="J11" s="539"/>
      <c r="K11" s="539"/>
      <c r="L11" s="540"/>
      <c r="M11" s="538"/>
      <c r="N11" s="539"/>
      <c r="O11" s="539"/>
      <c r="P11" s="540"/>
      <c r="Q11" s="565"/>
      <c r="R11" s="566"/>
      <c r="S11" s="566"/>
      <c r="T11" s="567"/>
      <c r="U11" s="544" t="str">
        <f t="shared" si="0"/>
        <v/>
      </c>
      <c r="V11" s="545"/>
      <c r="W11" s="545"/>
      <c r="X11" s="546"/>
      <c r="Y11" s="593"/>
      <c r="Z11" s="594"/>
      <c r="AA11" s="595"/>
      <c r="AC11" s="147"/>
    </row>
    <row r="12" spans="3:33" ht="13.5" customHeight="1" x14ac:dyDescent="0.15">
      <c r="C12" s="143"/>
      <c r="D12" s="617" t="s">
        <v>66</v>
      </c>
      <c r="E12" s="618"/>
      <c r="F12" s="618"/>
      <c r="G12" s="618"/>
      <c r="H12" s="619"/>
      <c r="I12" s="544">
        <f>IF(SUM(I13:L15)=0,"",SUM(I13:L15))</f>
        <v>58156</v>
      </c>
      <c r="J12" s="545"/>
      <c r="K12" s="545"/>
      <c r="L12" s="546"/>
      <c r="M12" s="544">
        <f>IF(SUM(M13:P15)=0,"",SUM(M13:P15))</f>
        <v>59556</v>
      </c>
      <c r="N12" s="545"/>
      <c r="O12" s="545"/>
      <c r="P12" s="148" t="s">
        <v>178</v>
      </c>
      <c r="Q12" s="565"/>
      <c r="R12" s="566"/>
      <c r="S12" s="566"/>
      <c r="T12" s="567"/>
      <c r="U12" s="544">
        <f>IF(M12="","",M12-(I13+I14+I15))</f>
        <v>1400</v>
      </c>
      <c r="V12" s="545"/>
      <c r="W12" s="545"/>
      <c r="X12" s="546"/>
      <c r="Y12" s="593"/>
      <c r="Z12" s="594"/>
      <c r="AA12" s="595"/>
    </row>
    <row r="13" spans="3:33" ht="13.5" customHeight="1" x14ac:dyDescent="0.15">
      <c r="C13" s="143"/>
      <c r="D13" s="144"/>
      <c r="E13" s="635" t="s">
        <v>67</v>
      </c>
      <c r="F13" s="636"/>
      <c r="G13" s="636"/>
      <c r="H13" s="637"/>
      <c r="I13" s="553">
        <v>28356</v>
      </c>
      <c r="J13" s="554"/>
      <c r="K13" s="554"/>
      <c r="L13" s="555"/>
      <c r="M13" s="571">
        <f>IF(AC16=0,"",AC16)</f>
        <v>28356</v>
      </c>
      <c r="N13" s="572"/>
      <c r="O13" s="572"/>
      <c r="P13" s="573"/>
      <c r="Q13" s="556"/>
      <c r="R13" s="557"/>
      <c r="S13" s="557"/>
      <c r="T13" s="558"/>
      <c r="U13" s="559">
        <f t="shared" si="0"/>
        <v>0</v>
      </c>
      <c r="V13" s="560"/>
      <c r="W13" s="560"/>
      <c r="X13" s="561"/>
      <c r="Y13" s="587"/>
      <c r="Z13" s="588"/>
      <c r="AA13" s="589"/>
    </row>
    <row r="14" spans="3:33" ht="13.5" customHeight="1" x14ac:dyDescent="0.15">
      <c r="C14" s="143"/>
      <c r="D14" s="144"/>
      <c r="E14" s="626" t="s">
        <v>136</v>
      </c>
      <c r="F14" s="627"/>
      <c r="G14" s="627"/>
      <c r="H14" s="628"/>
      <c r="I14" s="507">
        <v>29800</v>
      </c>
      <c r="J14" s="508"/>
      <c r="K14" s="508"/>
      <c r="L14" s="509"/>
      <c r="M14" s="507">
        <v>31200</v>
      </c>
      <c r="N14" s="508"/>
      <c r="O14" s="508"/>
      <c r="P14" s="509"/>
      <c r="Q14" s="517"/>
      <c r="R14" s="518"/>
      <c r="S14" s="518"/>
      <c r="T14" s="519"/>
      <c r="U14" s="550">
        <f t="shared" si="0"/>
        <v>1400</v>
      </c>
      <c r="V14" s="551"/>
      <c r="W14" s="551"/>
      <c r="X14" s="552"/>
      <c r="Y14" s="659"/>
      <c r="Z14" s="660"/>
      <c r="AA14" s="661"/>
      <c r="AC14" s="496" t="s">
        <v>67</v>
      </c>
      <c r="AD14" s="497"/>
    </row>
    <row r="15" spans="3:33" ht="13.5" customHeight="1" x14ac:dyDescent="0.15">
      <c r="C15" s="143"/>
      <c r="D15" s="146"/>
      <c r="E15" s="629" t="s">
        <v>68</v>
      </c>
      <c r="F15" s="630"/>
      <c r="G15" s="630"/>
      <c r="H15" s="631"/>
      <c r="I15" s="532"/>
      <c r="J15" s="533"/>
      <c r="K15" s="533"/>
      <c r="L15" s="534"/>
      <c r="M15" s="532"/>
      <c r="N15" s="533"/>
      <c r="O15" s="533"/>
      <c r="P15" s="534"/>
      <c r="Q15" s="520"/>
      <c r="R15" s="521"/>
      <c r="S15" s="521"/>
      <c r="T15" s="522"/>
      <c r="U15" s="535" t="str">
        <f t="shared" si="0"/>
        <v/>
      </c>
      <c r="V15" s="536"/>
      <c r="W15" s="536"/>
      <c r="X15" s="537"/>
      <c r="Y15" s="590"/>
      <c r="Z15" s="591"/>
      <c r="AA15" s="592"/>
      <c r="AC15" s="498"/>
      <c r="AD15" s="499"/>
      <c r="AE15" s="147"/>
    </row>
    <row r="16" spans="3:33" ht="13.5" customHeight="1" x14ac:dyDescent="0.15">
      <c r="C16" s="143"/>
      <c r="D16" s="632" t="s">
        <v>69</v>
      </c>
      <c r="E16" s="633"/>
      <c r="F16" s="633"/>
      <c r="G16" s="633"/>
      <c r="H16" s="634"/>
      <c r="I16" s="538"/>
      <c r="J16" s="539"/>
      <c r="K16" s="539"/>
      <c r="L16" s="540"/>
      <c r="M16" s="538"/>
      <c r="N16" s="539"/>
      <c r="O16" s="539"/>
      <c r="P16" s="540"/>
      <c r="Q16" s="565"/>
      <c r="R16" s="566"/>
      <c r="S16" s="566"/>
      <c r="T16" s="567"/>
      <c r="U16" s="544" t="str">
        <f t="shared" si="0"/>
        <v/>
      </c>
      <c r="V16" s="545"/>
      <c r="W16" s="545"/>
      <c r="X16" s="546"/>
      <c r="Y16" s="593"/>
      <c r="Z16" s="594"/>
      <c r="AA16" s="595"/>
      <c r="AC16" s="500">
        <f>別紙１!AC23</f>
        <v>28356</v>
      </c>
      <c r="AD16" s="501"/>
    </row>
    <row r="17" spans="3:30" ht="13.5" customHeight="1" x14ac:dyDescent="0.15">
      <c r="C17" s="143"/>
      <c r="D17" s="632" t="s">
        <v>70</v>
      </c>
      <c r="E17" s="633"/>
      <c r="F17" s="633"/>
      <c r="G17" s="633"/>
      <c r="H17" s="634"/>
      <c r="I17" s="538"/>
      <c r="J17" s="539"/>
      <c r="K17" s="539"/>
      <c r="L17" s="540"/>
      <c r="M17" s="538"/>
      <c r="N17" s="539"/>
      <c r="O17" s="539"/>
      <c r="P17" s="540"/>
      <c r="Q17" s="565"/>
      <c r="R17" s="566"/>
      <c r="S17" s="566"/>
      <c r="T17" s="567"/>
      <c r="U17" s="544" t="str">
        <f t="shared" si="0"/>
        <v/>
      </c>
      <c r="V17" s="545"/>
      <c r="W17" s="545"/>
      <c r="X17" s="546"/>
      <c r="Y17" s="593"/>
      <c r="Z17" s="594"/>
      <c r="AA17" s="595"/>
      <c r="AC17" s="502"/>
      <c r="AD17" s="503"/>
    </row>
    <row r="18" spans="3:30" ht="13.5" customHeight="1" x14ac:dyDescent="0.15">
      <c r="C18" s="143"/>
      <c r="D18" s="617" t="s">
        <v>71</v>
      </c>
      <c r="E18" s="618"/>
      <c r="F18" s="618"/>
      <c r="G18" s="618"/>
      <c r="H18" s="619"/>
      <c r="I18" s="544" t="str">
        <f>IF(SUM(I19:L20)=0,"",SUM(I19:L20))</f>
        <v/>
      </c>
      <c r="J18" s="545"/>
      <c r="K18" s="545"/>
      <c r="L18" s="546"/>
      <c r="M18" s="544" t="str">
        <f>IF(SUM(M19:P20)=0,"",SUM(M19:P20))</f>
        <v/>
      </c>
      <c r="N18" s="545"/>
      <c r="O18" s="545"/>
      <c r="P18" s="546"/>
      <c r="Q18" s="565"/>
      <c r="R18" s="566"/>
      <c r="S18" s="566"/>
      <c r="T18" s="567"/>
      <c r="U18" s="544" t="str">
        <f>IF(M18="","",M18-I19-I20)</f>
        <v/>
      </c>
      <c r="V18" s="545"/>
      <c r="W18" s="545"/>
      <c r="X18" s="546"/>
      <c r="Y18" s="593"/>
      <c r="Z18" s="594"/>
      <c r="AA18" s="595"/>
    </row>
    <row r="19" spans="3:30" ht="13.5" customHeight="1" x14ac:dyDescent="0.15">
      <c r="C19" s="143"/>
      <c r="D19" s="144"/>
      <c r="E19" s="620"/>
      <c r="F19" s="621"/>
      <c r="G19" s="621"/>
      <c r="H19" s="622"/>
      <c r="I19" s="553"/>
      <c r="J19" s="554"/>
      <c r="K19" s="554"/>
      <c r="L19" s="555"/>
      <c r="M19" s="553"/>
      <c r="N19" s="554"/>
      <c r="O19" s="554"/>
      <c r="P19" s="555"/>
      <c r="Q19" s="556"/>
      <c r="R19" s="557"/>
      <c r="S19" s="557"/>
      <c r="T19" s="558"/>
      <c r="U19" s="559" t="str">
        <f>IF(M19="","",M19-I19)</f>
        <v/>
      </c>
      <c r="V19" s="560"/>
      <c r="W19" s="560"/>
      <c r="X19" s="561"/>
      <c r="Y19" s="587"/>
      <c r="Z19" s="588"/>
      <c r="AA19" s="589"/>
    </row>
    <row r="20" spans="3:30" ht="13.5" customHeight="1" x14ac:dyDescent="0.15">
      <c r="C20" s="143"/>
      <c r="D20" s="146"/>
      <c r="E20" s="623"/>
      <c r="F20" s="624"/>
      <c r="G20" s="624"/>
      <c r="H20" s="625"/>
      <c r="I20" s="532"/>
      <c r="J20" s="533"/>
      <c r="K20" s="533"/>
      <c r="L20" s="534"/>
      <c r="M20" s="532"/>
      <c r="N20" s="533"/>
      <c r="O20" s="533"/>
      <c r="P20" s="534"/>
      <c r="Q20" s="520"/>
      <c r="R20" s="521"/>
      <c r="S20" s="521"/>
      <c r="T20" s="522"/>
      <c r="U20" s="535" t="str">
        <f t="shared" si="0"/>
        <v/>
      </c>
      <c r="V20" s="536"/>
      <c r="W20" s="536"/>
      <c r="X20" s="537"/>
      <c r="Y20" s="590"/>
      <c r="Z20" s="591"/>
      <c r="AA20" s="592"/>
    </row>
    <row r="21" spans="3:30" ht="13.5" customHeight="1" thickBot="1" x14ac:dyDescent="0.2">
      <c r="C21" s="523" t="s">
        <v>78</v>
      </c>
      <c r="D21" s="524"/>
      <c r="E21" s="524"/>
      <c r="F21" s="524"/>
      <c r="G21" s="524"/>
      <c r="H21" s="525"/>
      <c r="I21" s="514">
        <f>IF(I7="","",SUM(I7,I11,I12,I16,I17,I18))</f>
        <v>314116</v>
      </c>
      <c r="J21" s="515"/>
      <c r="K21" s="515"/>
      <c r="L21" s="516"/>
      <c r="M21" s="514">
        <f>IF(M7="","",SUM(M7,M11,M12,M16,M17,M18))</f>
        <v>315516</v>
      </c>
      <c r="N21" s="515"/>
      <c r="O21" s="515"/>
      <c r="P21" s="516"/>
      <c r="Q21" s="584"/>
      <c r="R21" s="585"/>
      <c r="S21" s="585"/>
      <c r="T21" s="586"/>
      <c r="U21" s="514">
        <f>IF(M21="","",M21-(I8+I9+I10+I11+I13+I14+I15+I16+I17+I19+I20))</f>
        <v>1400</v>
      </c>
      <c r="V21" s="515"/>
      <c r="W21" s="515"/>
      <c r="X21" s="516"/>
      <c r="Y21" s="581"/>
      <c r="Z21" s="582"/>
      <c r="AA21" s="583"/>
    </row>
    <row r="22" spans="3:30" ht="13.5" customHeight="1" x14ac:dyDescent="0.15">
      <c r="C22" s="149" t="s">
        <v>72</v>
      </c>
      <c r="D22" s="150"/>
      <c r="E22" s="150"/>
      <c r="F22" s="150"/>
      <c r="G22" s="150"/>
      <c r="H22" s="150"/>
      <c r="I22" s="505">
        <f>IF(I23="","",I58-I57)</f>
        <v>338050</v>
      </c>
      <c r="J22" s="506"/>
      <c r="K22" s="506"/>
      <c r="L22" s="577"/>
      <c r="M22" s="505">
        <f>IF(M23="","",M58-M57)</f>
        <v>365000</v>
      </c>
      <c r="N22" s="506"/>
      <c r="O22" s="506"/>
      <c r="P22" s="151" t="s">
        <v>184</v>
      </c>
      <c r="Q22" s="505">
        <f>Q23</f>
        <v>365000</v>
      </c>
      <c r="R22" s="506"/>
      <c r="S22" s="506"/>
      <c r="T22" s="577"/>
      <c r="U22" s="578">
        <f>IF(M22="","",M22-(SUM(I24:L49)+SUM(I51:L56)))</f>
        <v>26950</v>
      </c>
      <c r="V22" s="579"/>
      <c r="W22" s="579"/>
      <c r="X22" s="580"/>
      <c r="Y22" s="574"/>
      <c r="Z22" s="575"/>
      <c r="AA22" s="576"/>
    </row>
    <row r="23" spans="3:30" ht="13.5" customHeight="1" x14ac:dyDescent="0.15">
      <c r="C23" s="152"/>
      <c r="D23" s="617" t="s">
        <v>73</v>
      </c>
      <c r="E23" s="618"/>
      <c r="F23" s="618"/>
      <c r="G23" s="618"/>
      <c r="H23" s="619"/>
      <c r="I23" s="544">
        <f>IF(SUM(I24:L49)=0,"",SUM(I24:L49))</f>
        <v>338050</v>
      </c>
      <c r="J23" s="545"/>
      <c r="K23" s="545"/>
      <c r="L23" s="546"/>
      <c r="M23" s="544">
        <f>IF(SUM(M24:P49)=0,"",SUM(M24:P49))</f>
        <v>365000</v>
      </c>
      <c r="N23" s="545"/>
      <c r="O23" s="545"/>
      <c r="P23" s="546"/>
      <c r="Q23" s="544">
        <f>IF(SUM(Q24:T27,Q30:T33,Q35:T38,Q42,Q44:T45)=0,"",SUM(Q24:T27,Q30:T33,Q35:T38,Q42,Q44:T45,Q47))</f>
        <v>365000</v>
      </c>
      <c r="R23" s="545"/>
      <c r="S23" s="545"/>
      <c r="T23" s="546"/>
      <c r="U23" s="544">
        <f>IF(M23="","",M23-SUM(I24:L49))</f>
        <v>26950</v>
      </c>
      <c r="V23" s="545"/>
      <c r="W23" s="545"/>
      <c r="X23" s="546"/>
      <c r="Y23" s="529"/>
      <c r="Z23" s="530"/>
      <c r="AA23" s="531"/>
    </row>
    <row r="24" spans="3:30" ht="13.5" customHeight="1" x14ac:dyDescent="0.15">
      <c r="C24" s="152"/>
      <c r="D24" s="144"/>
      <c r="E24" s="611" t="s">
        <v>16</v>
      </c>
      <c r="F24" s="612"/>
      <c r="G24" s="612"/>
      <c r="H24" s="613"/>
      <c r="I24" s="553">
        <v>280000</v>
      </c>
      <c r="J24" s="554"/>
      <c r="K24" s="554"/>
      <c r="L24" s="555"/>
      <c r="M24" s="553">
        <v>295000</v>
      </c>
      <c r="N24" s="554"/>
      <c r="O24" s="554"/>
      <c r="P24" s="555"/>
      <c r="Q24" s="571">
        <f>IF(M24="","",M24)</f>
        <v>295000</v>
      </c>
      <c r="R24" s="572"/>
      <c r="S24" s="572"/>
      <c r="T24" s="573"/>
      <c r="U24" s="559">
        <f t="shared" si="0"/>
        <v>15000</v>
      </c>
      <c r="V24" s="560"/>
      <c r="W24" s="560"/>
      <c r="X24" s="561"/>
      <c r="Y24" s="562"/>
      <c r="Z24" s="563"/>
      <c r="AA24" s="564"/>
    </row>
    <row r="25" spans="3:30" ht="13.5" customHeight="1" x14ac:dyDescent="0.15">
      <c r="C25" s="152"/>
      <c r="D25" s="144"/>
      <c r="E25" s="602" t="s">
        <v>17</v>
      </c>
      <c r="F25" s="603"/>
      <c r="G25" s="603"/>
      <c r="H25" s="604"/>
      <c r="I25" s="507">
        <v>15000</v>
      </c>
      <c r="J25" s="508"/>
      <c r="K25" s="508"/>
      <c r="L25" s="509"/>
      <c r="M25" s="507">
        <v>17000</v>
      </c>
      <c r="N25" s="508"/>
      <c r="O25" s="508"/>
      <c r="P25" s="509"/>
      <c r="Q25" s="568">
        <f>IF(M25="","",M25)</f>
        <v>17000</v>
      </c>
      <c r="R25" s="569"/>
      <c r="S25" s="569"/>
      <c r="T25" s="570"/>
      <c r="U25" s="550">
        <f t="shared" si="0"/>
        <v>2000</v>
      </c>
      <c r="V25" s="551"/>
      <c r="W25" s="551"/>
      <c r="X25" s="552"/>
      <c r="Y25" s="547"/>
      <c r="Z25" s="548"/>
      <c r="AA25" s="549"/>
    </row>
    <row r="26" spans="3:30" ht="13.5" customHeight="1" x14ac:dyDescent="0.15">
      <c r="C26" s="152"/>
      <c r="D26" s="144"/>
      <c r="E26" s="602" t="s">
        <v>18</v>
      </c>
      <c r="F26" s="603"/>
      <c r="G26" s="603"/>
      <c r="H26" s="604"/>
      <c r="I26" s="507"/>
      <c r="J26" s="508"/>
      <c r="K26" s="508"/>
      <c r="L26" s="509"/>
      <c r="M26" s="507"/>
      <c r="N26" s="508"/>
      <c r="O26" s="508"/>
      <c r="P26" s="509"/>
      <c r="Q26" s="568" t="str">
        <f>IF(M26="","",M26)</f>
        <v/>
      </c>
      <c r="R26" s="569"/>
      <c r="S26" s="569"/>
      <c r="T26" s="570"/>
      <c r="U26" s="550" t="str">
        <f t="shared" si="0"/>
        <v/>
      </c>
      <c r="V26" s="551"/>
      <c r="W26" s="551"/>
      <c r="X26" s="552"/>
      <c r="Y26" s="547"/>
      <c r="Z26" s="548"/>
      <c r="AA26" s="549"/>
    </row>
    <row r="27" spans="3:30" ht="13.5" customHeight="1" x14ac:dyDescent="0.15">
      <c r="C27" s="152"/>
      <c r="D27" s="144"/>
      <c r="E27" s="602" t="s">
        <v>19</v>
      </c>
      <c r="F27" s="603"/>
      <c r="G27" s="603"/>
      <c r="H27" s="604"/>
      <c r="I27" s="507"/>
      <c r="J27" s="508"/>
      <c r="K27" s="508"/>
      <c r="L27" s="509"/>
      <c r="M27" s="507"/>
      <c r="N27" s="508"/>
      <c r="O27" s="508"/>
      <c r="P27" s="509"/>
      <c r="Q27" s="568" t="str">
        <f>IF(M27="","",M27)</f>
        <v/>
      </c>
      <c r="R27" s="569"/>
      <c r="S27" s="569"/>
      <c r="T27" s="570"/>
      <c r="U27" s="550" t="str">
        <f t="shared" si="0"/>
        <v/>
      </c>
      <c r="V27" s="551"/>
      <c r="W27" s="551"/>
      <c r="X27" s="552"/>
      <c r="Y27" s="547"/>
      <c r="Z27" s="548"/>
      <c r="AA27" s="549"/>
    </row>
    <row r="28" spans="3:30" ht="13.5" customHeight="1" x14ac:dyDescent="0.15">
      <c r="C28" s="152"/>
      <c r="D28" s="144"/>
      <c r="E28" s="602" t="s">
        <v>20</v>
      </c>
      <c r="F28" s="603"/>
      <c r="G28" s="603"/>
      <c r="H28" s="604"/>
      <c r="I28" s="507"/>
      <c r="J28" s="508"/>
      <c r="K28" s="508"/>
      <c r="L28" s="509"/>
      <c r="M28" s="507"/>
      <c r="N28" s="508"/>
      <c r="O28" s="508"/>
      <c r="P28" s="509"/>
      <c r="Q28" s="517"/>
      <c r="R28" s="518"/>
      <c r="S28" s="518"/>
      <c r="T28" s="519"/>
      <c r="U28" s="550" t="str">
        <f t="shared" si="0"/>
        <v/>
      </c>
      <c r="V28" s="551"/>
      <c r="W28" s="551"/>
      <c r="X28" s="552"/>
      <c r="Y28" s="547"/>
      <c r="Z28" s="548"/>
      <c r="AA28" s="549"/>
    </row>
    <row r="29" spans="3:30" ht="13.5" customHeight="1" x14ac:dyDescent="0.15">
      <c r="C29" s="152"/>
      <c r="D29" s="144"/>
      <c r="E29" s="602" t="s">
        <v>21</v>
      </c>
      <c r="F29" s="603"/>
      <c r="G29" s="603"/>
      <c r="H29" s="604"/>
      <c r="I29" s="507"/>
      <c r="J29" s="508"/>
      <c r="K29" s="508"/>
      <c r="L29" s="509"/>
      <c r="M29" s="507"/>
      <c r="N29" s="508"/>
      <c r="O29" s="508"/>
      <c r="P29" s="509"/>
      <c r="Q29" s="517"/>
      <c r="R29" s="518"/>
      <c r="S29" s="518"/>
      <c r="T29" s="519"/>
      <c r="U29" s="550" t="str">
        <f t="shared" si="0"/>
        <v/>
      </c>
      <c r="V29" s="551"/>
      <c r="W29" s="551"/>
      <c r="X29" s="552"/>
      <c r="Y29" s="547"/>
      <c r="Z29" s="548"/>
      <c r="AA29" s="549"/>
    </row>
    <row r="30" spans="3:30" ht="13.5" customHeight="1" x14ac:dyDescent="0.15">
      <c r="C30" s="152"/>
      <c r="D30" s="144"/>
      <c r="E30" s="602" t="s">
        <v>22</v>
      </c>
      <c r="F30" s="603"/>
      <c r="G30" s="603"/>
      <c r="H30" s="604"/>
      <c r="I30" s="507">
        <v>5000</v>
      </c>
      <c r="J30" s="508"/>
      <c r="K30" s="508"/>
      <c r="L30" s="509"/>
      <c r="M30" s="507">
        <v>6000</v>
      </c>
      <c r="N30" s="508"/>
      <c r="O30" s="508"/>
      <c r="P30" s="509"/>
      <c r="Q30" s="568">
        <f>IF(M30="","",M30)</f>
        <v>6000</v>
      </c>
      <c r="R30" s="569"/>
      <c r="S30" s="569"/>
      <c r="T30" s="570"/>
      <c r="U30" s="550">
        <f t="shared" si="0"/>
        <v>1000</v>
      </c>
      <c r="V30" s="551"/>
      <c r="W30" s="551"/>
      <c r="X30" s="552"/>
      <c r="Y30" s="547"/>
      <c r="Z30" s="548"/>
      <c r="AA30" s="549"/>
    </row>
    <row r="31" spans="3:30" ht="13.5" customHeight="1" x14ac:dyDescent="0.15">
      <c r="C31" s="152"/>
      <c r="D31" s="144"/>
      <c r="E31" s="602" t="s">
        <v>23</v>
      </c>
      <c r="F31" s="603"/>
      <c r="G31" s="603"/>
      <c r="H31" s="604"/>
      <c r="I31" s="507">
        <v>1000</v>
      </c>
      <c r="J31" s="508"/>
      <c r="K31" s="508"/>
      <c r="L31" s="509"/>
      <c r="M31" s="507">
        <v>2000</v>
      </c>
      <c r="N31" s="508"/>
      <c r="O31" s="508"/>
      <c r="P31" s="509"/>
      <c r="Q31" s="568">
        <f>IF(M31="","",M31)</f>
        <v>2000</v>
      </c>
      <c r="R31" s="569"/>
      <c r="S31" s="569"/>
      <c r="T31" s="570"/>
      <c r="U31" s="550">
        <f t="shared" si="0"/>
        <v>1000</v>
      </c>
      <c r="V31" s="551"/>
      <c r="W31" s="551"/>
      <c r="X31" s="552"/>
      <c r="Y31" s="547"/>
      <c r="Z31" s="548"/>
      <c r="AA31" s="549"/>
    </row>
    <row r="32" spans="3:30" ht="13.5" customHeight="1" x14ac:dyDescent="0.15">
      <c r="C32" s="152"/>
      <c r="D32" s="144"/>
      <c r="E32" s="602" t="s">
        <v>24</v>
      </c>
      <c r="F32" s="603"/>
      <c r="G32" s="603"/>
      <c r="H32" s="604"/>
      <c r="I32" s="507"/>
      <c r="J32" s="508"/>
      <c r="K32" s="508"/>
      <c r="L32" s="509"/>
      <c r="M32" s="507"/>
      <c r="N32" s="508"/>
      <c r="O32" s="508"/>
      <c r="P32" s="509"/>
      <c r="Q32" s="568" t="str">
        <f>IF(M32="","",M32)</f>
        <v/>
      </c>
      <c r="R32" s="569"/>
      <c r="S32" s="569"/>
      <c r="T32" s="570"/>
      <c r="U32" s="550" t="str">
        <f t="shared" si="0"/>
        <v/>
      </c>
      <c r="V32" s="551"/>
      <c r="W32" s="551"/>
      <c r="X32" s="552"/>
      <c r="Y32" s="547"/>
      <c r="Z32" s="548"/>
      <c r="AA32" s="549"/>
    </row>
    <row r="33" spans="3:27" ht="13.5" customHeight="1" x14ac:dyDescent="0.15">
      <c r="C33" s="152"/>
      <c r="D33" s="144"/>
      <c r="E33" s="602" t="s">
        <v>25</v>
      </c>
      <c r="F33" s="603"/>
      <c r="G33" s="603"/>
      <c r="H33" s="604"/>
      <c r="I33" s="507">
        <v>1550</v>
      </c>
      <c r="J33" s="508"/>
      <c r="K33" s="508"/>
      <c r="L33" s="509"/>
      <c r="M33" s="507">
        <v>2000</v>
      </c>
      <c r="N33" s="508"/>
      <c r="O33" s="508"/>
      <c r="P33" s="509"/>
      <c r="Q33" s="568">
        <f>IF(M33="","",M33)</f>
        <v>2000</v>
      </c>
      <c r="R33" s="569"/>
      <c r="S33" s="569"/>
      <c r="T33" s="570"/>
      <c r="U33" s="550">
        <f t="shared" si="0"/>
        <v>450</v>
      </c>
      <c r="V33" s="551"/>
      <c r="W33" s="551"/>
      <c r="X33" s="552"/>
      <c r="Y33" s="547"/>
      <c r="Z33" s="548"/>
      <c r="AA33" s="549"/>
    </row>
    <row r="34" spans="3:27" ht="13.5" customHeight="1" x14ac:dyDescent="0.15">
      <c r="C34" s="152"/>
      <c r="D34" s="144"/>
      <c r="E34" s="602" t="s">
        <v>26</v>
      </c>
      <c r="F34" s="603"/>
      <c r="G34" s="603"/>
      <c r="H34" s="604"/>
      <c r="I34" s="507"/>
      <c r="J34" s="508"/>
      <c r="K34" s="508"/>
      <c r="L34" s="509"/>
      <c r="M34" s="507"/>
      <c r="N34" s="508"/>
      <c r="O34" s="508"/>
      <c r="P34" s="509"/>
      <c r="Q34" s="517"/>
      <c r="R34" s="518"/>
      <c r="S34" s="518"/>
      <c r="T34" s="519"/>
      <c r="U34" s="550" t="str">
        <f t="shared" si="0"/>
        <v/>
      </c>
      <c r="V34" s="551"/>
      <c r="W34" s="551"/>
      <c r="X34" s="552"/>
      <c r="Y34" s="547"/>
      <c r="Z34" s="548"/>
      <c r="AA34" s="549"/>
    </row>
    <row r="35" spans="3:27" ht="13.5" customHeight="1" x14ac:dyDescent="0.15">
      <c r="C35" s="152"/>
      <c r="D35" s="144"/>
      <c r="E35" s="602" t="s">
        <v>27</v>
      </c>
      <c r="F35" s="603"/>
      <c r="G35" s="603"/>
      <c r="H35" s="604"/>
      <c r="I35" s="507"/>
      <c r="J35" s="508"/>
      <c r="K35" s="508"/>
      <c r="L35" s="509"/>
      <c r="M35" s="507"/>
      <c r="N35" s="508"/>
      <c r="O35" s="508"/>
      <c r="P35" s="509"/>
      <c r="Q35" s="568" t="str">
        <f>IF(M35="","",M35)</f>
        <v/>
      </c>
      <c r="R35" s="569"/>
      <c r="S35" s="569"/>
      <c r="T35" s="570"/>
      <c r="U35" s="550" t="str">
        <f t="shared" si="0"/>
        <v/>
      </c>
      <c r="V35" s="551"/>
      <c r="W35" s="551"/>
      <c r="X35" s="552"/>
      <c r="Y35" s="547"/>
      <c r="Z35" s="548"/>
      <c r="AA35" s="549"/>
    </row>
    <row r="36" spans="3:27" ht="13.5" customHeight="1" x14ac:dyDescent="0.15">
      <c r="C36" s="152"/>
      <c r="D36" s="144"/>
      <c r="E36" s="602" t="s">
        <v>28</v>
      </c>
      <c r="F36" s="603"/>
      <c r="G36" s="603"/>
      <c r="H36" s="604"/>
      <c r="I36" s="507"/>
      <c r="J36" s="508"/>
      <c r="K36" s="508"/>
      <c r="L36" s="509"/>
      <c r="M36" s="507"/>
      <c r="N36" s="508"/>
      <c r="O36" s="508"/>
      <c r="P36" s="509"/>
      <c r="Q36" s="568" t="str">
        <f>IF(M36="","",M36)</f>
        <v/>
      </c>
      <c r="R36" s="569"/>
      <c r="S36" s="569"/>
      <c r="T36" s="570"/>
      <c r="U36" s="550" t="str">
        <f t="shared" si="0"/>
        <v/>
      </c>
      <c r="V36" s="551"/>
      <c r="W36" s="551"/>
      <c r="X36" s="552"/>
      <c r="Y36" s="547"/>
      <c r="Z36" s="548"/>
      <c r="AA36" s="549"/>
    </row>
    <row r="37" spans="3:27" ht="13.5" customHeight="1" x14ac:dyDescent="0.15">
      <c r="C37" s="152"/>
      <c r="D37" s="144"/>
      <c r="E37" s="602" t="s">
        <v>29</v>
      </c>
      <c r="F37" s="603"/>
      <c r="G37" s="603"/>
      <c r="H37" s="604"/>
      <c r="I37" s="507">
        <v>5500</v>
      </c>
      <c r="J37" s="508"/>
      <c r="K37" s="508"/>
      <c r="L37" s="509"/>
      <c r="M37" s="507">
        <v>6000</v>
      </c>
      <c r="N37" s="508"/>
      <c r="O37" s="508"/>
      <c r="P37" s="509"/>
      <c r="Q37" s="568">
        <f>IF(M37="","",M37)</f>
        <v>6000</v>
      </c>
      <c r="R37" s="569"/>
      <c r="S37" s="569"/>
      <c r="T37" s="570"/>
      <c r="U37" s="550">
        <f t="shared" si="0"/>
        <v>500</v>
      </c>
      <c r="V37" s="551"/>
      <c r="W37" s="551"/>
      <c r="X37" s="552"/>
      <c r="Y37" s="547"/>
      <c r="Z37" s="548"/>
      <c r="AA37" s="549"/>
    </row>
    <row r="38" spans="3:27" ht="13.5" customHeight="1" x14ac:dyDescent="0.15">
      <c r="C38" s="152"/>
      <c r="D38" s="144"/>
      <c r="E38" s="602" t="s">
        <v>34</v>
      </c>
      <c r="F38" s="603"/>
      <c r="G38" s="603"/>
      <c r="H38" s="604"/>
      <c r="I38" s="507"/>
      <c r="J38" s="508"/>
      <c r="K38" s="508"/>
      <c r="L38" s="509"/>
      <c r="M38" s="507"/>
      <c r="N38" s="508"/>
      <c r="O38" s="508"/>
      <c r="P38" s="509"/>
      <c r="Q38" s="568" t="str">
        <f>IF(M38="","",M38)</f>
        <v/>
      </c>
      <c r="R38" s="569"/>
      <c r="S38" s="569"/>
      <c r="T38" s="570"/>
      <c r="U38" s="550" t="str">
        <f t="shared" si="0"/>
        <v/>
      </c>
      <c r="V38" s="551"/>
      <c r="W38" s="551"/>
      <c r="X38" s="552"/>
      <c r="Y38" s="547"/>
      <c r="Z38" s="548"/>
      <c r="AA38" s="549"/>
    </row>
    <row r="39" spans="3:27" ht="13.5" customHeight="1" x14ac:dyDescent="0.15">
      <c r="C39" s="152"/>
      <c r="D39" s="144"/>
      <c r="E39" s="602" t="s">
        <v>31</v>
      </c>
      <c r="F39" s="603"/>
      <c r="G39" s="603"/>
      <c r="H39" s="604"/>
      <c r="I39" s="507"/>
      <c r="J39" s="508"/>
      <c r="K39" s="508"/>
      <c r="L39" s="509"/>
      <c r="M39" s="507"/>
      <c r="N39" s="508"/>
      <c r="O39" s="508"/>
      <c r="P39" s="509"/>
      <c r="Q39" s="517"/>
      <c r="R39" s="518"/>
      <c r="S39" s="518"/>
      <c r="T39" s="519"/>
      <c r="U39" s="550" t="str">
        <f t="shared" si="0"/>
        <v/>
      </c>
      <c r="V39" s="551"/>
      <c r="W39" s="551"/>
      <c r="X39" s="552"/>
      <c r="Y39" s="547"/>
      <c r="Z39" s="548"/>
      <c r="AA39" s="549"/>
    </row>
    <row r="40" spans="3:27" ht="13.5" customHeight="1" x14ac:dyDescent="0.15">
      <c r="C40" s="152"/>
      <c r="D40" s="144"/>
      <c r="E40" s="602" t="s">
        <v>32</v>
      </c>
      <c r="F40" s="603"/>
      <c r="G40" s="603"/>
      <c r="H40" s="604"/>
      <c r="I40" s="507"/>
      <c r="J40" s="508"/>
      <c r="K40" s="508"/>
      <c r="L40" s="509"/>
      <c r="M40" s="507"/>
      <c r="N40" s="508"/>
      <c r="O40" s="508"/>
      <c r="P40" s="509"/>
      <c r="Q40" s="517"/>
      <c r="R40" s="518"/>
      <c r="S40" s="518"/>
      <c r="T40" s="519"/>
      <c r="U40" s="550" t="str">
        <f t="shared" si="0"/>
        <v/>
      </c>
      <c r="V40" s="551"/>
      <c r="W40" s="551"/>
      <c r="X40" s="552"/>
      <c r="Y40" s="547"/>
      <c r="Z40" s="548"/>
      <c r="AA40" s="549"/>
    </row>
    <row r="41" spans="3:27" ht="13.5" customHeight="1" x14ac:dyDescent="0.15">
      <c r="C41" s="152"/>
      <c r="D41" s="144"/>
      <c r="E41" s="602" t="s">
        <v>33</v>
      </c>
      <c r="F41" s="603"/>
      <c r="G41" s="603"/>
      <c r="H41" s="604"/>
      <c r="I41" s="507"/>
      <c r="J41" s="508"/>
      <c r="K41" s="508"/>
      <c r="L41" s="509"/>
      <c r="M41" s="507"/>
      <c r="N41" s="508"/>
      <c r="O41" s="508"/>
      <c r="P41" s="509"/>
      <c r="Q41" s="517"/>
      <c r="R41" s="518"/>
      <c r="S41" s="518"/>
      <c r="T41" s="519"/>
      <c r="U41" s="550" t="str">
        <f t="shared" si="0"/>
        <v/>
      </c>
      <c r="V41" s="551"/>
      <c r="W41" s="551"/>
      <c r="X41" s="552"/>
      <c r="Y41" s="547"/>
      <c r="Z41" s="548"/>
      <c r="AA41" s="549"/>
    </row>
    <row r="42" spans="3:27" ht="13.5" customHeight="1" x14ac:dyDescent="0.15">
      <c r="C42" s="152"/>
      <c r="D42" s="144"/>
      <c r="E42" s="602" t="s">
        <v>186</v>
      </c>
      <c r="F42" s="603"/>
      <c r="G42" s="603"/>
      <c r="H42" s="604"/>
      <c r="I42" s="507"/>
      <c r="J42" s="508"/>
      <c r="K42" s="508"/>
      <c r="L42" s="509"/>
      <c r="M42" s="507"/>
      <c r="N42" s="508"/>
      <c r="O42" s="508"/>
      <c r="P42" s="509"/>
      <c r="Q42" s="568" t="str">
        <f>IF(M42="","",M42)</f>
        <v/>
      </c>
      <c r="R42" s="569"/>
      <c r="S42" s="569"/>
      <c r="T42" s="570"/>
      <c r="U42" s="550" t="str">
        <f t="shared" si="0"/>
        <v/>
      </c>
      <c r="V42" s="551"/>
      <c r="W42" s="551"/>
      <c r="X42" s="552"/>
      <c r="Y42" s="547"/>
      <c r="Z42" s="548"/>
      <c r="AA42" s="549"/>
    </row>
    <row r="43" spans="3:27" ht="13.5" customHeight="1" x14ac:dyDescent="0.15">
      <c r="C43" s="152"/>
      <c r="D43" s="144"/>
      <c r="E43" s="602" t="s">
        <v>88</v>
      </c>
      <c r="F43" s="603"/>
      <c r="G43" s="603"/>
      <c r="H43" s="604"/>
      <c r="I43" s="507"/>
      <c r="J43" s="508"/>
      <c r="K43" s="508"/>
      <c r="L43" s="509"/>
      <c r="M43" s="507"/>
      <c r="N43" s="508"/>
      <c r="O43" s="508"/>
      <c r="P43" s="509"/>
      <c r="Q43" s="517"/>
      <c r="R43" s="518"/>
      <c r="S43" s="518"/>
      <c r="T43" s="519"/>
      <c r="U43" s="550" t="str">
        <f t="shared" si="0"/>
        <v/>
      </c>
      <c r="V43" s="551"/>
      <c r="W43" s="551"/>
      <c r="X43" s="552"/>
      <c r="Y43" s="547"/>
      <c r="Z43" s="548"/>
      <c r="AA43" s="549"/>
    </row>
    <row r="44" spans="3:27" ht="13.5" customHeight="1" x14ac:dyDescent="0.15">
      <c r="C44" s="152"/>
      <c r="D44" s="144"/>
      <c r="E44" s="602" t="s">
        <v>187</v>
      </c>
      <c r="F44" s="603"/>
      <c r="G44" s="603"/>
      <c r="H44" s="604"/>
      <c r="I44" s="507">
        <v>15000</v>
      </c>
      <c r="J44" s="508"/>
      <c r="K44" s="508"/>
      <c r="L44" s="509"/>
      <c r="M44" s="507">
        <v>17000</v>
      </c>
      <c r="N44" s="508"/>
      <c r="O44" s="508"/>
      <c r="P44" s="509"/>
      <c r="Q44" s="568">
        <f>IF(M44="","",M44)</f>
        <v>17000</v>
      </c>
      <c r="R44" s="569"/>
      <c r="S44" s="569"/>
      <c r="T44" s="570"/>
      <c r="U44" s="550">
        <f t="shared" si="0"/>
        <v>2000</v>
      </c>
      <c r="V44" s="551"/>
      <c r="W44" s="551"/>
      <c r="X44" s="552"/>
      <c r="Y44" s="547"/>
      <c r="Z44" s="548"/>
      <c r="AA44" s="549"/>
    </row>
    <row r="45" spans="3:27" ht="13.5" customHeight="1" x14ac:dyDescent="0.15">
      <c r="C45" s="152"/>
      <c r="D45" s="144"/>
      <c r="E45" s="602" t="s">
        <v>35</v>
      </c>
      <c r="F45" s="603"/>
      <c r="G45" s="603"/>
      <c r="H45" s="604"/>
      <c r="I45" s="507"/>
      <c r="J45" s="508"/>
      <c r="K45" s="508"/>
      <c r="L45" s="509"/>
      <c r="M45" s="507"/>
      <c r="N45" s="508"/>
      <c r="O45" s="508"/>
      <c r="P45" s="509"/>
      <c r="Q45" s="568" t="str">
        <f>IF(M45="","",M45)</f>
        <v/>
      </c>
      <c r="R45" s="569"/>
      <c r="S45" s="569"/>
      <c r="T45" s="570"/>
      <c r="U45" s="550" t="str">
        <f t="shared" si="0"/>
        <v/>
      </c>
      <c r="V45" s="551"/>
      <c r="W45" s="551"/>
      <c r="X45" s="552"/>
      <c r="Y45" s="547"/>
      <c r="Z45" s="548"/>
      <c r="AA45" s="549"/>
    </row>
    <row r="46" spans="3:27" ht="13.5" customHeight="1" x14ac:dyDescent="0.15">
      <c r="C46" s="152"/>
      <c r="D46" s="144"/>
      <c r="E46" s="602" t="s">
        <v>36</v>
      </c>
      <c r="F46" s="603"/>
      <c r="G46" s="603"/>
      <c r="H46" s="604"/>
      <c r="I46" s="507"/>
      <c r="J46" s="508"/>
      <c r="K46" s="508"/>
      <c r="L46" s="509"/>
      <c r="M46" s="507"/>
      <c r="N46" s="508"/>
      <c r="O46" s="508"/>
      <c r="P46" s="509"/>
      <c r="Q46" s="517"/>
      <c r="R46" s="518"/>
      <c r="S46" s="518"/>
      <c r="T46" s="519"/>
      <c r="U46" s="550" t="str">
        <f t="shared" si="0"/>
        <v/>
      </c>
      <c r="V46" s="551"/>
      <c r="W46" s="551"/>
      <c r="X46" s="552"/>
      <c r="Y46" s="547"/>
      <c r="Z46" s="548"/>
      <c r="AA46" s="549"/>
    </row>
    <row r="47" spans="3:27" ht="13.5" customHeight="1" x14ac:dyDescent="0.15">
      <c r="C47" s="152"/>
      <c r="D47" s="144"/>
      <c r="E47" s="602" t="s">
        <v>80</v>
      </c>
      <c r="F47" s="603"/>
      <c r="G47" s="603"/>
      <c r="H47" s="604"/>
      <c r="I47" s="507">
        <v>15000</v>
      </c>
      <c r="J47" s="508"/>
      <c r="K47" s="508"/>
      <c r="L47" s="509"/>
      <c r="M47" s="507">
        <v>20000</v>
      </c>
      <c r="N47" s="508"/>
      <c r="O47" s="508"/>
      <c r="P47" s="509"/>
      <c r="Q47" s="568">
        <f>IF(M47="","",M47)</f>
        <v>20000</v>
      </c>
      <c r="R47" s="569"/>
      <c r="S47" s="569"/>
      <c r="T47" s="570"/>
      <c r="U47" s="550">
        <f t="shared" si="0"/>
        <v>5000</v>
      </c>
      <c r="V47" s="551"/>
      <c r="W47" s="551"/>
      <c r="X47" s="552"/>
      <c r="Y47" s="547"/>
      <c r="Z47" s="548"/>
      <c r="AA47" s="549"/>
    </row>
    <row r="48" spans="3:27" ht="13.5" customHeight="1" x14ac:dyDescent="0.15">
      <c r="C48" s="152"/>
      <c r="D48" s="144"/>
      <c r="E48" s="605"/>
      <c r="F48" s="606"/>
      <c r="G48" s="606"/>
      <c r="H48" s="607"/>
      <c r="I48" s="507"/>
      <c r="J48" s="508"/>
      <c r="K48" s="508"/>
      <c r="L48" s="509"/>
      <c r="M48" s="507"/>
      <c r="N48" s="508"/>
      <c r="O48" s="508"/>
      <c r="P48" s="509"/>
      <c r="Q48" s="517"/>
      <c r="R48" s="518"/>
      <c r="S48" s="518"/>
      <c r="T48" s="519"/>
      <c r="U48" s="550" t="str">
        <f t="shared" si="0"/>
        <v/>
      </c>
      <c r="V48" s="551"/>
      <c r="W48" s="551"/>
      <c r="X48" s="552"/>
      <c r="Y48" s="547"/>
      <c r="Z48" s="548"/>
      <c r="AA48" s="549"/>
    </row>
    <row r="49" spans="3:27" ht="13.5" customHeight="1" x14ac:dyDescent="0.15">
      <c r="C49" s="152"/>
      <c r="D49" s="146"/>
      <c r="E49" s="608"/>
      <c r="F49" s="609"/>
      <c r="G49" s="609"/>
      <c r="H49" s="610"/>
      <c r="I49" s="532"/>
      <c r="J49" s="533"/>
      <c r="K49" s="533"/>
      <c r="L49" s="534"/>
      <c r="M49" s="532"/>
      <c r="N49" s="533"/>
      <c r="O49" s="533"/>
      <c r="P49" s="534"/>
      <c r="Q49" s="520"/>
      <c r="R49" s="521"/>
      <c r="S49" s="521"/>
      <c r="T49" s="522"/>
      <c r="U49" s="535" t="str">
        <f t="shared" si="0"/>
        <v/>
      </c>
      <c r="V49" s="536"/>
      <c r="W49" s="536"/>
      <c r="X49" s="537"/>
      <c r="Y49" s="526"/>
      <c r="Z49" s="527"/>
      <c r="AA49" s="528"/>
    </row>
    <row r="50" spans="3:27" ht="13.5" customHeight="1" x14ac:dyDescent="0.15">
      <c r="C50" s="152"/>
      <c r="D50" s="614" t="s">
        <v>76</v>
      </c>
      <c r="E50" s="615"/>
      <c r="F50" s="615"/>
      <c r="G50" s="615"/>
      <c r="H50" s="616"/>
      <c r="I50" s="544" t="str">
        <f>IF(SUM(I51:L56)=0,"",SUM(I51:L56))</f>
        <v/>
      </c>
      <c r="J50" s="545"/>
      <c r="K50" s="545"/>
      <c r="L50" s="546"/>
      <c r="M50" s="544" t="str">
        <f>IF(SUM(M51:P56)=0,"",SUM(M51:P56))</f>
        <v/>
      </c>
      <c r="N50" s="545"/>
      <c r="O50" s="545"/>
      <c r="P50" s="546"/>
      <c r="Q50" s="565"/>
      <c r="R50" s="566"/>
      <c r="S50" s="566"/>
      <c r="T50" s="567"/>
      <c r="U50" s="544" t="str">
        <f>IF(M50="","",M50-SUM(I51:L56))</f>
        <v/>
      </c>
      <c r="V50" s="545"/>
      <c r="W50" s="545"/>
      <c r="X50" s="546"/>
      <c r="Y50" s="529"/>
      <c r="Z50" s="530"/>
      <c r="AA50" s="531"/>
    </row>
    <row r="51" spans="3:27" ht="13.5" customHeight="1" x14ac:dyDescent="0.15">
      <c r="C51" s="152"/>
      <c r="D51" s="153"/>
      <c r="E51" s="611" t="s">
        <v>25</v>
      </c>
      <c r="F51" s="612"/>
      <c r="G51" s="612"/>
      <c r="H51" s="613"/>
      <c r="I51" s="553"/>
      <c r="J51" s="554"/>
      <c r="K51" s="554"/>
      <c r="L51" s="555"/>
      <c r="M51" s="553"/>
      <c r="N51" s="554"/>
      <c r="O51" s="554"/>
      <c r="P51" s="555"/>
      <c r="Q51" s="556"/>
      <c r="R51" s="557"/>
      <c r="S51" s="557"/>
      <c r="T51" s="558"/>
      <c r="U51" s="559" t="str">
        <f t="shared" si="0"/>
        <v/>
      </c>
      <c r="V51" s="560"/>
      <c r="W51" s="560"/>
      <c r="X51" s="561"/>
      <c r="Y51" s="562"/>
      <c r="Z51" s="563"/>
      <c r="AA51" s="564"/>
    </row>
    <row r="52" spans="3:27" ht="13.5" customHeight="1" x14ac:dyDescent="0.15">
      <c r="C52" s="152"/>
      <c r="D52" s="153"/>
      <c r="E52" s="602" t="s">
        <v>26</v>
      </c>
      <c r="F52" s="603"/>
      <c r="G52" s="603"/>
      <c r="H52" s="604"/>
      <c r="I52" s="507"/>
      <c r="J52" s="508"/>
      <c r="K52" s="508"/>
      <c r="L52" s="509"/>
      <c r="M52" s="507"/>
      <c r="N52" s="508"/>
      <c r="O52" s="508"/>
      <c r="P52" s="509"/>
      <c r="Q52" s="517"/>
      <c r="R52" s="518"/>
      <c r="S52" s="518"/>
      <c r="T52" s="519"/>
      <c r="U52" s="550" t="str">
        <f t="shared" si="0"/>
        <v/>
      </c>
      <c r="V52" s="551"/>
      <c r="W52" s="551"/>
      <c r="X52" s="552"/>
      <c r="Y52" s="547"/>
      <c r="Z52" s="548"/>
      <c r="AA52" s="549"/>
    </row>
    <row r="53" spans="3:27" ht="13.5" customHeight="1" x14ac:dyDescent="0.15">
      <c r="C53" s="152"/>
      <c r="D53" s="153"/>
      <c r="E53" s="602" t="s">
        <v>37</v>
      </c>
      <c r="F53" s="603"/>
      <c r="G53" s="603"/>
      <c r="H53" s="604"/>
      <c r="I53" s="507"/>
      <c r="J53" s="508"/>
      <c r="K53" s="508"/>
      <c r="L53" s="509"/>
      <c r="M53" s="507"/>
      <c r="N53" s="508"/>
      <c r="O53" s="508"/>
      <c r="P53" s="509"/>
      <c r="Q53" s="517"/>
      <c r="R53" s="518"/>
      <c r="S53" s="518"/>
      <c r="T53" s="519"/>
      <c r="U53" s="550" t="str">
        <f t="shared" si="0"/>
        <v/>
      </c>
      <c r="V53" s="551"/>
      <c r="W53" s="551"/>
      <c r="X53" s="552"/>
      <c r="Y53" s="547"/>
      <c r="Z53" s="548"/>
      <c r="AA53" s="549"/>
    </row>
    <row r="54" spans="3:27" ht="13.5" customHeight="1" x14ac:dyDescent="0.15">
      <c r="C54" s="152"/>
      <c r="D54" s="153"/>
      <c r="E54" s="605"/>
      <c r="F54" s="606"/>
      <c r="G54" s="606"/>
      <c r="H54" s="607"/>
      <c r="I54" s="507"/>
      <c r="J54" s="508"/>
      <c r="K54" s="508"/>
      <c r="L54" s="509"/>
      <c r="M54" s="507"/>
      <c r="N54" s="508"/>
      <c r="O54" s="508"/>
      <c r="P54" s="509"/>
      <c r="Q54" s="517"/>
      <c r="R54" s="518"/>
      <c r="S54" s="518"/>
      <c r="T54" s="519"/>
      <c r="U54" s="550" t="str">
        <f t="shared" si="0"/>
        <v/>
      </c>
      <c r="V54" s="551"/>
      <c r="W54" s="551"/>
      <c r="X54" s="552"/>
      <c r="Y54" s="547"/>
      <c r="Z54" s="548"/>
      <c r="AA54" s="549"/>
    </row>
    <row r="55" spans="3:27" ht="13.5" customHeight="1" x14ac:dyDescent="0.15">
      <c r="C55" s="152"/>
      <c r="D55" s="153"/>
      <c r="E55" s="605"/>
      <c r="F55" s="606"/>
      <c r="G55" s="606"/>
      <c r="H55" s="607"/>
      <c r="I55" s="507"/>
      <c r="J55" s="508"/>
      <c r="K55" s="508"/>
      <c r="L55" s="509"/>
      <c r="M55" s="507"/>
      <c r="N55" s="508"/>
      <c r="O55" s="508"/>
      <c r="P55" s="509"/>
      <c r="Q55" s="517"/>
      <c r="R55" s="518"/>
      <c r="S55" s="518"/>
      <c r="T55" s="519"/>
      <c r="U55" s="550" t="str">
        <f t="shared" si="0"/>
        <v/>
      </c>
      <c r="V55" s="551"/>
      <c r="W55" s="551"/>
      <c r="X55" s="552"/>
      <c r="Y55" s="547"/>
      <c r="Z55" s="548"/>
      <c r="AA55" s="549"/>
    </row>
    <row r="56" spans="3:27" ht="13.5" customHeight="1" x14ac:dyDescent="0.15">
      <c r="C56" s="152"/>
      <c r="D56" s="154"/>
      <c r="E56" s="608"/>
      <c r="F56" s="609"/>
      <c r="G56" s="609"/>
      <c r="H56" s="610"/>
      <c r="I56" s="532"/>
      <c r="J56" s="533"/>
      <c r="K56" s="533"/>
      <c r="L56" s="534"/>
      <c r="M56" s="532"/>
      <c r="N56" s="533"/>
      <c r="O56" s="533"/>
      <c r="P56" s="534"/>
      <c r="Q56" s="520"/>
      <c r="R56" s="521"/>
      <c r="S56" s="521"/>
      <c r="T56" s="522"/>
      <c r="U56" s="535" t="str">
        <f t="shared" si="0"/>
        <v/>
      </c>
      <c r="V56" s="536"/>
      <c r="W56" s="536"/>
      <c r="X56" s="537"/>
      <c r="Y56" s="526"/>
      <c r="Z56" s="527"/>
      <c r="AA56" s="528"/>
    </row>
    <row r="57" spans="3:27" ht="13.5" customHeight="1" x14ac:dyDescent="0.15">
      <c r="C57" s="152"/>
      <c r="D57" s="599" t="s">
        <v>77</v>
      </c>
      <c r="E57" s="600"/>
      <c r="F57" s="600"/>
      <c r="G57" s="600"/>
      <c r="H57" s="601"/>
      <c r="I57" s="538"/>
      <c r="J57" s="539"/>
      <c r="K57" s="539"/>
      <c r="L57" s="540"/>
      <c r="M57" s="538"/>
      <c r="N57" s="539"/>
      <c r="O57" s="539"/>
      <c r="P57" s="540"/>
      <c r="Q57" s="541"/>
      <c r="R57" s="542"/>
      <c r="S57" s="542"/>
      <c r="T57" s="543"/>
      <c r="U57" s="544" t="str">
        <f t="shared" si="0"/>
        <v/>
      </c>
      <c r="V57" s="545"/>
      <c r="W57" s="545"/>
      <c r="X57" s="546"/>
      <c r="Y57" s="529"/>
      <c r="Z57" s="530"/>
      <c r="AA57" s="531"/>
    </row>
    <row r="58" spans="3:27" ht="13.5" customHeight="1" thickBot="1" x14ac:dyDescent="0.2">
      <c r="C58" s="523" t="s">
        <v>81</v>
      </c>
      <c r="D58" s="524"/>
      <c r="E58" s="524"/>
      <c r="F58" s="524"/>
      <c r="G58" s="524"/>
      <c r="H58" s="525"/>
      <c r="I58" s="514">
        <f>IF(I23="","",SUM(I23,I50,I57))</f>
        <v>338050</v>
      </c>
      <c r="J58" s="515"/>
      <c r="K58" s="515"/>
      <c r="L58" s="516"/>
      <c r="M58" s="514">
        <f>IF(M23="","",SUM(M23,M50,M57))</f>
        <v>365000</v>
      </c>
      <c r="N58" s="515"/>
      <c r="O58" s="515"/>
      <c r="P58" s="516"/>
      <c r="Q58" s="514">
        <f>Q23</f>
        <v>365000</v>
      </c>
      <c r="R58" s="515"/>
      <c r="S58" s="515"/>
      <c r="T58" s="155" t="s">
        <v>179</v>
      </c>
      <c r="U58" s="514">
        <f>IF(M58="","",M58-SUM(I24:L49,I51:L56,I57))</f>
        <v>26950</v>
      </c>
      <c r="V58" s="515"/>
      <c r="W58" s="515"/>
      <c r="X58" s="516"/>
      <c r="Y58" s="511"/>
      <c r="Z58" s="512"/>
      <c r="AA58" s="513"/>
    </row>
    <row r="59" spans="3:27" ht="15" customHeight="1" x14ac:dyDescent="0.15">
      <c r="C59" s="510" t="s">
        <v>234</v>
      </c>
      <c r="D59" s="510"/>
      <c r="E59" s="510"/>
      <c r="F59" s="510"/>
      <c r="G59" s="510"/>
      <c r="H59" s="510"/>
      <c r="I59" s="510"/>
      <c r="J59" s="510"/>
      <c r="K59" s="510"/>
      <c r="L59" s="510"/>
      <c r="M59" s="510"/>
      <c r="N59" s="510"/>
      <c r="O59" s="510"/>
      <c r="P59" s="510"/>
      <c r="Q59" s="510"/>
      <c r="R59" s="510"/>
      <c r="S59" s="510"/>
      <c r="T59" s="510"/>
      <c r="U59" s="510"/>
      <c r="V59" s="510"/>
      <c r="W59" s="510"/>
      <c r="X59" s="510"/>
      <c r="Y59" s="510"/>
      <c r="Z59" s="510"/>
      <c r="AA59" s="510"/>
    </row>
    <row r="60" spans="3:27" ht="30" customHeight="1" x14ac:dyDescent="0.15">
      <c r="C60" s="504" t="s">
        <v>185</v>
      </c>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row>
    <row r="61" spans="3:27" ht="15" customHeight="1" x14ac:dyDescent="0.15"/>
    <row r="62" spans="3:27" ht="15" customHeight="1" x14ac:dyDescent="0.15"/>
    <row r="63" spans="3:27" ht="15" customHeight="1" x14ac:dyDescent="0.15"/>
    <row r="64" spans="3:2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sheetProtection password="CC37" sheet="1" selectLockedCells="1"/>
  <mergeCells count="324">
    <mergeCell ref="Y42:AA42"/>
    <mergeCell ref="E43:H43"/>
    <mergeCell ref="I43:L43"/>
    <mergeCell ref="M43:P43"/>
    <mergeCell ref="Q43:T43"/>
    <mergeCell ref="U43:X43"/>
    <mergeCell ref="Y43:AA43"/>
    <mergeCell ref="I42:L42"/>
    <mergeCell ref="M42:P42"/>
    <mergeCell ref="Q42:T42"/>
    <mergeCell ref="U42:X42"/>
    <mergeCell ref="U4:X5"/>
    <mergeCell ref="Y4:AA5"/>
    <mergeCell ref="Q4:T4"/>
    <mergeCell ref="Y9:AA9"/>
    <mergeCell ref="Y10:AA10"/>
    <mergeCell ref="Y12:AA12"/>
    <mergeCell ref="Y13:AA13"/>
    <mergeCell ref="Y14:AA14"/>
    <mergeCell ref="Y15:AA15"/>
    <mergeCell ref="I4:L5"/>
    <mergeCell ref="M4:P5"/>
    <mergeCell ref="Q5:T5"/>
    <mergeCell ref="C2:AA2"/>
    <mergeCell ref="C4:H5"/>
    <mergeCell ref="T3:Z3"/>
    <mergeCell ref="U7:X7"/>
    <mergeCell ref="Y7:AA7"/>
    <mergeCell ref="D7:H7"/>
    <mergeCell ref="E8:H8"/>
    <mergeCell ref="E9:H9"/>
    <mergeCell ref="I7:L7"/>
    <mergeCell ref="I8:L8"/>
    <mergeCell ref="I9:L9"/>
    <mergeCell ref="M8:O8"/>
    <mergeCell ref="Q8:T8"/>
    <mergeCell ref="E10:H10"/>
    <mergeCell ref="D11:H11"/>
    <mergeCell ref="D12:H12"/>
    <mergeCell ref="E13:H13"/>
    <mergeCell ref="M7:P7"/>
    <mergeCell ref="Q7:T7"/>
    <mergeCell ref="I11:L11"/>
    <mergeCell ref="M11:P11"/>
    <mergeCell ref="Q11:T11"/>
    <mergeCell ref="M10:P10"/>
    <mergeCell ref="C21:H21"/>
    <mergeCell ref="D23:H23"/>
    <mergeCell ref="D18:H18"/>
    <mergeCell ref="E19:H19"/>
    <mergeCell ref="E20:H20"/>
    <mergeCell ref="E14:H14"/>
    <mergeCell ref="E15:H15"/>
    <mergeCell ref="D16:H16"/>
    <mergeCell ref="D17:H17"/>
    <mergeCell ref="E28:H28"/>
    <mergeCell ref="E29:H29"/>
    <mergeCell ref="E30:H30"/>
    <mergeCell ref="E31:H31"/>
    <mergeCell ref="E24:H24"/>
    <mergeCell ref="E25:H25"/>
    <mergeCell ref="E26:H26"/>
    <mergeCell ref="E27:H27"/>
    <mergeCell ref="E36:H36"/>
    <mergeCell ref="E37:H37"/>
    <mergeCell ref="E38:H38"/>
    <mergeCell ref="E39:H39"/>
    <mergeCell ref="E32:H32"/>
    <mergeCell ref="E33:H33"/>
    <mergeCell ref="E34:H34"/>
    <mergeCell ref="E35:H35"/>
    <mergeCell ref="E49:H49"/>
    <mergeCell ref="D50:H50"/>
    <mergeCell ref="E40:H40"/>
    <mergeCell ref="E41:H41"/>
    <mergeCell ref="E44:H44"/>
    <mergeCell ref="E45:H45"/>
    <mergeCell ref="E42:H42"/>
    <mergeCell ref="D57:H57"/>
    <mergeCell ref="E53:H53"/>
    <mergeCell ref="E54:H54"/>
    <mergeCell ref="E55:H55"/>
    <mergeCell ref="E56:H56"/>
    <mergeCell ref="E46:H46"/>
    <mergeCell ref="E51:H51"/>
    <mergeCell ref="E52:H52"/>
    <mergeCell ref="E47:H47"/>
    <mergeCell ref="E48:H48"/>
    <mergeCell ref="U8:X8"/>
    <mergeCell ref="Y8:AA8"/>
    <mergeCell ref="I12:L12"/>
    <mergeCell ref="Q12:T12"/>
    <mergeCell ref="U12:X12"/>
    <mergeCell ref="M12:O12"/>
    <mergeCell ref="U9:X9"/>
    <mergeCell ref="Y11:AA11"/>
    <mergeCell ref="I10:L10"/>
    <mergeCell ref="U10:X10"/>
    <mergeCell ref="I13:L13"/>
    <mergeCell ref="M13:P13"/>
    <mergeCell ref="Q13:T13"/>
    <mergeCell ref="U13:X13"/>
    <mergeCell ref="U11:X11"/>
    <mergeCell ref="I14:L14"/>
    <mergeCell ref="M14:P14"/>
    <mergeCell ref="Q14:T14"/>
    <mergeCell ref="U14:X14"/>
    <mergeCell ref="I15:L15"/>
    <mergeCell ref="M15:P15"/>
    <mergeCell ref="Q15:T15"/>
    <mergeCell ref="U15:X15"/>
    <mergeCell ref="I16:L16"/>
    <mergeCell ref="M16:P16"/>
    <mergeCell ref="Q16:T16"/>
    <mergeCell ref="U16:X16"/>
    <mergeCell ref="Y18:AA18"/>
    <mergeCell ref="I17:L17"/>
    <mergeCell ref="M17:P17"/>
    <mergeCell ref="Q17:T17"/>
    <mergeCell ref="U17:X17"/>
    <mergeCell ref="Y16:AA16"/>
    <mergeCell ref="Y20:AA20"/>
    <mergeCell ref="I19:L19"/>
    <mergeCell ref="M19:P19"/>
    <mergeCell ref="Q19:T19"/>
    <mergeCell ref="U19:X19"/>
    <mergeCell ref="Y17:AA17"/>
    <mergeCell ref="I18:L18"/>
    <mergeCell ref="M18:P18"/>
    <mergeCell ref="Q18:T18"/>
    <mergeCell ref="U18:X18"/>
    <mergeCell ref="Y21:AA21"/>
    <mergeCell ref="I21:L21"/>
    <mergeCell ref="M21:P21"/>
    <mergeCell ref="Q21:T21"/>
    <mergeCell ref="U21:X21"/>
    <mergeCell ref="Y19:AA19"/>
    <mergeCell ref="I20:L20"/>
    <mergeCell ref="M20:P20"/>
    <mergeCell ref="Q20:T20"/>
    <mergeCell ref="U20:X20"/>
    <mergeCell ref="Y22:AA22"/>
    <mergeCell ref="I23:L23"/>
    <mergeCell ref="M23:P23"/>
    <mergeCell ref="Q23:T23"/>
    <mergeCell ref="U23:X23"/>
    <mergeCell ref="Y23:AA23"/>
    <mergeCell ref="I22:L22"/>
    <mergeCell ref="U22:X22"/>
    <mergeCell ref="Q22:T22"/>
    <mergeCell ref="Y24:AA24"/>
    <mergeCell ref="I25:L25"/>
    <mergeCell ref="M25:P25"/>
    <mergeCell ref="Q25:T25"/>
    <mergeCell ref="U25:X25"/>
    <mergeCell ref="Y25:AA25"/>
    <mergeCell ref="I24:L24"/>
    <mergeCell ref="M24:P24"/>
    <mergeCell ref="Q24:T24"/>
    <mergeCell ref="U24:X24"/>
    <mergeCell ref="I27:L27"/>
    <mergeCell ref="M27:P27"/>
    <mergeCell ref="Q27:T27"/>
    <mergeCell ref="U27:X27"/>
    <mergeCell ref="I26:L26"/>
    <mergeCell ref="M26:P26"/>
    <mergeCell ref="Q26:T26"/>
    <mergeCell ref="U26:X26"/>
    <mergeCell ref="U30:X30"/>
    <mergeCell ref="U29:X29"/>
    <mergeCell ref="Y29:AA29"/>
    <mergeCell ref="Q28:T28"/>
    <mergeCell ref="U28:X28"/>
    <mergeCell ref="Y26:AA26"/>
    <mergeCell ref="Y27:AA27"/>
    <mergeCell ref="Y28:AA28"/>
    <mergeCell ref="U32:X32"/>
    <mergeCell ref="Y30:AA30"/>
    <mergeCell ref="I31:L31"/>
    <mergeCell ref="M31:P31"/>
    <mergeCell ref="Q31:T31"/>
    <mergeCell ref="U31:X31"/>
    <mergeCell ref="Y31:AA31"/>
    <mergeCell ref="I30:L30"/>
    <mergeCell ref="M30:P30"/>
    <mergeCell ref="Q30:T30"/>
    <mergeCell ref="U34:X34"/>
    <mergeCell ref="Y32:AA32"/>
    <mergeCell ref="I33:L33"/>
    <mergeCell ref="M33:P33"/>
    <mergeCell ref="Q33:T33"/>
    <mergeCell ref="U33:X33"/>
    <mergeCell ref="Y33:AA33"/>
    <mergeCell ref="I32:L32"/>
    <mergeCell ref="M32:P32"/>
    <mergeCell ref="Q32:T32"/>
    <mergeCell ref="U36:X36"/>
    <mergeCell ref="Y34:AA34"/>
    <mergeCell ref="I35:L35"/>
    <mergeCell ref="M35:P35"/>
    <mergeCell ref="Q35:T35"/>
    <mergeCell ref="U35:X35"/>
    <mergeCell ref="Y35:AA35"/>
    <mergeCell ref="I34:L34"/>
    <mergeCell ref="M34:P34"/>
    <mergeCell ref="Q34:T34"/>
    <mergeCell ref="U38:X38"/>
    <mergeCell ref="Y36:AA36"/>
    <mergeCell ref="I37:L37"/>
    <mergeCell ref="M37:P37"/>
    <mergeCell ref="Q37:T37"/>
    <mergeCell ref="U37:X37"/>
    <mergeCell ref="Y37:AA37"/>
    <mergeCell ref="I36:L36"/>
    <mergeCell ref="M36:P36"/>
    <mergeCell ref="Q36:T36"/>
    <mergeCell ref="U40:X40"/>
    <mergeCell ref="Y38:AA38"/>
    <mergeCell ref="I39:L39"/>
    <mergeCell ref="M39:P39"/>
    <mergeCell ref="Q39:T39"/>
    <mergeCell ref="U39:X39"/>
    <mergeCell ref="Y39:AA39"/>
    <mergeCell ref="I38:L38"/>
    <mergeCell ref="M38:P38"/>
    <mergeCell ref="Q38:T38"/>
    <mergeCell ref="U44:X44"/>
    <mergeCell ref="Y40:AA40"/>
    <mergeCell ref="I41:L41"/>
    <mergeCell ref="M41:P41"/>
    <mergeCell ref="Q41:T41"/>
    <mergeCell ref="U41:X41"/>
    <mergeCell ref="Y41:AA41"/>
    <mergeCell ref="I40:L40"/>
    <mergeCell ref="M40:P40"/>
    <mergeCell ref="Q40:T40"/>
    <mergeCell ref="U46:X46"/>
    <mergeCell ref="Y44:AA44"/>
    <mergeCell ref="I45:L45"/>
    <mergeCell ref="M45:P45"/>
    <mergeCell ref="Q45:T45"/>
    <mergeCell ref="U45:X45"/>
    <mergeCell ref="Y45:AA45"/>
    <mergeCell ref="I44:L44"/>
    <mergeCell ref="M44:P44"/>
    <mergeCell ref="Q44:T44"/>
    <mergeCell ref="U48:X48"/>
    <mergeCell ref="Y46:AA46"/>
    <mergeCell ref="I47:L47"/>
    <mergeCell ref="M47:P47"/>
    <mergeCell ref="Q47:T47"/>
    <mergeCell ref="U47:X47"/>
    <mergeCell ref="Y47:AA47"/>
    <mergeCell ref="I46:L46"/>
    <mergeCell ref="M46:P46"/>
    <mergeCell ref="Q46:T46"/>
    <mergeCell ref="U50:X50"/>
    <mergeCell ref="Y48:AA48"/>
    <mergeCell ref="I49:L49"/>
    <mergeCell ref="M49:P49"/>
    <mergeCell ref="Q49:T49"/>
    <mergeCell ref="U49:X49"/>
    <mergeCell ref="Y49:AA49"/>
    <mergeCell ref="I48:L48"/>
    <mergeCell ref="M48:P48"/>
    <mergeCell ref="Q48:T48"/>
    <mergeCell ref="U52:X52"/>
    <mergeCell ref="Y50:AA50"/>
    <mergeCell ref="I51:L51"/>
    <mergeCell ref="M51:P51"/>
    <mergeCell ref="Q51:T51"/>
    <mergeCell ref="U51:X51"/>
    <mergeCell ref="Y51:AA51"/>
    <mergeCell ref="I50:L50"/>
    <mergeCell ref="M50:P50"/>
    <mergeCell ref="Q50:T50"/>
    <mergeCell ref="U54:X54"/>
    <mergeCell ref="Y52:AA52"/>
    <mergeCell ref="I53:L53"/>
    <mergeCell ref="M53:P53"/>
    <mergeCell ref="Q53:T53"/>
    <mergeCell ref="U53:X53"/>
    <mergeCell ref="Y53:AA53"/>
    <mergeCell ref="I52:L52"/>
    <mergeCell ref="M52:P52"/>
    <mergeCell ref="Q52:T52"/>
    <mergeCell ref="U57:X57"/>
    <mergeCell ref="Y54:AA54"/>
    <mergeCell ref="I55:L55"/>
    <mergeCell ref="M55:P55"/>
    <mergeCell ref="Q55:T55"/>
    <mergeCell ref="U55:X55"/>
    <mergeCell ref="Y55:AA55"/>
    <mergeCell ref="I54:L54"/>
    <mergeCell ref="M54:P54"/>
    <mergeCell ref="Q54:T54"/>
    <mergeCell ref="C58:H58"/>
    <mergeCell ref="Y56:AA56"/>
    <mergeCell ref="Y57:AA57"/>
    <mergeCell ref="I56:L56"/>
    <mergeCell ref="M56:P56"/>
    <mergeCell ref="Q56:T56"/>
    <mergeCell ref="U56:X56"/>
    <mergeCell ref="I57:L57"/>
    <mergeCell ref="M57:P57"/>
    <mergeCell ref="Q57:T57"/>
    <mergeCell ref="Q58:S58"/>
    <mergeCell ref="M28:P28"/>
    <mergeCell ref="M29:P29"/>
    <mergeCell ref="Q29:T29"/>
    <mergeCell ref="M58:P58"/>
    <mergeCell ref="M9:P9"/>
    <mergeCell ref="Q9:T9"/>
    <mergeCell ref="Q10:T10"/>
    <mergeCell ref="AC14:AD15"/>
    <mergeCell ref="AC16:AD17"/>
    <mergeCell ref="C60:AA60"/>
    <mergeCell ref="M22:O22"/>
    <mergeCell ref="I28:L28"/>
    <mergeCell ref="I29:L29"/>
    <mergeCell ref="C59:AA59"/>
    <mergeCell ref="Y58:AA58"/>
    <mergeCell ref="I58:L58"/>
    <mergeCell ref="U58:X58"/>
  </mergeCells>
  <phoneticPr fontId="2"/>
  <pageMargins left="0.59055118110236227" right="0.35433070866141736" top="0.39370078740157483"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チェックリスト</vt:lpstr>
      <vt:lpstr>様式１</vt:lpstr>
      <vt:lpstr>別紙１</vt:lpstr>
      <vt:lpstr>別紙２</vt:lpstr>
      <vt:lpstr>別紙３</vt:lpstr>
      <vt:lpstr>チェックリスト!Print_Area</vt:lpstr>
      <vt:lpstr>別紙１!Print_Area</vt:lpstr>
      <vt:lpstr>別紙２!Print_Area</vt:lpstr>
      <vt:lpstr>別紙３!Print_Area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2022-03-04T06:55:36Z</dcterms:created>
  <dcterms:modified xsi:type="dcterms:W3CDTF">2025-03-18T13:33:07Z</dcterms:modified>
</cp:coreProperties>
</file>