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6総括表 " sheetId="1" r:id="rId4"/>
    <sheet state="visible" name="R6公園緑地区別総括表" sheetId="2" r:id="rId5"/>
  </sheets>
  <definedNames/>
  <calcPr/>
  <extLst>
    <ext uri="GoogleSheetsCustomDataVersion2">
      <go:sheetsCustomData xmlns:go="http://customooxmlschemas.google.com/" r:id="rId6" roundtripDataChecksum="wjgF252NHeuLoYu/UH6UMXKk4whJoQU0g7I0fbUtDAg="/>
    </ext>
  </extLst>
</workbook>
</file>

<file path=xl/sharedStrings.xml><?xml version="1.0" encoding="utf-8"?>
<sst xmlns="http://schemas.openxmlformats.org/spreadsheetml/2006/main" count="387" uniqueCount="203">
  <si>
    <t xml:space="preserve">　　　　　　　　　　　　　令　和　６  年　度　告　示　用　　都　市　公　園　区　別　総　括　表　　　　　　　　　　　　　【Ｒ7.３.３１告示】</t>
  </si>
  <si>
    <t xml:space="preserve"> </t>
  </si>
  <si>
    <t>上段：箇所　下段：面積 ㎡　令和７年３月３１日現在</t>
  </si>
  <si>
    <t>種類</t>
  </si>
  <si>
    <t>中央区</t>
  </si>
  <si>
    <t>北　区</t>
  </si>
  <si>
    <t>東　区</t>
  </si>
  <si>
    <t>白石区</t>
  </si>
  <si>
    <t>厚別区</t>
  </si>
  <si>
    <t>豊平区</t>
  </si>
  <si>
    <t>清田区</t>
  </si>
  <si>
    <t>南　区</t>
  </si>
  <si>
    <t>西　区</t>
  </si>
  <si>
    <t>手稲区</t>
  </si>
  <si>
    <t>全市計</t>
  </si>
  <si>
    <t>街区公園</t>
  </si>
  <si>
    <t>ヵ所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</si>
  <si>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</si>
  <si>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近隣公園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</si>
  <si>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</si>
  <si>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地区公園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</si>
  <si>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</si>
  <si>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総合公園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</si>
  <si>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</si>
  <si>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運動公園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</si>
  <si>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</si>
  <si>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特殊公園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</si>
  <si>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</si>
  <si>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都市緑地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</si>
  <si>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</si>
  <si>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緩衝緑地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</si>
  <si>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</si>
  <si>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緑道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</si>
  <si>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</si>
  <si>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小計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</si>
  <si>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</si>
  <si>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広域公園</t>
  </si>
  <si>
    <t xml:space="preserve">　　　　</t>
  </si>
  <si>
    <t>真駒内公園</t>
  </si>
  <si>
    <t>滝野すずらん丘陵公園</t>
  </si>
  <si>
    <t xml:space="preserve"> （一人当たり</t>
  </si>
  <si>
    <t>㎡）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</si>
  <si>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</si>
  <si>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合計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</si>
  <si>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</si>
  <si>
    <t>1人あたり面積</t>
  </si>
  <si>
    <r>
      <rPr>
        <rFont val="MS PMincho"/>
        <color theme="1"/>
        <sz val="12.0"/>
      </rPr>
      <t>ｍ</t>
    </r>
    <r>
      <rPr>
        <rFont val="ＭＳ Ｐ明朝"/>
        <color theme="1"/>
        <sz val="12.0"/>
        <vertAlign val="superscript"/>
      </rPr>
      <t>2</t>
    </r>
    <r>
      <rPr>
        <rFont val="ＭＳ Ｐ明朝"/>
        <color theme="1"/>
        <sz val="12.0"/>
      </rPr>
      <t>/人</t>
    </r>
  </si>
  <si>
    <t>人             口</t>
  </si>
  <si>
    <t>人</t>
  </si>
  <si>
    <t>※　人口は令和６年１０月１日現在の住民基本台帳による数字である。</t>
  </si>
  <si>
    <t xml:space="preserve">　　　公園緑地区別総括表</t>
  </si>
  <si>
    <t>2025/03/31現在</t>
  </si>
  <si>
    <t>北区</t>
  </si>
  <si>
    <t>東区</t>
  </si>
  <si>
    <t>南区</t>
  </si>
  <si>
    <t>西区</t>
  </si>
  <si>
    <t xml:space="preserve">　　　都市公園</t>
  </si>
  <si>
    <t>箇所</t>
  </si>
  <si>
    <t>面積</t>
  </si>
  <si>
    <t>ha</t>
  </si>
  <si>
    <t>（一人当たり</t>
  </si>
  <si>
    <t>一人当たり</t>
  </si>
  <si>
    <t>人口</t>
  </si>
  <si>
    <t>自然緑地</t>
  </si>
  <si>
    <t>都市環境林</t>
  </si>
  <si>
    <t>都市環境林　37ヵ所</t>
  </si>
  <si>
    <t>市民の森</t>
  </si>
  <si>
    <t>市民の森　 6ヵ所</t>
  </si>
  <si>
    <t>その他の公共施設緑地</t>
  </si>
  <si>
    <t>地域のみどり</t>
  </si>
  <si>
    <t>水面等</t>
  </si>
  <si>
    <t>特殊街路</t>
  </si>
  <si>
    <t>公共空地</t>
  </si>
  <si>
    <t>その他</t>
  </si>
  <si>
    <t>野幌森林公園</t>
  </si>
  <si>
    <t>真駒内保健保安林</t>
  </si>
  <si>
    <t>総合計</t>
  </si>
  <si>
    <t>福井５丁目</t>
  </si>
  <si>
    <t>厚別北１条１丁目</t>
  </si>
  <si>
    <t>西岡２条12丁目</t>
  </si>
  <si>
    <t>北ノ沢３丁目</t>
  </si>
  <si>
    <t>西野922-566</t>
  </si>
  <si>
    <t>上野幌３条２丁目</t>
  </si>
  <si>
    <t>西岡508-1</t>
  </si>
  <si>
    <t>常盤１条１丁目</t>
  </si>
  <si>
    <t>福井２丁目</t>
  </si>
  <si>
    <t>真駒内332-9ほか</t>
  </si>
  <si>
    <t>南の沢１条１丁目</t>
  </si>
  <si>
    <t>藤野３条４丁目</t>
  </si>
  <si>
    <t>真栄３条２丁目</t>
  </si>
  <si>
    <t>宮の森１条15丁目</t>
  </si>
  <si>
    <t>簾舞２条２丁目</t>
  </si>
  <si>
    <t>あいの里３条８丁目</t>
  </si>
  <si>
    <t>美しが丘４条７丁目</t>
  </si>
  <si>
    <t>真駒内199ほか</t>
  </si>
  <si>
    <t>あいの里２条５丁目</t>
  </si>
  <si>
    <t>里塚３条５丁目</t>
  </si>
  <si>
    <t>真駒内柏丘４丁目</t>
  </si>
  <si>
    <t>あいの里３条７丁目</t>
  </si>
  <si>
    <t>真栄196-59ほか</t>
  </si>
  <si>
    <t>南あいの里</t>
  </si>
  <si>
    <t>平岡４条７丁目</t>
  </si>
  <si>
    <t>清田７条１丁目</t>
  </si>
  <si>
    <t>星置１条１丁目</t>
  </si>
  <si>
    <t>清田349-39ほか</t>
  </si>
  <si>
    <t>里塚緑ヶ丘10丁目</t>
  </si>
  <si>
    <t>里塚緑ヶ丘４丁目</t>
  </si>
  <si>
    <t>里塚４条１丁目</t>
  </si>
  <si>
    <t>豊平川</t>
  </si>
  <si>
    <t>新川</t>
  </si>
  <si>
    <t>清田南公園</t>
  </si>
  <si>
    <t>あいの里公園</t>
  </si>
  <si>
    <t>モエレ沼公園</t>
  </si>
  <si>
    <t>屯田みずほ東公園</t>
  </si>
  <si>
    <t>屯田みずほ西公園</t>
  </si>
  <si>
    <t>屯田ふるさと公園</t>
  </si>
  <si>
    <t>星観緑地</t>
  </si>
  <si>
    <t>パープルロード</t>
  </si>
  <si>
    <t>ふれあい虹の道</t>
  </si>
  <si>
    <t>屯田みずほ通</t>
  </si>
  <si>
    <t>北27条公園通</t>
  </si>
  <si>
    <t>アーバンエコロード</t>
  </si>
  <si>
    <t>あいの里団地内</t>
  </si>
  <si>
    <t>屯田循環緑道</t>
  </si>
  <si>
    <t>屯田川沿緑道</t>
  </si>
  <si>
    <t>北４条ミニ大通</t>
  </si>
  <si>
    <t>四季の道(高架下)</t>
  </si>
  <si>
    <t>西16丁目緑道</t>
  </si>
  <si>
    <t>道庁前庭</t>
  </si>
  <si>
    <t>精華亭園地</t>
  </si>
  <si>
    <t>水源地高架下1</t>
  </si>
  <si>
    <t>札幌ドーム</t>
  </si>
  <si>
    <t>知事公館</t>
  </si>
  <si>
    <t>麻生球場</t>
  </si>
  <si>
    <t>水源地高架下2</t>
  </si>
  <si>
    <t>月寒運動広場</t>
  </si>
  <si>
    <t>道立美術館</t>
  </si>
  <si>
    <t>菊水広場</t>
  </si>
  <si>
    <t>平岸霊園</t>
  </si>
  <si>
    <t>資料館</t>
  </si>
  <si>
    <t>東米里コーナーパーク</t>
  </si>
  <si>
    <t>北大植物園</t>
  </si>
  <si>
    <t>北3条広場</t>
  </si>
  <si>
    <t>さとらんど</t>
  </si>
  <si>
    <t>※菊水広場　0.02</t>
  </si>
  <si>
    <t>大通交流拠点地下広場</t>
  </si>
  <si>
    <t>つどーむ</t>
  </si>
  <si>
    <t>真駒内団地内緑地７箇所</t>
  </si>
  <si>
    <t>里塚霊園</t>
  </si>
  <si>
    <t>藻岩山スキー場</t>
  </si>
  <si>
    <t>北方自然教育園</t>
  </si>
  <si>
    <t>平和寄附地</t>
  </si>
  <si>
    <t>厚別区民交流広場</t>
  </si>
  <si>
    <t>発寒川中州</t>
  </si>
  <si>
    <t>手稲平和霊園</t>
  </si>
  <si>
    <t>有明第一都市環境林</t>
  </si>
  <si>
    <t>白旗山都市環境林に合併</t>
  </si>
  <si>
    <t>北ノ沢第一都市環境林</t>
  </si>
  <si>
    <t>山の手都市環境林</t>
  </si>
  <si>
    <t>円山西町都市環境林</t>
  </si>
  <si>
    <t>有明第二都市環境林</t>
  </si>
  <si>
    <t>北ノ沢第二都市環境林</t>
  </si>
  <si>
    <t>五天山都市環境林</t>
  </si>
  <si>
    <t>旭山都市環境林</t>
  </si>
  <si>
    <t>有明第三都市環境林</t>
  </si>
  <si>
    <t>北ノ沢第三都市環境林</t>
  </si>
  <si>
    <t>西野都市環境林</t>
  </si>
  <si>
    <t>盤渓都市環境林</t>
  </si>
  <si>
    <t>清田都市環境林</t>
  </si>
  <si>
    <t>小金湯都市環境林</t>
  </si>
  <si>
    <t>西野第二都市環境林</t>
  </si>
  <si>
    <t>伏見都市環境林</t>
  </si>
  <si>
    <t>有明おくいずみ都市環境林</t>
  </si>
  <si>
    <t>藻岩下都市環境林</t>
  </si>
  <si>
    <t>宮の沢都市環境林</t>
  </si>
  <si>
    <t>円山西町第二都市環境林</t>
  </si>
  <si>
    <t>白旗山都市環境林</t>
  </si>
  <si>
    <t>藤野都市環境林</t>
  </si>
  <si>
    <t>有明の滝都市環境林</t>
  </si>
  <si>
    <t>真駒内第一都市環境林</t>
  </si>
  <si>
    <t>有明都市環境林</t>
  </si>
  <si>
    <t>真駒内第二都市環境林</t>
  </si>
  <si>
    <t>中ノ沢第一都市環境林</t>
  </si>
  <si>
    <t>澄川都市環境林</t>
  </si>
  <si>
    <t>※都市環境林で網かけしていない所は箇所数をカウントしていない</t>
  </si>
  <si>
    <t>藤野野鳥の森都市環境林</t>
  </si>
  <si>
    <t>常盤第一都市環境林</t>
  </si>
  <si>
    <t>西岡都市環境林</t>
  </si>
  <si>
    <t>滝野よしだ都市環境林</t>
  </si>
  <si>
    <t>手稲丸山都市環境林</t>
  </si>
  <si>
    <t>南沢第一都市環境林</t>
  </si>
  <si>
    <t xml:space="preserve">　</t>
  </si>
  <si>
    <t>南沢第二都市環境林</t>
  </si>
  <si>
    <t>常盤都市環境林</t>
  </si>
  <si>
    <t>南沢都市環境林</t>
  </si>
  <si>
    <t>川沿都市環境林</t>
  </si>
  <si>
    <t>中ノ沢都市環境林</t>
  </si>
  <si>
    <t>盤渓市民の森</t>
  </si>
  <si>
    <t>西野市民の森</t>
  </si>
  <si>
    <t>手稲本町市民の森</t>
  </si>
  <si>
    <t>白川市民の森</t>
  </si>
  <si>
    <t>南沢市民の森</t>
  </si>
  <si>
    <t>豊滝市民の森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</si>
</sst>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2">
    <numFmt numFmtId="164" formatCode="#,##0_ "/>
    <numFmt numFmtId="165" formatCode="#,##0.0;[Red]\-#,##0.0"/>
    <numFmt numFmtId="166" formatCode="\(@\)"/>
    <numFmt numFmtId="167" formatCode="0.0_ "/>
    <numFmt numFmtId="168" formatCode="#,##0.0_ "/>
    <numFmt numFmtId="169" formatCode="0.000"/>
    <numFmt numFmtId="170" formatCode="0.0"/>
    <numFmt numFmtId="171" formatCode="0.0_);[Red]\(0.0\)"/>
    <numFmt numFmtId="172" formatCode="0_);[Red]\(0\)"/>
    <numFmt numFmtId="173" formatCode="?&quot;箇所&quot;"/>
    <numFmt numFmtId="174" formatCode="#,##0.00_ "/>
    <numFmt numFmtId="175" formatCode="#,##0.00_);[Red]\(#,##0.00\)"/>
  </numFmts>
  <fonts count="15">
    <font>
      <sz val="11.0"/>
      <color rgb="FF000000"/>
      <name val="MS PGothic"/>
      <scheme val="minor"/>
    </font>
    <font>
      <sz val="11.0"/>
      <color theme="1"/>
      <name val="MS PMincho"/>
    </font>
    <font>
      <sz val="18.0"/>
      <color theme="1"/>
      <name val="MS PMincho"/>
    </font>
    <font/>
    <font>
      <sz val="12.0"/>
      <color theme="1"/>
      <name val="MS PMincho"/>
    </font>
    <font>
      <sz val="12.0"/>
      <color theme="1"/>
      <name val="MS Mincho"/>
    </font>
    <font>
      <u/>
      <sz val="11.0"/>
      <color theme="1"/>
      <name val="MS PGothic"/>
    </font>
    <font>
      <sz val="11.0"/>
      <color theme="1"/>
      <name val="HGｺﾞｼｯｸM"/>
    </font>
    <font>
      <b/>
      <sz val="11.0"/>
      <color theme="1"/>
      <name val="HGｺﾞｼｯｸM"/>
    </font>
    <font>
      <sz val="11.0"/>
      <color theme="1"/>
      <name val="HGPｺﾞｼｯｸE"/>
    </font>
    <font>
      <sz val="10.0"/>
      <color theme="1"/>
      <name val="HGｺﾞｼｯｸM"/>
    </font>
    <font>
      <sz val="9.0"/>
      <color theme="1"/>
      <name val="HGｺﾞｼｯｸM"/>
    </font>
    <font>
      <sz val="8.0"/>
      <color theme="1"/>
      <name val="HGｺﾞｼｯｸM"/>
    </font>
    <font>
      <sz val="6.0"/>
      <color theme="1"/>
      <name val="HGｺﾞｼｯｸM"/>
    </font>
    <font>
      <sz val="11.0"/>
      <color theme="1"/>
      <name val="MS PGothic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83">
    <border/>
    <border>
      <left/>
      <right/>
      <top/>
      <bottom/>
    </border>
    <border>
      <left/>
      <top/>
      <bottom/>
    </border>
    <border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/>
      <top style="thin">
        <color rgb="FF000000"/>
      </top>
      <bottom style="dotted">
        <color rgb="FF000000"/>
      </bottom>
    </border>
    <border>
      <left/>
      <right style="medium">
        <color rgb="FF000000"/>
      </right>
      <top style="thin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top style="thin">
        <color rgb="FF000000"/>
      </top>
    </border>
    <border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/>
      <right/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/>
      <right/>
      <top style="double">
        <color rgb="FF000000"/>
      </top>
      <bottom/>
    </border>
    <border>
      <left/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left/>
      <right/>
      <top style="double">
        <color rgb="FF000000"/>
      </top>
      <bottom style="thin">
        <color rgb="FF000000"/>
      </bottom>
    </border>
    <border>
      <left/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shrinkToFit="0" vertical="center" wrapText="0"/>
    </xf>
    <xf borderId="2" fillId="2" fontId="2" numFmtId="0" xfId="0" applyAlignment="1" applyBorder="1" applyFont="1">
      <alignment horizontal="center" shrinkToFit="0" vertical="center" wrapText="0"/>
    </xf>
    <xf borderId="3" fillId="0" fontId="3" numFmtId="0" xfId="0" applyAlignment="1" applyBorder="1" applyFont="1">
      <alignment vertical="center"/>
    </xf>
    <xf borderId="1" fillId="2" fontId="2" numFmtId="0" xfId="0" applyAlignment="1" applyBorder="1" applyFont="1">
      <alignment horizontal="center" shrinkToFit="0" vertical="center" wrapText="0"/>
    </xf>
    <xf borderId="4" fillId="2" fontId="1" numFmtId="0" xfId="0" applyAlignment="1" applyBorder="1" applyFont="1">
      <alignment horizontal="right" shrinkToFit="0" vertical="center" wrapText="0"/>
    </xf>
    <xf borderId="5" fillId="0" fontId="3" numFmtId="0" xfId="0" applyAlignment="1" applyBorder="1" applyFont="1">
      <alignment vertical="center"/>
    </xf>
    <xf borderId="6" fillId="2" fontId="4" numFmtId="0" xfId="0" applyAlignment="1" applyBorder="1" applyFont="1">
      <alignment horizontal="center" shrinkToFit="0" vertical="center" wrapText="0"/>
    </xf>
    <xf borderId="7" fillId="2" fontId="4" numFmtId="0" xfId="0" applyAlignment="1" applyBorder="1" applyFont="1">
      <alignment horizontal="center" shrinkToFit="0" vertical="center" wrapText="0"/>
    </xf>
    <xf borderId="8" fillId="2" fontId="4" numFmtId="0" xfId="0" applyAlignment="1" applyBorder="1" applyFont="1">
      <alignment horizontal="center" shrinkToFit="0" vertical="center" wrapText="0"/>
    </xf>
    <xf borderId="9" fillId="0" fontId="3" numFmtId="0" xfId="0" applyAlignment="1" applyBorder="1" applyFont="1">
      <alignment vertical="center"/>
    </xf>
    <xf borderId="1" fillId="2" fontId="1" numFmtId="0" xfId="0" applyAlignment="1" applyBorder="1" applyFont="1">
      <alignment horizontal="center" shrinkToFit="0" vertical="center" wrapText="0"/>
    </xf>
    <xf borderId="10" fillId="2" fontId="4" numFmtId="0" xfId="0" applyAlignment="1" applyBorder="1" applyFont="1">
      <alignment horizontal="center" shrinkToFit="0" vertical="center" wrapText="0"/>
    </xf>
    <xf borderId="11" fillId="0" fontId="4" numFmtId="38" xfId="0" applyAlignment="1" applyBorder="1" applyFont="1" applyNumberFormat="1">
      <alignment shrinkToFit="0" vertical="center" wrapText="0"/>
    </xf>
    <xf borderId="11" fillId="2" fontId="4" numFmtId="38" xfId="0" applyAlignment="1" applyBorder="1" applyFont="1" applyNumberFormat="1">
      <alignment shrinkToFit="0" vertical="center" wrapText="0"/>
    </xf>
    <xf borderId="12" fillId="2" fontId="4" numFmtId="38" xfId="0" applyAlignment="1" applyBorder="1" applyFont="1" applyNumberFormat="1">
      <alignment shrinkToFit="0" vertical="center" wrapText="0"/>
    </xf>
    <xf borderId="13" fillId="2" fontId="4" numFmtId="0" xfId="0" applyAlignment="1" applyBorder="1" applyFont="1">
      <alignment horizontal="right" shrinkToFit="0" vertical="center" wrapText="0"/>
    </xf>
    <xf borderId="14" fillId="0" fontId="3" numFmtId="0" xfId="0" applyAlignment="1" applyBorder="1" applyFont="1">
      <alignment vertical="center"/>
    </xf>
    <xf borderId="15" fillId="0" fontId="5" numFmtId="164" xfId="0" applyAlignment="1" applyBorder="1" applyFont="1" applyNumberFormat="1">
      <alignment horizontal="right" shrinkToFit="0" vertical="center" wrapText="1"/>
    </xf>
    <xf borderId="16" fillId="0" fontId="4" numFmtId="38" xfId="0" applyAlignment="1" applyBorder="1" applyFont="1" applyNumberFormat="1">
      <alignment shrinkToFit="0" vertical="center" wrapText="0"/>
    </xf>
    <xf borderId="17" fillId="2" fontId="4" numFmtId="38" xfId="0" applyAlignment="1" applyBorder="1" applyFont="1" applyNumberFormat="1">
      <alignment shrinkToFit="0" vertical="center" wrapText="0"/>
    </xf>
    <xf borderId="18" fillId="2" fontId="4" numFmtId="38" xfId="0" applyAlignment="1" applyBorder="1" applyFont="1" applyNumberFormat="1">
      <alignment shrinkToFit="0" vertical="center" wrapText="0"/>
    </xf>
    <xf borderId="19" fillId="2" fontId="4" numFmtId="0" xfId="0" applyAlignment="1" applyBorder="1" applyFont="1">
      <alignment horizontal="right" shrinkToFit="0" vertical="center" wrapText="0"/>
    </xf>
    <xf borderId="15" fillId="0" fontId="5" numFmtId="3" xfId="0" applyAlignment="1" applyBorder="1" applyFont="1" applyNumberFormat="1">
      <alignment horizontal="right" shrinkToFit="0" vertical="center" wrapText="1"/>
    </xf>
    <xf borderId="20" fillId="2" fontId="4" numFmtId="38" xfId="0" applyAlignment="1" applyBorder="1" applyFont="1" applyNumberFormat="1">
      <alignment horizontal="left" shrinkToFit="0" vertical="center" wrapText="0"/>
    </xf>
    <xf borderId="21" fillId="2" fontId="4" numFmtId="38" xfId="0" applyAlignment="1" applyBorder="1" applyFont="1" applyNumberFormat="1">
      <alignment horizontal="center" shrinkToFit="0" vertical="center" wrapText="0"/>
    </xf>
    <xf borderId="21" fillId="2" fontId="4" numFmtId="38" xfId="0" applyAlignment="1" applyBorder="1" applyFont="1" applyNumberFormat="1">
      <alignment horizontal="left" shrinkToFit="0" vertical="center" wrapText="0"/>
    </xf>
    <xf borderId="22" fillId="2" fontId="4" numFmtId="38" xfId="0" applyAlignment="1" applyBorder="1" applyFont="1" applyNumberFormat="1">
      <alignment horizontal="right" shrinkToFit="0" vertical="center" wrapText="0"/>
    </xf>
    <xf borderId="23" fillId="0" fontId="3" numFmtId="0" xfId="0" applyAlignment="1" applyBorder="1" applyFont="1">
      <alignment vertical="center"/>
    </xf>
    <xf borderId="21" fillId="2" fontId="4" numFmtId="165" xfId="0" applyAlignment="1" applyBorder="1" applyFont="1" applyNumberFormat="1">
      <alignment horizontal="center" shrinkToFit="0" vertical="center" wrapText="0"/>
    </xf>
    <xf borderId="24" fillId="2" fontId="4" numFmtId="38" xfId="0" applyAlignment="1" applyBorder="1" applyFont="1" applyNumberFormat="1">
      <alignment horizontal="left" shrinkToFit="0" vertical="center" wrapText="0"/>
    </xf>
    <xf borderId="25" fillId="0" fontId="3" numFmtId="0" xfId="0" applyAlignment="1" applyBorder="1" applyFont="1">
      <alignment vertical="center"/>
    </xf>
    <xf borderId="26" fillId="0" fontId="3" numFmtId="0" xfId="0" applyAlignment="1" applyBorder="1" applyFont="1">
      <alignment vertical="center"/>
    </xf>
    <xf borderId="27" fillId="0" fontId="3" numFmtId="0" xfId="0" applyAlignment="1" applyBorder="1" applyFont="1">
      <alignment vertical="center"/>
    </xf>
    <xf borderId="28" fillId="0" fontId="3" numFmtId="0" xfId="0" applyAlignment="1" applyBorder="1" applyFont="1">
      <alignment vertical="center"/>
    </xf>
    <xf borderId="29" fillId="0" fontId="3" numFmtId="0" xfId="0" applyAlignment="1" applyBorder="1" applyFont="1">
      <alignment vertical="center"/>
    </xf>
    <xf borderId="30" fillId="2" fontId="4" numFmtId="38" xfId="0" applyAlignment="1" applyBorder="1" applyFont="1" applyNumberFormat="1">
      <alignment horizontal="center" shrinkToFit="0" vertical="center" wrapText="0"/>
    </xf>
    <xf borderId="31" fillId="0" fontId="3" numFmtId="0" xfId="0" applyAlignment="1" applyBorder="1" applyFont="1">
      <alignment vertical="center"/>
    </xf>
    <xf borderId="32" fillId="0" fontId="3" numFmtId="0" xfId="0" applyAlignment="1" applyBorder="1" applyFont="1">
      <alignment vertical="center"/>
    </xf>
    <xf borderId="33" fillId="0" fontId="3" numFmtId="0" xfId="0" applyAlignment="1" applyBorder="1" applyFont="1">
      <alignment vertical="center"/>
    </xf>
    <xf borderId="32" fillId="0" fontId="4" numFmtId="38" xfId="0" applyAlignment="1" applyBorder="1" applyFont="1" applyNumberFormat="1">
      <alignment shrinkToFit="0" vertical="center" wrapText="0"/>
    </xf>
    <xf borderId="34" fillId="2" fontId="4" numFmtId="0" xfId="0" applyAlignment="1" applyBorder="1" applyFont="1">
      <alignment horizontal="center" shrinkToFit="0" vertical="center" wrapText="1"/>
    </xf>
    <xf borderId="11" fillId="2" fontId="4" numFmtId="165" xfId="0" applyAlignment="1" applyBorder="1" applyFont="1" applyNumberFormat="1">
      <alignment shrinkToFit="0" vertical="center" wrapText="0"/>
    </xf>
    <xf borderId="12" fillId="2" fontId="4" numFmtId="165" xfId="0" applyAlignment="1" applyBorder="1" applyFont="1" applyNumberFormat="1">
      <alignment shrinkToFit="0" vertical="center" wrapText="0"/>
    </xf>
    <xf borderId="35" fillId="2" fontId="4" numFmtId="166" xfId="0" applyAlignment="1" applyBorder="1" applyFont="1" applyNumberFormat="1">
      <alignment horizontal="center" shrinkToFit="0" vertical="center" wrapText="0"/>
    </xf>
    <xf borderId="36" fillId="2" fontId="4" numFmtId="38" xfId="0" applyAlignment="1" applyBorder="1" applyFont="1" applyNumberFormat="1">
      <alignment shrinkToFit="0" vertical="center" wrapText="0"/>
    </xf>
    <xf borderId="37" fillId="2" fontId="4" numFmtId="38" xfId="0" applyAlignment="1" applyBorder="1" applyFont="1" applyNumberFormat="1">
      <alignment shrinkToFit="0" vertical="center" wrapText="0"/>
    </xf>
    <xf borderId="38" fillId="2" fontId="4" numFmtId="0" xfId="0" applyAlignment="1" applyBorder="1" applyFont="1">
      <alignment horizontal="right" shrinkToFit="0" vertical="center" wrapText="0"/>
    </xf>
    <xf borderId="39" fillId="2" fontId="1" numFmtId="0" xfId="0" applyAlignment="1" applyBorder="1" applyFont="1">
      <alignment shrinkToFit="0" vertical="center" wrapText="0"/>
    </xf>
    <xf borderId="40" fillId="0" fontId="3" numFmtId="0" xfId="0" applyAlignment="1" applyBorder="1" applyFont="1">
      <alignment vertical="center"/>
    </xf>
    <xf borderId="2" fillId="2" fontId="1" numFmtId="0" xfId="0" applyAlignment="1" applyBorder="1" applyFont="1">
      <alignment shrinkToFit="0" vertical="center" wrapText="0"/>
    </xf>
    <xf borderId="1" fillId="2" fontId="6" numFmtId="0" xfId="0" applyAlignment="1" applyBorder="1" applyFont="1">
      <alignment shrinkToFit="0" vertical="center" wrapText="0"/>
    </xf>
    <xf borderId="1" fillId="2" fontId="7" numFmtId="0" xfId="0" applyAlignment="1" applyBorder="1" applyFont="1">
      <alignment shrinkToFit="0" vertical="center" wrapText="0"/>
    </xf>
    <xf borderId="41" fillId="2" fontId="7" numFmtId="0" xfId="0" applyAlignment="1" applyBorder="1" applyFont="1">
      <alignment readingOrder="0" shrinkToFit="1" vertical="center" wrapText="0"/>
    </xf>
    <xf borderId="42" fillId="0" fontId="3" numFmtId="0" xfId="0" applyAlignment="1" applyBorder="1" applyFont="1">
      <alignment vertical="center"/>
    </xf>
    <xf borderId="43" fillId="2" fontId="7" numFmtId="0" xfId="0" applyAlignment="1" applyBorder="1" applyFont="1">
      <alignment shrinkToFit="1" vertical="center" wrapText="0"/>
    </xf>
    <xf borderId="44" fillId="2" fontId="7" numFmtId="0" xfId="0" applyAlignment="1" applyBorder="1" applyFont="1">
      <alignment shrinkToFit="0" vertical="center" wrapText="0"/>
    </xf>
    <xf borderId="45" fillId="2" fontId="7" numFmtId="0" xfId="0" applyAlignment="1" applyBorder="1" applyFont="1">
      <alignment shrinkToFit="0" vertical="center" wrapText="0"/>
    </xf>
    <xf borderId="46" fillId="0" fontId="3" numFmtId="0" xfId="0" applyAlignment="1" applyBorder="1" applyFont="1">
      <alignment vertical="center"/>
    </xf>
    <xf borderId="44" fillId="2" fontId="7" numFmtId="38" xfId="0" applyAlignment="1" applyBorder="1" applyFont="1" applyNumberFormat="1">
      <alignment shrinkToFit="0" vertical="center" wrapText="0"/>
    </xf>
    <xf borderId="44" fillId="2" fontId="7" numFmtId="167" xfId="0" applyAlignment="1" applyBorder="1" applyFont="1" applyNumberFormat="1">
      <alignment shrinkToFit="0" vertical="center" wrapText="0"/>
    </xf>
    <xf borderId="1" fillId="2" fontId="8" numFmtId="0" xfId="0" applyAlignment="1" applyBorder="1" applyFont="1">
      <alignment shrinkToFit="0" vertical="center" wrapText="0"/>
    </xf>
    <xf borderId="44" fillId="2" fontId="7" numFmtId="168" xfId="0" applyAlignment="1" applyBorder="1" applyFont="1" applyNumberFormat="1">
      <alignment shrinkToFit="0" vertical="center" wrapText="0"/>
    </xf>
    <xf borderId="47" fillId="2" fontId="7" numFmtId="0" xfId="0" applyAlignment="1" applyBorder="1" applyFont="1">
      <alignment horizontal="right" shrinkToFit="0" vertical="center" wrapText="0"/>
    </xf>
    <xf borderId="48" fillId="0" fontId="3" numFmtId="0" xfId="0" applyAlignment="1" applyBorder="1" applyFont="1">
      <alignment vertical="center"/>
    </xf>
    <xf borderId="49" fillId="2" fontId="7" numFmtId="167" xfId="0" applyAlignment="1" applyBorder="1" applyFont="1" applyNumberFormat="1">
      <alignment horizontal="left" shrinkToFit="0" vertical="center" wrapText="0"/>
    </xf>
    <xf borderId="49" fillId="2" fontId="7" numFmtId="168" xfId="0" applyAlignment="1" applyBorder="1" applyFont="1" applyNumberFormat="1">
      <alignment shrinkToFit="0" vertical="center" wrapText="0"/>
    </xf>
    <xf borderId="49" fillId="2" fontId="7" numFmtId="167" xfId="0" applyAlignment="1" applyBorder="1" applyFont="1" applyNumberFormat="1">
      <alignment shrinkToFit="0" vertical="center" wrapText="0"/>
    </xf>
    <xf borderId="50" fillId="2" fontId="7" numFmtId="0" xfId="0" applyAlignment="1" applyBorder="1" applyFont="1">
      <alignment shrinkToFit="0" vertical="center" wrapText="0"/>
    </xf>
    <xf borderId="44" fillId="2" fontId="9" numFmtId="38" xfId="0" applyAlignment="1" applyBorder="1" applyFont="1" applyNumberFormat="1">
      <alignment shrinkToFit="0" vertical="center" wrapText="0"/>
    </xf>
    <xf borderId="44" fillId="2" fontId="9" numFmtId="168" xfId="0" applyAlignment="1" applyBorder="1" applyFont="1" applyNumberFormat="1">
      <alignment shrinkToFit="0" vertical="center" wrapText="0"/>
    </xf>
    <xf borderId="1" fillId="2" fontId="7" numFmtId="169" xfId="0" applyAlignment="1" applyBorder="1" applyFont="1" applyNumberFormat="1">
      <alignment shrinkToFit="0" vertical="center" wrapText="0"/>
    </xf>
    <xf borderId="45" fillId="2" fontId="7" numFmtId="167" xfId="0" applyAlignment="1" applyBorder="1" applyFont="1" applyNumberFormat="1">
      <alignment shrinkToFit="0" vertical="center" wrapText="0"/>
    </xf>
    <xf borderId="51" fillId="2" fontId="7" numFmtId="0" xfId="0" applyAlignment="1" applyBorder="1" applyFont="1">
      <alignment shrinkToFit="0" vertical="center" wrapText="0"/>
    </xf>
    <xf borderId="52" fillId="2" fontId="7" numFmtId="38" xfId="0" applyAlignment="1" applyBorder="1" applyFont="1" applyNumberFormat="1">
      <alignment shrinkToFit="0" vertical="center" wrapText="0"/>
    </xf>
    <xf borderId="53" fillId="0" fontId="3" numFmtId="0" xfId="0" applyAlignment="1" applyBorder="1" applyFont="1">
      <alignment vertical="center"/>
    </xf>
    <xf borderId="54" fillId="2" fontId="7" numFmtId="0" xfId="0" applyAlignment="1" applyBorder="1" applyFont="1">
      <alignment shrinkToFit="0" vertical="center" wrapText="0"/>
    </xf>
    <xf borderId="55" fillId="2" fontId="7" numFmtId="0" xfId="0" applyAlignment="1" applyBorder="1" applyFont="1">
      <alignment shrinkToFit="0" vertical="center" wrapText="0"/>
    </xf>
    <xf borderId="56" fillId="2" fontId="7" numFmtId="0" xfId="0" applyAlignment="1" applyBorder="1" applyFont="1">
      <alignment shrinkToFit="0" vertical="center" wrapText="0"/>
    </xf>
    <xf borderId="1" fillId="2" fontId="7" numFmtId="0" xfId="0" applyAlignment="1" applyBorder="1" applyFont="1">
      <alignment shrinkToFit="1" vertical="center" wrapText="0"/>
    </xf>
    <xf borderId="57" fillId="2" fontId="7" numFmtId="0" xfId="0" applyAlignment="1" applyBorder="1" applyFont="1">
      <alignment shrinkToFit="1" vertical="center" wrapText="0"/>
    </xf>
    <xf borderId="58" fillId="2" fontId="7" numFmtId="0" xfId="0" applyAlignment="1" applyBorder="1" applyFont="1">
      <alignment shrinkToFit="0" vertical="center" wrapText="0"/>
    </xf>
    <xf borderId="47" fillId="2" fontId="10" numFmtId="0" xfId="0" applyAlignment="1" applyBorder="1" applyFont="1">
      <alignment horizontal="right" shrinkToFit="0" vertical="center" wrapText="0"/>
    </xf>
    <xf borderId="47" fillId="2" fontId="7" numFmtId="168" xfId="0" applyAlignment="1" applyBorder="1" applyFont="1" applyNumberFormat="1">
      <alignment horizontal="right" shrinkToFit="0" vertical="center" wrapText="0"/>
    </xf>
    <xf borderId="49" fillId="2" fontId="7" numFmtId="0" xfId="0" applyAlignment="1" applyBorder="1" applyFont="1">
      <alignment shrinkToFit="0" vertical="center" wrapText="0"/>
    </xf>
    <xf borderId="59" fillId="2" fontId="7" numFmtId="0" xfId="0" applyAlignment="1" applyBorder="1" applyFont="1">
      <alignment shrinkToFit="0" vertical="center" wrapText="0"/>
    </xf>
    <xf borderId="49" fillId="2" fontId="11" numFmtId="168" xfId="0" applyAlignment="1" applyBorder="1" applyFont="1" applyNumberFormat="1">
      <alignment shrinkToFit="0" vertical="center" wrapText="0"/>
    </xf>
    <xf borderId="47" fillId="2" fontId="11" numFmtId="0" xfId="0" applyAlignment="1" applyBorder="1" applyFont="1">
      <alignment horizontal="right" shrinkToFit="0" vertical="center" wrapText="0"/>
    </xf>
    <xf borderId="49" fillId="2" fontId="11" numFmtId="167" xfId="0" applyAlignment="1" applyBorder="1" applyFont="1" applyNumberFormat="1">
      <alignment shrinkToFit="0" vertical="center" wrapText="0"/>
    </xf>
    <xf borderId="50" fillId="2" fontId="7" numFmtId="167" xfId="0" applyAlignment="1" applyBorder="1" applyFont="1" applyNumberFormat="1">
      <alignment shrinkToFit="0" vertical="center" wrapText="0"/>
    </xf>
    <xf borderId="44" fillId="2" fontId="7" numFmtId="0" xfId="0" applyAlignment="1" applyBorder="1" applyFont="1">
      <alignment horizontal="right" shrinkToFit="0" vertical="center" wrapText="0"/>
    </xf>
    <xf borderId="60" fillId="2" fontId="7" numFmtId="168" xfId="0" applyAlignment="1" applyBorder="1" applyFont="1" applyNumberFormat="1">
      <alignment horizontal="right" shrinkToFit="0" vertical="center" wrapText="0"/>
    </xf>
    <xf borderId="61" fillId="2" fontId="7" numFmtId="0" xfId="0" applyAlignment="1" applyBorder="1" applyFont="1">
      <alignment shrinkToFit="1" vertical="center" wrapText="0"/>
    </xf>
    <xf borderId="49" fillId="2" fontId="7" numFmtId="167" xfId="0" applyAlignment="1" applyBorder="1" applyFont="1" applyNumberFormat="1">
      <alignment horizontal="center" shrinkToFit="0" vertical="center" wrapText="0"/>
    </xf>
    <xf borderId="62" fillId="2" fontId="7" numFmtId="168" xfId="0" applyAlignment="1" applyBorder="1" applyFont="1" applyNumberFormat="1">
      <alignment horizontal="right" shrinkToFit="0" vertical="center" wrapText="0"/>
    </xf>
    <xf borderId="43" fillId="2" fontId="7" numFmtId="0" xfId="0" applyAlignment="1" applyBorder="1" applyFont="1">
      <alignment shrinkToFit="0" vertical="center" wrapText="0"/>
    </xf>
    <xf borderId="43" fillId="2" fontId="7" numFmtId="0" xfId="0" applyAlignment="1" applyBorder="1" applyFont="1">
      <alignment horizontal="right" shrinkToFit="0" vertical="center" wrapText="0"/>
    </xf>
    <xf borderId="43" fillId="2" fontId="7" numFmtId="168" xfId="0" applyAlignment="1" applyBorder="1" applyFont="1" applyNumberFormat="1">
      <alignment horizontal="right" shrinkToFit="0" vertical="center" wrapText="0"/>
    </xf>
    <xf borderId="43" fillId="2" fontId="7" numFmtId="168" xfId="0" applyAlignment="1" applyBorder="1" applyFont="1" applyNumberFormat="1">
      <alignment shrinkToFit="0" vertical="center" wrapText="0"/>
    </xf>
    <xf borderId="43" fillId="2" fontId="7" numFmtId="167" xfId="0" applyAlignment="1" applyBorder="1" applyFont="1" applyNumberFormat="1">
      <alignment horizontal="center" shrinkToFit="0" vertical="center" wrapText="0"/>
    </xf>
    <xf borderId="43" fillId="2" fontId="11" numFmtId="168" xfId="0" applyAlignment="1" applyBorder="1" applyFont="1" applyNumberFormat="1">
      <alignment shrinkToFit="0" vertical="center" wrapText="0"/>
    </xf>
    <xf borderId="41" fillId="2" fontId="7" numFmtId="0" xfId="0" applyAlignment="1" applyBorder="1" applyFont="1">
      <alignment horizontal="right" shrinkToFit="0" vertical="center" wrapText="0"/>
    </xf>
    <xf borderId="43" fillId="2" fontId="7" numFmtId="167" xfId="0" applyAlignment="1" applyBorder="1" applyFont="1" applyNumberFormat="1">
      <alignment shrinkToFit="0" vertical="center" wrapText="0"/>
    </xf>
    <xf borderId="51" fillId="2" fontId="9" numFmtId="0" xfId="0" applyAlignment="1" applyBorder="1" applyFont="1">
      <alignment shrinkToFit="0" vertical="center" wrapText="0"/>
    </xf>
    <xf borderId="63" fillId="2" fontId="9" numFmtId="168" xfId="0" applyAlignment="1" applyBorder="1" applyFont="1" applyNumberFormat="1">
      <alignment horizontal="right" shrinkToFit="0" vertical="center" wrapText="0"/>
    </xf>
    <xf borderId="64" fillId="2" fontId="7" numFmtId="0" xfId="0" applyAlignment="1" applyBorder="1" applyFont="1">
      <alignment shrinkToFit="0" vertical="center" wrapText="0"/>
    </xf>
    <xf borderId="65" fillId="0" fontId="3" numFmtId="0" xfId="0" applyAlignment="1" applyBorder="1" applyFont="1">
      <alignment vertical="center"/>
    </xf>
    <xf borderId="66" fillId="2" fontId="7" numFmtId="0" xfId="0" applyAlignment="1" applyBorder="1" applyFont="1">
      <alignment shrinkToFit="0" vertical="center" wrapText="0"/>
    </xf>
    <xf borderId="67" fillId="2" fontId="7" numFmtId="0" xfId="0" applyAlignment="1" applyBorder="1" applyFont="1">
      <alignment shrinkToFit="0" vertical="center" wrapText="0"/>
    </xf>
    <xf borderId="68" fillId="2" fontId="7" numFmtId="0" xfId="0" applyAlignment="1" applyBorder="1" applyFont="1">
      <alignment shrinkToFit="0" vertical="center" wrapText="0"/>
    </xf>
    <xf borderId="61" fillId="2" fontId="7" numFmtId="0" xfId="0" applyAlignment="1" applyBorder="1" applyFont="1">
      <alignment shrinkToFit="0" vertical="center" wrapText="0"/>
    </xf>
    <xf borderId="44" fillId="2" fontId="7" numFmtId="167" xfId="0" applyAlignment="1" applyBorder="1" applyFont="1" applyNumberFormat="1">
      <alignment horizontal="right" shrinkToFit="0" vertical="center" wrapText="0"/>
    </xf>
    <xf borderId="44" fillId="2" fontId="7" numFmtId="170" xfId="0" applyAlignment="1" applyBorder="1" applyFont="1" applyNumberFormat="1">
      <alignment shrinkToFit="0" vertical="center" wrapText="0"/>
    </xf>
    <xf borderId="62" fillId="2" fontId="7" numFmtId="167" xfId="0" applyAlignment="1" applyBorder="1" applyFont="1" applyNumberFormat="1">
      <alignment shrinkToFit="0" vertical="center" wrapText="0"/>
    </xf>
    <xf borderId="44" fillId="2" fontId="7" numFmtId="168" xfId="0" applyAlignment="1" applyBorder="1" applyFont="1" applyNumberFormat="1">
      <alignment horizontal="right" shrinkToFit="0" vertical="center" wrapText="0"/>
    </xf>
    <xf borderId="44" fillId="2" fontId="7" numFmtId="171" xfId="0" applyAlignment="1" applyBorder="1" applyFont="1" applyNumberFormat="1">
      <alignment shrinkToFit="0" vertical="center" wrapText="0"/>
    </xf>
    <xf borderId="44" fillId="2" fontId="7" numFmtId="171" xfId="0" applyAlignment="1" applyBorder="1" applyFont="1" applyNumberFormat="1">
      <alignment horizontal="right" shrinkToFit="0" vertical="center" wrapText="0"/>
    </xf>
    <xf borderId="44" fillId="2" fontId="7" numFmtId="172" xfId="0" applyAlignment="1" applyBorder="1" applyFont="1" applyNumberFormat="1">
      <alignment shrinkToFit="0" vertical="center" wrapText="0"/>
    </xf>
    <xf borderId="62" fillId="2" fontId="7" numFmtId="168" xfId="0" applyAlignment="1" applyBorder="1" applyFont="1" applyNumberFormat="1">
      <alignment shrinkToFit="0" vertical="center" wrapText="0"/>
    </xf>
    <xf borderId="44" fillId="2" fontId="7" numFmtId="172" xfId="0" applyAlignment="1" applyBorder="1" applyFont="1" applyNumberFormat="1">
      <alignment horizontal="right" shrinkToFit="0" vertical="center" wrapText="0"/>
    </xf>
    <xf borderId="62" fillId="2" fontId="7" numFmtId="171" xfId="0" applyAlignment="1" applyBorder="1" applyFont="1" applyNumberFormat="1">
      <alignment shrinkToFit="0" vertical="center" wrapText="0"/>
    </xf>
    <xf borderId="61" fillId="2" fontId="7" numFmtId="0" xfId="0" applyAlignment="1" applyBorder="1" applyFont="1">
      <alignment shrinkToFit="0" vertical="center" wrapText="1"/>
    </xf>
    <xf borderId="18" fillId="2" fontId="7" numFmtId="0" xfId="0" applyAlignment="1" applyBorder="1" applyFont="1">
      <alignment shrinkToFit="0" vertical="center" wrapText="0"/>
    </xf>
    <xf borderId="41" fillId="2" fontId="7" numFmtId="168" xfId="0" applyAlignment="1" applyBorder="1" applyFont="1" applyNumberFormat="1">
      <alignment horizontal="right" shrinkToFit="0" vertical="center" wrapText="0"/>
    </xf>
    <xf borderId="41" fillId="2" fontId="7" numFmtId="168" xfId="0" applyAlignment="1" applyBorder="1" applyFont="1" applyNumberFormat="1">
      <alignment horizontal="center" shrinkToFit="0" vertical="center" wrapText="0"/>
    </xf>
    <xf borderId="41" fillId="2" fontId="11" numFmtId="0" xfId="0" applyAlignment="1" applyBorder="1" applyFont="1">
      <alignment horizontal="right" shrinkToFit="0" vertical="center" wrapText="0"/>
    </xf>
    <xf borderId="43" fillId="2" fontId="11" numFmtId="167" xfId="0" applyAlignment="1" applyBorder="1" applyFont="1" applyNumberFormat="1">
      <alignment shrinkToFit="0" vertical="center" wrapText="0"/>
    </xf>
    <xf borderId="69" fillId="2" fontId="7" numFmtId="0" xfId="0" applyAlignment="1" applyBorder="1" applyFont="1">
      <alignment shrinkToFit="0" vertical="center" wrapText="0"/>
    </xf>
    <xf borderId="70" fillId="2" fontId="7" numFmtId="0" xfId="0" applyAlignment="1" applyBorder="1" applyFont="1">
      <alignment shrinkToFit="0" vertical="center" wrapText="0"/>
    </xf>
    <xf borderId="71" fillId="2" fontId="7" numFmtId="0" xfId="0" applyAlignment="1" applyBorder="1" applyFont="1">
      <alignment shrinkToFit="0" vertical="center" wrapText="0"/>
    </xf>
    <xf borderId="72" fillId="2" fontId="7" numFmtId="0" xfId="0" applyAlignment="1" applyBorder="1" applyFont="1">
      <alignment shrinkToFit="0" vertical="center" wrapText="0"/>
    </xf>
    <xf borderId="73" fillId="2" fontId="7" numFmtId="0" xfId="0" applyAlignment="1" applyBorder="1" applyFont="1">
      <alignment horizontal="right" shrinkToFit="0" vertical="center" wrapText="0"/>
    </xf>
    <xf borderId="74" fillId="0" fontId="3" numFmtId="0" xfId="0" applyAlignment="1" applyBorder="1" applyFont="1">
      <alignment vertical="center"/>
    </xf>
    <xf borderId="72" fillId="2" fontId="7" numFmtId="167" xfId="0" applyAlignment="1" applyBorder="1" applyFont="1" applyNumberFormat="1">
      <alignment shrinkToFit="0" vertical="center" wrapText="0"/>
    </xf>
    <xf borderId="75" fillId="2" fontId="7" numFmtId="0" xfId="0" applyAlignment="1" applyBorder="1" applyFont="1">
      <alignment shrinkToFit="0" vertical="center" wrapText="0"/>
    </xf>
    <xf borderId="76" fillId="2" fontId="9" numFmtId="172" xfId="0" applyAlignment="1" applyBorder="1" applyFont="1" applyNumberFormat="1">
      <alignment shrinkToFit="0" vertical="center" wrapText="0"/>
    </xf>
    <xf borderId="77" fillId="2" fontId="9" numFmtId="168" xfId="0" applyAlignment="1" applyBorder="1" applyFont="1" applyNumberFormat="1">
      <alignment shrinkToFit="0" vertical="center" wrapText="0"/>
    </xf>
    <xf borderId="1" fillId="2" fontId="7" numFmtId="167" xfId="0" applyAlignment="1" applyBorder="1" applyFont="1" applyNumberFormat="1">
      <alignment shrinkToFit="0" vertical="center" wrapText="0"/>
    </xf>
    <xf borderId="1" fillId="2" fontId="7" numFmtId="173" xfId="0" applyAlignment="1" applyBorder="1" applyFont="1" applyNumberFormat="1">
      <alignment shrinkToFit="0" vertical="center" wrapText="0"/>
    </xf>
    <xf borderId="44" fillId="2" fontId="9" numFmtId="165" xfId="0" applyAlignment="1" applyBorder="1" applyFont="1" applyNumberFormat="1">
      <alignment shrinkToFit="0" vertical="center" wrapText="0"/>
    </xf>
    <xf borderId="1" fillId="2" fontId="7" numFmtId="168" xfId="0" applyAlignment="1" applyBorder="1" applyFont="1" applyNumberFormat="1">
      <alignment shrinkToFit="0" vertical="center" wrapText="0"/>
    </xf>
    <xf borderId="1" fillId="2" fontId="9" numFmtId="0" xfId="0" applyAlignment="1" applyBorder="1" applyFont="1">
      <alignment shrinkToFit="0" vertical="center" wrapText="0"/>
    </xf>
    <xf borderId="44" fillId="2" fontId="9" numFmtId="0" xfId="0" applyAlignment="1" applyBorder="1" applyFont="1">
      <alignment shrinkToFit="0" vertical="center" wrapText="0"/>
    </xf>
    <xf borderId="45" fillId="2" fontId="9" numFmtId="167" xfId="0" applyAlignment="1" applyBorder="1" applyFont="1" applyNumberFormat="1">
      <alignment shrinkToFit="0" vertical="center" wrapText="0"/>
    </xf>
    <xf borderId="45" fillId="2" fontId="7" numFmtId="38" xfId="0" applyAlignment="1" applyBorder="1" applyFont="1" applyNumberFormat="1">
      <alignment shrinkToFit="0" vertical="center" wrapText="0"/>
    </xf>
    <xf borderId="45" fillId="2" fontId="10" numFmtId="0" xfId="0" applyAlignment="1" applyBorder="1" applyFont="1">
      <alignment horizontal="center" shrinkToFit="0" vertical="center" wrapText="0"/>
    </xf>
    <xf borderId="1" fillId="2" fontId="10" numFmtId="0" xfId="0" applyAlignment="1" applyBorder="1" applyFont="1">
      <alignment shrinkToFit="0" vertical="center" wrapText="0"/>
    </xf>
    <xf borderId="45" fillId="2" fontId="10" numFmtId="0" xfId="0" applyAlignment="1" applyBorder="1" applyFont="1">
      <alignment shrinkToFit="1" vertical="center" wrapText="0"/>
    </xf>
    <xf borderId="45" fillId="2" fontId="10" numFmtId="174" xfId="0" applyAlignment="1" applyBorder="1" applyFont="1" applyNumberFormat="1">
      <alignment horizontal="right" shrinkToFit="0" vertical="center" wrapText="0"/>
    </xf>
    <xf borderId="45" fillId="2" fontId="10" numFmtId="0" xfId="0" applyAlignment="1" applyBorder="1" applyFont="1">
      <alignment shrinkToFit="0" vertical="center" wrapText="0"/>
    </xf>
    <xf borderId="2" fillId="2" fontId="7" numFmtId="0" xfId="0" applyAlignment="1" applyBorder="1" applyFont="1">
      <alignment shrinkToFit="0" vertical="center" wrapText="0"/>
    </xf>
    <xf borderId="41" fillId="2" fontId="10" numFmtId="0" xfId="0" applyAlignment="1" applyBorder="1" applyFont="1">
      <alignment horizontal="center" shrinkToFit="0" vertical="center" wrapText="0"/>
    </xf>
    <xf borderId="45" fillId="2" fontId="10" numFmtId="174" xfId="0" applyAlignment="1" applyBorder="1" applyFont="1" applyNumberFormat="1">
      <alignment shrinkToFit="0" vertical="center" wrapText="0"/>
    </xf>
    <xf borderId="45" fillId="2" fontId="11" numFmtId="0" xfId="0" applyAlignment="1" applyBorder="1" applyFont="1">
      <alignment shrinkToFit="0" vertical="center" wrapText="0"/>
    </xf>
    <xf borderId="2" fillId="2" fontId="10" numFmtId="0" xfId="0" applyAlignment="1" applyBorder="1" applyFont="1">
      <alignment shrinkToFit="0" vertical="center" wrapText="0"/>
    </xf>
    <xf borderId="2" fillId="2" fontId="10" numFmtId="174" xfId="0" applyAlignment="1" applyBorder="1" applyFont="1" applyNumberFormat="1">
      <alignment horizontal="right" shrinkToFit="0" vertical="center" wrapText="0"/>
    </xf>
    <xf borderId="78" fillId="2" fontId="7" numFmtId="0" xfId="0" applyAlignment="1" applyBorder="1" applyFont="1">
      <alignment shrinkToFit="0" vertical="center" wrapText="0"/>
    </xf>
    <xf borderId="79" fillId="0" fontId="3" numFmtId="0" xfId="0" applyAlignment="1" applyBorder="1" applyFont="1">
      <alignment vertical="center"/>
    </xf>
    <xf borderId="78" fillId="2" fontId="10" numFmtId="175" xfId="0" applyAlignment="1" applyBorder="1" applyFont="1" applyNumberFormat="1">
      <alignment shrinkToFit="0" vertical="center" wrapText="0"/>
    </xf>
    <xf borderId="2" fillId="2" fontId="10" numFmtId="0" xfId="0" applyAlignment="1" applyBorder="1" applyFont="1">
      <alignment shrinkToFit="1" vertical="center" wrapText="0"/>
    </xf>
    <xf borderId="45" fillId="2" fontId="10" numFmtId="168" xfId="0" applyAlignment="1" applyBorder="1" applyFont="1" applyNumberFormat="1">
      <alignment horizontal="right" shrinkToFit="0" vertical="center" wrapText="0"/>
    </xf>
    <xf borderId="47" fillId="2" fontId="7" numFmtId="0" xfId="0" applyAlignment="1" applyBorder="1" applyFont="1">
      <alignment shrinkToFit="0" vertical="center" wrapText="0"/>
    </xf>
    <xf borderId="47" fillId="2" fontId="7" numFmtId="168" xfId="0" applyAlignment="1" applyBorder="1" applyFont="1" applyNumberFormat="1">
      <alignment shrinkToFit="0" vertical="center" wrapText="0"/>
    </xf>
    <xf borderId="45" fillId="2" fontId="10" numFmtId="168" xfId="0" applyAlignment="1" applyBorder="1" applyFont="1" applyNumberFormat="1">
      <alignment horizontal="center" shrinkToFit="0" vertical="center" wrapText="0"/>
    </xf>
    <xf borderId="80" fillId="2" fontId="7" numFmtId="0" xfId="0" applyAlignment="1" applyBorder="1" applyFont="1">
      <alignment shrinkToFit="0" vertical="center" wrapText="0"/>
    </xf>
    <xf borderId="81" fillId="0" fontId="3" numFmtId="0" xfId="0" applyAlignment="1" applyBorder="1" applyFont="1">
      <alignment vertical="center"/>
    </xf>
    <xf borderId="80" fillId="2" fontId="7" numFmtId="168" xfId="0" applyAlignment="1" applyBorder="1" applyFont="1" applyNumberFormat="1">
      <alignment shrinkToFit="0" vertical="center" wrapText="0"/>
    </xf>
    <xf borderId="78" fillId="2" fontId="10" numFmtId="168" xfId="0" applyAlignment="1" applyBorder="1" applyFont="1" applyNumberFormat="1">
      <alignment shrinkToFit="0" vertical="center" wrapText="0"/>
    </xf>
    <xf borderId="45" fillId="2" fontId="12" numFmtId="0" xfId="0" applyAlignment="1" applyBorder="1" applyFont="1">
      <alignment shrinkToFit="1" vertical="center" wrapText="0"/>
    </xf>
    <xf borderId="2" fillId="2" fontId="10" numFmtId="168" xfId="0" applyAlignment="1" applyBorder="1" applyFont="1" applyNumberFormat="1">
      <alignment horizontal="right" shrinkToFit="0" vertical="center" wrapText="0"/>
    </xf>
    <xf borderId="58" fillId="2" fontId="10" numFmtId="0" xfId="0" applyAlignment="1" applyBorder="1" applyFont="1">
      <alignment shrinkToFit="0" vertical="center" wrapText="0"/>
    </xf>
    <xf borderId="50" fillId="2" fontId="10" numFmtId="0" xfId="0" applyAlignment="1" applyBorder="1" applyFont="1">
      <alignment shrinkToFit="0" vertical="center" wrapText="0"/>
    </xf>
    <xf borderId="45" fillId="2" fontId="13" numFmtId="0" xfId="0" applyAlignment="1" applyBorder="1" applyFont="1">
      <alignment shrinkToFit="0" vertical="center" wrapText="1"/>
    </xf>
    <xf borderId="1" fillId="2" fontId="7" numFmtId="174" xfId="0" applyAlignment="1" applyBorder="1" applyFont="1" applyNumberFormat="1">
      <alignment shrinkToFit="0" vertical="center" wrapText="0"/>
    </xf>
    <xf borderId="45" fillId="2" fontId="10" numFmtId="0" xfId="0" applyAlignment="1" applyBorder="1" applyFont="1">
      <alignment horizontal="left" shrinkToFit="0" vertical="center" wrapText="0"/>
    </xf>
    <xf borderId="50" fillId="2" fontId="14" numFmtId="0" xfId="0" applyAlignment="1" applyBorder="1" applyFont="1">
      <alignment shrinkToFit="0" vertical="center" wrapText="0"/>
    </xf>
    <xf borderId="2" fillId="2" fontId="7" numFmtId="168" xfId="0" applyAlignment="1" applyBorder="1" applyFont="1" applyNumberFormat="1">
      <alignment shrinkToFit="0" vertical="center" wrapText="0"/>
    </xf>
    <xf borderId="1" fillId="2" fontId="12" numFmtId="0" xfId="0" applyAlignment="1" applyBorder="1" applyFont="1">
      <alignment shrinkToFit="0" vertical="center" wrapText="0"/>
    </xf>
    <xf borderId="45" fillId="2" fontId="13" numFmtId="174" xfId="0" applyAlignment="1" applyBorder="1" applyFont="1" applyNumberFormat="1">
      <alignment horizontal="left" shrinkToFit="0" vertical="center" wrapText="0"/>
    </xf>
    <xf borderId="0" fillId="0" fontId="10" numFmtId="0" xfId="0" applyAlignment="1" applyFont="1">
      <alignment shrinkToFit="0" vertical="center" wrapText="0"/>
    </xf>
    <xf borderId="45" fillId="0" fontId="10" numFmtId="0" xfId="0" applyAlignment="1" applyBorder="1" applyFont="1">
      <alignment shrinkToFit="1" vertical="center" wrapText="0"/>
    </xf>
    <xf borderId="45" fillId="0" fontId="10" numFmtId="174" xfId="0" applyAlignment="1" applyBorder="1" applyFont="1" applyNumberFormat="1">
      <alignment shrinkToFit="0" vertical="center" wrapText="0"/>
    </xf>
    <xf borderId="0" fillId="0" fontId="7" numFmtId="0" xfId="0" applyAlignment="1" applyFont="1">
      <alignment shrinkToFit="0" vertical="center" wrapText="0"/>
    </xf>
    <xf borderId="0" fillId="0" fontId="7" numFmtId="0" xfId="0" applyAlignment="1" applyFont="1">
      <alignment horizontal="left" shrinkToFit="0" vertical="center" wrapText="0"/>
    </xf>
    <xf borderId="1" fillId="2" fontId="12" numFmtId="0" xfId="0" applyAlignment="1" applyBorder="1" applyFont="1">
      <alignment shrinkToFit="1" vertical="center" wrapText="0"/>
    </xf>
    <xf borderId="45" fillId="2" fontId="10" numFmtId="4" xfId="0" applyAlignment="1" applyBorder="1" applyFont="1" applyNumberFormat="1">
      <alignment shrinkToFit="0" vertical="center" wrapText="0"/>
    </xf>
    <xf borderId="45" fillId="2" fontId="11" numFmtId="0" xfId="0" applyAlignment="1" applyBorder="1" applyFont="1">
      <alignment shrinkToFit="1" vertical="center" wrapText="0"/>
    </xf>
    <xf borderId="45" fillId="2" fontId="13" numFmtId="0" xfId="0" applyAlignment="1" applyBorder="1" applyFont="1">
      <alignment horizontal="center" shrinkToFit="1" vertical="center" wrapText="0"/>
    </xf>
    <xf borderId="45" fillId="2" fontId="12" numFmtId="0" xfId="0" applyAlignment="1" applyBorder="1" applyFont="1">
      <alignment horizontal="center" shrinkToFit="1" vertical="center" wrapText="0"/>
    </xf>
    <xf borderId="45" fillId="2" fontId="11" numFmtId="174" xfId="0" applyAlignment="1" applyBorder="1" applyFont="1" applyNumberFormat="1">
      <alignment horizontal="right" shrinkToFit="0" vertical="center" wrapText="0"/>
    </xf>
    <xf borderId="45" fillId="0" fontId="10" numFmtId="0" xfId="0" applyAlignment="1" applyBorder="1" applyFont="1">
      <alignment shrinkToFit="0" vertical="center" wrapText="0"/>
    </xf>
    <xf borderId="45" fillId="2" fontId="12" numFmtId="0" xfId="0" applyAlignment="1" applyBorder="1" applyFont="1">
      <alignment horizontal="left" shrinkToFit="1" vertical="center" wrapText="0"/>
    </xf>
    <xf borderId="45" fillId="2" fontId="11" numFmtId="0" xfId="0" applyAlignment="1" applyBorder="1" applyFont="1">
      <alignment horizontal="center" shrinkToFit="1" vertical="center" wrapText="0"/>
    </xf>
    <xf borderId="45" fillId="2" fontId="7" numFmtId="0" xfId="0" applyAlignment="1" applyBorder="1" applyFont="1">
      <alignment horizontal="center" shrinkToFit="0" vertical="center" wrapText="0"/>
    </xf>
    <xf borderId="45" fillId="2" fontId="11" numFmtId="174" xfId="0" applyAlignment="1" applyBorder="1" applyFont="1" applyNumberFormat="1">
      <alignment horizontal="center" shrinkToFit="0" vertical="center" wrapText="0"/>
    </xf>
    <xf borderId="2" fillId="2" fontId="11" numFmtId="0" xfId="0" applyAlignment="1" applyBorder="1" applyFont="1">
      <alignment shrinkToFit="0" vertical="center" wrapText="0"/>
    </xf>
    <xf borderId="78" fillId="2" fontId="10" numFmtId="174" xfId="0" applyAlignment="1" applyBorder="1" applyFont="1" applyNumberFormat="1">
      <alignment shrinkToFit="0" vertical="center" wrapText="0"/>
    </xf>
    <xf borderId="82" fillId="0" fontId="3" numFmtId="0" xfId="0" applyAlignment="1" applyBorder="1" applyFont="1">
      <alignment vertical="center"/>
    </xf>
    <xf borderId="46" fillId="0" fontId="10" numFmtId="0" xfId="0" applyAlignment="1" applyBorder="1" applyFont="1">
      <alignment shrinkToFit="0" vertical="center" wrapText="0"/>
    </xf>
    <xf borderId="45" fillId="2" fontId="10" numFmtId="168" xfId="0" applyAlignment="1" applyBorder="1" applyFont="1" applyNumberFormat="1">
      <alignment shrinkToFit="0" vertical="center" wrapText="0"/>
    </xf>
    <xf borderId="2" fillId="2" fontId="10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18.63"/>
    <col customWidth="1" min="3" max="13" width="14.25"/>
    <col customWidth="1" min="14" max="14" width="6.63"/>
    <col customWidth="1" min="15" max="15" width="9.0"/>
    <col customWidth="1" min="16" max="26" width="8.0"/>
  </cols>
  <sheetData>
    <row r="1" ht="21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5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75" customHeight="1">
      <c r="A4" s="1"/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9" t="s">
        <v>14</v>
      </c>
      <c r="N4" s="10"/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75" customHeight="1">
      <c r="A5" s="1"/>
      <c r="B5" s="12" t="s">
        <v>15</v>
      </c>
      <c r="C5" s="13">
        <v>111.0</v>
      </c>
      <c r="D5" s="13">
        <v>447.0</v>
      </c>
      <c r="E5" s="13">
        <v>265.0</v>
      </c>
      <c r="F5" s="13">
        <v>166.0</v>
      </c>
      <c r="G5" s="13">
        <v>133.0</v>
      </c>
      <c r="H5" s="13">
        <v>238.0</v>
      </c>
      <c r="I5" s="13">
        <v>216.0</v>
      </c>
      <c r="J5" s="13">
        <v>257.0</v>
      </c>
      <c r="K5" s="13">
        <v>305.0</v>
      </c>
      <c r="L5" s="14">
        <v>271.0</v>
      </c>
      <c r="M5" s="15">
        <v>2409.0</v>
      </c>
      <c r="N5" s="16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75" customHeight="1">
      <c r="A6" s="1"/>
      <c r="B6" s="17"/>
      <c r="C6" s="18">
        <v>172681.0</v>
      </c>
      <c r="D6" s="19">
        <v>464191.0</v>
      </c>
      <c r="E6" s="19">
        <v>387546.0</v>
      </c>
      <c r="F6" s="19">
        <v>345476.0</v>
      </c>
      <c r="G6" s="19">
        <v>208515.0</v>
      </c>
      <c r="H6" s="19">
        <v>308924.0</v>
      </c>
      <c r="I6" s="18">
        <v>292825.0</v>
      </c>
      <c r="J6" s="19">
        <v>335357.0</v>
      </c>
      <c r="K6" s="19">
        <v>290505.0</v>
      </c>
      <c r="L6" s="20">
        <v>321925.0</v>
      </c>
      <c r="M6" s="21">
        <v>3127945.0</v>
      </c>
      <c r="N6" s="22" t="s">
        <v>17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1.75" customHeight="1">
      <c r="A7" s="1"/>
      <c r="B7" s="12" t="s">
        <v>18</v>
      </c>
      <c r="C7" s="13">
        <v>2.0</v>
      </c>
      <c r="D7" s="13">
        <v>23.0</v>
      </c>
      <c r="E7" s="13">
        <v>17.0</v>
      </c>
      <c r="F7" s="13">
        <v>15.0</v>
      </c>
      <c r="G7" s="13">
        <v>15.0</v>
      </c>
      <c r="H7" s="13">
        <v>8.0</v>
      </c>
      <c r="I7" s="13">
        <v>18.0</v>
      </c>
      <c r="J7" s="13">
        <v>17.0</v>
      </c>
      <c r="K7" s="13">
        <v>16.0</v>
      </c>
      <c r="L7" s="14">
        <v>14.0</v>
      </c>
      <c r="M7" s="15">
        <v>145.0</v>
      </c>
      <c r="N7" s="16" t="s">
        <v>16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"/>
      <c r="B8" s="17"/>
      <c r="C8" s="19">
        <v>28280.0</v>
      </c>
      <c r="D8" s="19">
        <v>408947.0</v>
      </c>
      <c r="E8" s="19">
        <v>275903.0</v>
      </c>
      <c r="F8" s="19">
        <v>208814.0</v>
      </c>
      <c r="G8" s="19">
        <v>254735.0</v>
      </c>
      <c r="H8" s="19">
        <v>91770.0</v>
      </c>
      <c r="I8" s="19">
        <v>341850.0</v>
      </c>
      <c r="J8" s="19">
        <v>331938.0</v>
      </c>
      <c r="K8" s="23">
        <v>268138.0</v>
      </c>
      <c r="L8" s="20">
        <v>243413.0</v>
      </c>
      <c r="M8" s="21">
        <v>2453788.0</v>
      </c>
      <c r="N8" s="22" t="s">
        <v>19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75" customHeight="1">
      <c r="A9" s="1"/>
      <c r="B9" s="12" t="s">
        <v>20</v>
      </c>
      <c r="C9" s="14">
        <v>0.0</v>
      </c>
      <c r="D9" s="14">
        <v>5.0</v>
      </c>
      <c r="E9" s="14">
        <v>4.0</v>
      </c>
      <c r="F9" s="14">
        <v>2.0</v>
      </c>
      <c r="G9" s="14">
        <v>2.0</v>
      </c>
      <c r="H9" s="14">
        <v>4.0</v>
      </c>
      <c r="I9" s="14">
        <v>1.0</v>
      </c>
      <c r="J9" s="14">
        <v>1.0</v>
      </c>
      <c r="K9" s="14">
        <v>2.0</v>
      </c>
      <c r="L9" s="14">
        <v>5.0</v>
      </c>
      <c r="M9" s="15">
        <v>26.0</v>
      </c>
      <c r="N9" s="16" t="s">
        <v>16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75" customHeight="1">
      <c r="A10" s="1"/>
      <c r="B10" s="17"/>
      <c r="C10" s="20">
        <v>0.0</v>
      </c>
      <c r="D10" s="20">
        <v>242547.0</v>
      </c>
      <c r="E10" s="20">
        <v>257120.0</v>
      </c>
      <c r="F10" s="20">
        <v>87791.0</v>
      </c>
      <c r="G10" s="20">
        <v>158823.0</v>
      </c>
      <c r="H10" s="20">
        <v>227750.0</v>
      </c>
      <c r="I10" s="20">
        <v>69421.0</v>
      </c>
      <c r="J10" s="20">
        <v>54733.0</v>
      </c>
      <c r="K10" s="20">
        <v>84057.0</v>
      </c>
      <c r="L10" s="20">
        <v>241176.0</v>
      </c>
      <c r="M10" s="21">
        <v>1423418.0</v>
      </c>
      <c r="N10" s="22" t="s">
        <v>21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75" customHeight="1">
      <c r="A11" s="1"/>
      <c r="B11" s="12" t="s">
        <v>22</v>
      </c>
      <c r="C11" s="14">
        <v>2.0</v>
      </c>
      <c r="D11" s="14">
        <v>1.0</v>
      </c>
      <c r="E11" s="14">
        <v>1.0</v>
      </c>
      <c r="F11" s="14">
        <v>1.0</v>
      </c>
      <c r="G11" s="14">
        <v>1.0</v>
      </c>
      <c r="H11" s="14">
        <v>1.0</v>
      </c>
      <c r="I11" s="14">
        <v>1.0</v>
      </c>
      <c r="J11" s="14">
        <v>1.0</v>
      </c>
      <c r="K11" s="14">
        <v>1.0</v>
      </c>
      <c r="L11" s="14">
        <v>1.0</v>
      </c>
      <c r="M11" s="15">
        <v>11.0</v>
      </c>
      <c r="N11" s="16" t="s">
        <v>16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75" customHeight="1">
      <c r="A12" s="1"/>
      <c r="B12" s="17"/>
      <c r="C12" s="20">
        <v>927323.0</v>
      </c>
      <c r="D12" s="20">
        <v>253140.0</v>
      </c>
      <c r="E12" s="20">
        <v>1043496.0</v>
      </c>
      <c r="F12" s="20">
        <v>194560.0</v>
      </c>
      <c r="G12" s="20">
        <v>242684.0</v>
      </c>
      <c r="H12" s="20">
        <v>220617.0</v>
      </c>
      <c r="I12" s="20">
        <v>663200.0</v>
      </c>
      <c r="J12" s="20">
        <v>313240.0</v>
      </c>
      <c r="K12" s="20">
        <v>247271.0</v>
      </c>
      <c r="L12" s="20">
        <v>597258.0</v>
      </c>
      <c r="M12" s="21">
        <v>4702789.0</v>
      </c>
      <c r="N12" s="22" t="s">
        <v>23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75" customHeight="1">
      <c r="A13" s="1"/>
      <c r="B13" s="12" t="s">
        <v>24</v>
      </c>
      <c r="C13" s="14">
        <v>0.0</v>
      </c>
      <c r="D13" s="14">
        <v>1.0</v>
      </c>
      <c r="E13" s="14">
        <v>0.0</v>
      </c>
      <c r="F13" s="14">
        <v>0.0</v>
      </c>
      <c r="G13" s="14">
        <v>1.0</v>
      </c>
      <c r="H13" s="14">
        <v>0.0</v>
      </c>
      <c r="I13" s="14">
        <v>0.0</v>
      </c>
      <c r="J13" s="14">
        <v>0.0</v>
      </c>
      <c r="K13" s="14">
        <v>1.0</v>
      </c>
      <c r="L13" s="14">
        <v>1.0</v>
      </c>
      <c r="M13" s="15">
        <v>4.0</v>
      </c>
      <c r="N13" s="16" t="s">
        <v>16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75" customHeight="1">
      <c r="A14" s="1"/>
      <c r="B14" s="17"/>
      <c r="C14" s="20">
        <v>0.0</v>
      </c>
      <c r="D14" s="20">
        <v>112872.0</v>
      </c>
      <c r="E14" s="20">
        <v>0.0</v>
      </c>
      <c r="F14" s="20">
        <v>0.0</v>
      </c>
      <c r="G14" s="20">
        <v>131332.0</v>
      </c>
      <c r="H14" s="20">
        <v>0.0</v>
      </c>
      <c r="I14" s="20">
        <v>0.0</v>
      </c>
      <c r="J14" s="20">
        <v>0.0</v>
      </c>
      <c r="K14" s="20">
        <v>124085.0</v>
      </c>
      <c r="L14" s="20">
        <v>181503.0</v>
      </c>
      <c r="M14" s="21">
        <v>549792.0</v>
      </c>
      <c r="N14" s="22" t="s">
        <v>25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75" customHeight="1">
      <c r="A15" s="1"/>
      <c r="B15" s="12" t="s">
        <v>26</v>
      </c>
      <c r="C15" s="14">
        <v>4.0</v>
      </c>
      <c r="D15" s="14">
        <v>1.0</v>
      </c>
      <c r="E15" s="14">
        <v>1.0</v>
      </c>
      <c r="F15" s="14">
        <v>0.0</v>
      </c>
      <c r="G15" s="14">
        <v>3.0</v>
      </c>
      <c r="H15" s="14">
        <v>1.0</v>
      </c>
      <c r="I15" s="14">
        <v>1.0</v>
      </c>
      <c r="J15" s="14">
        <v>1.0</v>
      </c>
      <c r="K15" s="14">
        <v>2.0</v>
      </c>
      <c r="L15" s="14">
        <v>0.0</v>
      </c>
      <c r="M15" s="15">
        <v>14.0</v>
      </c>
      <c r="N15" s="16" t="s">
        <v>16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75" customHeight="1">
      <c r="A16" s="1"/>
      <c r="B16" s="17"/>
      <c r="C16" s="20">
        <v>309386.0</v>
      </c>
      <c r="D16" s="20">
        <v>2757.0</v>
      </c>
      <c r="E16" s="20">
        <v>2503.0</v>
      </c>
      <c r="F16" s="20">
        <v>0.0</v>
      </c>
      <c r="G16" s="20">
        <v>41123.0</v>
      </c>
      <c r="H16" s="20">
        <v>408961.0</v>
      </c>
      <c r="I16" s="20">
        <v>29297.0</v>
      </c>
      <c r="J16" s="20">
        <v>389665.0</v>
      </c>
      <c r="K16" s="20">
        <v>363184.0</v>
      </c>
      <c r="L16" s="20">
        <v>0.0</v>
      </c>
      <c r="M16" s="21">
        <v>1546876.0</v>
      </c>
      <c r="N16" s="22" t="s">
        <v>27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1.75" customHeight="1">
      <c r="A17" s="1"/>
      <c r="B17" s="12" t="s">
        <v>28</v>
      </c>
      <c r="C17" s="14">
        <v>9.0</v>
      </c>
      <c r="D17" s="14">
        <v>18.0</v>
      </c>
      <c r="E17" s="14">
        <v>10.0</v>
      </c>
      <c r="F17" s="14">
        <v>9.0</v>
      </c>
      <c r="G17" s="14">
        <v>14.0</v>
      </c>
      <c r="H17" s="14">
        <v>7.0</v>
      </c>
      <c r="I17" s="14">
        <v>13.0</v>
      </c>
      <c r="J17" s="14">
        <v>15.0</v>
      </c>
      <c r="K17" s="14">
        <v>10.0</v>
      </c>
      <c r="L17" s="14">
        <v>20.0</v>
      </c>
      <c r="M17" s="15">
        <v>125.0</v>
      </c>
      <c r="N17" s="16" t="s">
        <v>16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1.75" customHeight="1">
      <c r="A18" s="1"/>
      <c r="B18" s="17"/>
      <c r="C18" s="20">
        <v>423730.0</v>
      </c>
      <c r="D18" s="20">
        <v>846001.0</v>
      </c>
      <c r="E18" s="20">
        <v>822636.0</v>
      </c>
      <c r="F18" s="20">
        <v>528539.0</v>
      </c>
      <c r="G18" s="20">
        <v>857569.0</v>
      </c>
      <c r="H18" s="20">
        <v>230495.0</v>
      </c>
      <c r="I18" s="20">
        <v>711373.0</v>
      </c>
      <c r="J18" s="20">
        <v>610024.0</v>
      </c>
      <c r="K18" s="20">
        <v>134681.0</v>
      </c>
      <c r="L18" s="20">
        <v>942106.0</v>
      </c>
      <c r="M18" s="21">
        <v>6107154.0</v>
      </c>
      <c r="N18" s="22" t="s">
        <v>29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75" customHeight="1">
      <c r="A19" s="1"/>
      <c r="B19" s="12" t="s">
        <v>30</v>
      </c>
      <c r="C19" s="14">
        <v>0.0</v>
      </c>
      <c r="D19" s="14">
        <v>0.0</v>
      </c>
      <c r="E19" s="14">
        <v>0.0</v>
      </c>
      <c r="F19" s="14">
        <v>0.0</v>
      </c>
      <c r="G19" s="14">
        <v>0.0</v>
      </c>
      <c r="H19" s="14">
        <v>0.0</v>
      </c>
      <c r="I19" s="14">
        <v>0.0</v>
      </c>
      <c r="J19" s="14">
        <v>0.0</v>
      </c>
      <c r="K19" s="14">
        <v>0.0</v>
      </c>
      <c r="L19" s="14">
        <v>1.0</v>
      </c>
      <c r="M19" s="15">
        <v>1.0</v>
      </c>
      <c r="N19" s="16" t="s">
        <v>16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1.75" customHeight="1">
      <c r="A20" s="1"/>
      <c r="B20" s="17"/>
      <c r="C20" s="20">
        <v>0.0</v>
      </c>
      <c r="D20" s="20">
        <v>0.0</v>
      </c>
      <c r="E20" s="20">
        <v>0.0</v>
      </c>
      <c r="F20" s="20">
        <v>0.0</v>
      </c>
      <c r="G20" s="20">
        <v>0.0</v>
      </c>
      <c r="H20" s="20">
        <v>0.0</v>
      </c>
      <c r="I20" s="20">
        <v>0.0</v>
      </c>
      <c r="J20" s="20">
        <v>0.0</v>
      </c>
      <c r="K20" s="20">
        <v>0.0</v>
      </c>
      <c r="L20" s="20">
        <v>154783.0</v>
      </c>
      <c r="M20" s="21">
        <v>154783.0</v>
      </c>
      <c r="N20" s="22" t="s">
        <v>31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1.75" customHeight="1">
      <c r="A21" s="1"/>
      <c r="B21" s="12" t="s">
        <v>32</v>
      </c>
      <c r="C21" s="14">
        <v>0.0</v>
      </c>
      <c r="D21" s="14">
        <v>2.0</v>
      </c>
      <c r="E21" s="14">
        <v>0.0</v>
      </c>
      <c r="F21" s="14">
        <v>1.0</v>
      </c>
      <c r="G21" s="14">
        <v>0.0</v>
      </c>
      <c r="H21" s="14">
        <v>0.0</v>
      </c>
      <c r="I21" s="14">
        <v>1.0</v>
      </c>
      <c r="J21" s="14">
        <v>0.0</v>
      </c>
      <c r="K21" s="14">
        <v>1.0</v>
      </c>
      <c r="L21" s="14">
        <v>2.0</v>
      </c>
      <c r="M21" s="15">
        <v>7.0</v>
      </c>
      <c r="N21" s="16" t="s">
        <v>16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1.75" customHeight="1">
      <c r="A22" s="1"/>
      <c r="B22" s="17"/>
      <c r="C22" s="20">
        <v>0.0</v>
      </c>
      <c r="D22" s="20">
        <v>83419.0</v>
      </c>
      <c r="E22" s="20">
        <v>0.0</v>
      </c>
      <c r="F22" s="20">
        <v>20528.0</v>
      </c>
      <c r="G22" s="20">
        <v>0.0</v>
      </c>
      <c r="H22" s="20">
        <v>0.0</v>
      </c>
      <c r="I22" s="20">
        <v>6263.0</v>
      </c>
      <c r="J22" s="20">
        <v>0.0</v>
      </c>
      <c r="K22" s="20">
        <v>42894.0</v>
      </c>
      <c r="L22" s="20">
        <v>26659.0</v>
      </c>
      <c r="M22" s="21">
        <v>179763.0</v>
      </c>
      <c r="N22" s="22" t="s">
        <v>33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1.75" customHeight="1">
      <c r="A23" s="1"/>
      <c r="B23" s="12" t="s">
        <v>34</v>
      </c>
      <c r="C23" s="14">
        <v>128.0</v>
      </c>
      <c r="D23" s="14">
        <v>498.0</v>
      </c>
      <c r="E23" s="14">
        <v>298.0</v>
      </c>
      <c r="F23" s="14">
        <v>194.0</v>
      </c>
      <c r="G23" s="14">
        <v>169.0</v>
      </c>
      <c r="H23" s="14">
        <v>259.0</v>
      </c>
      <c r="I23" s="14">
        <v>251.0</v>
      </c>
      <c r="J23" s="14">
        <v>292.0</v>
      </c>
      <c r="K23" s="14">
        <v>338.0</v>
      </c>
      <c r="L23" s="14">
        <v>315.0</v>
      </c>
      <c r="M23" s="15">
        <v>2742.0</v>
      </c>
      <c r="N23" s="16" t="s">
        <v>16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1.75" customHeight="1">
      <c r="A24" s="1"/>
      <c r="B24" s="17"/>
      <c r="C24" s="20">
        <v>1861400.0</v>
      </c>
      <c r="D24" s="20">
        <v>2413874.0</v>
      </c>
      <c r="E24" s="20">
        <v>2789204.0</v>
      </c>
      <c r="F24" s="20">
        <v>1385708.0</v>
      </c>
      <c r="G24" s="20">
        <v>1894781.0</v>
      </c>
      <c r="H24" s="20">
        <v>1488517.0</v>
      </c>
      <c r="I24" s="20">
        <v>2114229.0</v>
      </c>
      <c r="J24" s="20">
        <v>2034957.0</v>
      </c>
      <c r="K24" s="20">
        <v>1554815.0</v>
      </c>
      <c r="L24" s="20">
        <v>2708823.0</v>
      </c>
      <c r="M24" s="21">
        <v>2.0246308E7</v>
      </c>
      <c r="N24" s="22" t="s">
        <v>35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1.75" customHeight="1">
      <c r="A25" s="1"/>
      <c r="B25" s="12" t="s">
        <v>36</v>
      </c>
      <c r="C25" s="24" t="s">
        <v>37</v>
      </c>
      <c r="D25" s="25"/>
      <c r="E25" s="25" t="s">
        <v>38</v>
      </c>
      <c r="F25" s="26">
        <v>847000.0</v>
      </c>
      <c r="G25" s="27" t="s">
        <v>39</v>
      </c>
      <c r="H25" s="28"/>
      <c r="I25" s="26">
        <v>3957000.0</v>
      </c>
      <c r="J25" s="25" t="s">
        <v>40</v>
      </c>
      <c r="K25" s="29">
        <f>M26/M30</f>
        <v>2.440728256</v>
      </c>
      <c r="L25" s="30" t="s">
        <v>41</v>
      </c>
      <c r="M25" s="15">
        <v>2.0</v>
      </c>
      <c r="N25" s="16" t="s">
        <v>16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1.75" customHeight="1">
      <c r="A26" s="1"/>
      <c r="B26" s="17"/>
      <c r="C26" s="31"/>
      <c r="D26" s="32"/>
      <c r="E26" s="32"/>
      <c r="F26" s="32"/>
      <c r="G26" s="33"/>
      <c r="H26" s="34"/>
      <c r="I26" s="32"/>
      <c r="J26" s="32"/>
      <c r="K26" s="32"/>
      <c r="L26" s="35"/>
      <c r="M26" s="21">
        <f>F25+I25</f>
        <v>4804000</v>
      </c>
      <c r="N26" s="22" t="s">
        <v>42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1.75" customHeight="1">
      <c r="A27" s="1"/>
      <c r="B27" s="12" t="s">
        <v>43</v>
      </c>
      <c r="C27" s="36"/>
      <c r="D27" s="28"/>
      <c r="E27" s="28"/>
      <c r="F27" s="28"/>
      <c r="G27" s="28"/>
      <c r="H27" s="28"/>
      <c r="I27" s="28"/>
      <c r="J27" s="28"/>
      <c r="K27" s="28"/>
      <c r="L27" s="37"/>
      <c r="M27" s="15">
        <f>M23+M25</f>
        <v>2744</v>
      </c>
      <c r="N27" s="16" t="s">
        <v>16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1.75" customHeight="1">
      <c r="A28" s="1"/>
      <c r="B28" s="17"/>
      <c r="C28" s="38"/>
      <c r="D28" s="34"/>
      <c r="E28" s="34"/>
      <c r="F28" s="34"/>
      <c r="G28" s="34"/>
      <c r="H28" s="34"/>
      <c r="I28" s="34"/>
      <c r="J28" s="34"/>
      <c r="K28" s="34"/>
      <c r="L28" s="39"/>
      <c r="M28" s="40">
        <f>+M26+M24</f>
        <v>25050308</v>
      </c>
      <c r="N28" s="22" t="s">
        <v>44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1.75" customHeight="1">
      <c r="A29" s="1"/>
      <c r="B29" s="41" t="s">
        <v>45</v>
      </c>
      <c r="C29" s="42">
        <v>9.8</v>
      </c>
      <c r="D29" s="42">
        <v>10.8</v>
      </c>
      <c r="E29" s="42">
        <v>13.0</v>
      </c>
      <c r="F29" s="42">
        <v>9.0</v>
      </c>
      <c r="G29" s="42">
        <v>18.0</v>
      </c>
      <c r="H29" s="42">
        <v>9.028635347106153</v>
      </c>
      <c r="I29" s="42">
        <v>21.8</v>
      </c>
      <c r="J29" s="42">
        <v>17.7</v>
      </c>
      <c r="K29" s="42">
        <v>9.566007745554314</v>
      </c>
      <c r="L29" s="42">
        <v>21.706295364287243</v>
      </c>
      <c r="M29" s="43">
        <v>12.7</v>
      </c>
      <c r="N29" s="16" t="s">
        <v>46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1.75" customHeight="1">
      <c r="A30" s="1"/>
      <c r="B30" s="44" t="s">
        <v>47</v>
      </c>
      <c r="C30" s="45">
        <v>254586.0</v>
      </c>
      <c r="D30" s="45">
        <v>287979.0</v>
      </c>
      <c r="E30" s="45">
        <v>263615.0</v>
      </c>
      <c r="F30" s="45">
        <v>211494.0</v>
      </c>
      <c r="G30" s="45">
        <v>122112.0</v>
      </c>
      <c r="H30" s="45">
        <v>227929.0</v>
      </c>
      <c r="I30" s="45">
        <v>108943.0</v>
      </c>
      <c r="J30" s="45">
        <v>133361.0</v>
      </c>
      <c r="K30" s="45">
        <v>217635.0</v>
      </c>
      <c r="L30" s="45">
        <v>140611.0</v>
      </c>
      <c r="M30" s="46">
        <v>1968265.0</v>
      </c>
      <c r="N30" s="47" t="s">
        <v>48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50" t="s">
        <v>49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5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5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50"/>
      <c r="C37" s="3"/>
      <c r="D37" s="3"/>
      <c r="E37" s="3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B1:N1"/>
    <mergeCell ref="B3:N3"/>
    <mergeCell ref="M4:N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K25:K26"/>
    <mergeCell ref="L25:L26"/>
    <mergeCell ref="C27:L28"/>
    <mergeCell ref="B31:N31"/>
    <mergeCell ref="B33:N33"/>
    <mergeCell ref="B35:N35"/>
    <mergeCell ref="B37:H37"/>
    <mergeCell ref="C25:C26"/>
    <mergeCell ref="D25:D26"/>
    <mergeCell ref="E25:E26"/>
    <mergeCell ref="F25:F26"/>
    <mergeCell ref="G25:H26"/>
    <mergeCell ref="I25:I26"/>
    <mergeCell ref="J25:J26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13.38"/>
    <col customWidth="1" min="3" max="23" width="7.13"/>
    <col customWidth="1" min="24" max="24" width="10.13"/>
    <col customWidth="1" min="25" max="26" width="7.13"/>
    <col customWidth="1" min="27" max="27" width="9.5"/>
  </cols>
  <sheetData>
    <row r="1" ht="18.0" customHeight="1">
      <c r="A1" s="52" t="s">
        <v>50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 t="s">
        <v>51</v>
      </c>
      <c r="X1" s="54"/>
      <c r="Y1" s="52"/>
      <c r="Z1" s="52"/>
      <c r="AA1" s="52"/>
    </row>
    <row r="2" ht="18.0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5"/>
      <c r="X2" s="55"/>
      <c r="Y2" s="52"/>
      <c r="Z2" s="52"/>
      <c r="AA2" s="52"/>
    </row>
    <row r="3" ht="18.0" customHeight="1">
      <c r="A3" s="52"/>
      <c r="B3" s="56"/>
      <c r="C3" s="57" t="s">
        <v>4</v>
      </c>
      <c r="D3" s="58"/>
      <c r="E3" s="57" t="s">
        <v>52</v>
      </c>
      <c r="F3" s="58"/>
      <c r="G3" s="57" t="s">
        <v>53</v>
      </c>
      <c r="H3" s="58"/>
      <c r="I3" s="57" t="s">
        <v>7</v>
      </c>
      <c r="J3" s="58"/>
      <c r="K3" s="57" t="s">
        <v>8</v>
      </c>
      <c r="L3" s="58"/>
      <c r="M3" s="57" t="s">
        <v>9</v>
      </c>
      <c r="N3" s="58"/>
      <c r="O3" s="57" t="s">
        <v>10</v>
      </c>
      <c r="P3" s="58"/>
      <c r="Q3" s="57" t="s">
        <v>54</v>
      </c>
      <c r="R3" s="58"/>
      <c r="S3" s="57" t="s">
        <v>55</v>
      </c>
      <c r="T3" s="58"/>
      <c r="U3" s="57" t="s">
        <v>13</v>
      </c>
      <c r="V3" s="58"/>
      <c r="W3" s="57"/>
      <c r="X3" s="58"/>
      <c r="Y3" s="52"/>
      <c r="Z3" s="52"/>
      <c r="AA3" s="52"/>
    </row>
    <row r="4" ht="18.0" customHeight="1">
      <c r="A4" s="52" t="s">
        <v>56</v>
      </c>
      <c r="B4" s="56"/>
      <c r="C4" s="56" t="s">
        <v>57</v>
      </c>
      <c r="D4" s="56" t="s">
        <v>58</v>
      </c>
      <c r="E4" s="56" t="s">
        <v>57</v>
      </c>
      <c r="F4" s="56" t="s">
        <v>58</v>
      </c>
      <c r="G4" s="56" t="s">
        <v>57</v>
      </c>
      <c r="H4" s="56" t="s">
        <v>58</v>
      </c>
      <c r="I4" s="56" t="s">
        <v>57</v>
      </c>
      <c r="J4" s="56" t="s">
        <v>58</v>
      </c>
      <c r="K4" s="56" t="s">
        <v>57</v>
      </c>
      <c r="L4" s="56" t="s">
        <v>58</v>
      </c>
      <c r="M4" s="56" t="s">
        <v>57</v>
      </c>
      <c r="N4" s="56" t="s">
        <v>58</v>
      </c>
      <c r="O4" s="56" t="s">
        <v>57</v>
      </c>
      <c r="P4" s="56" t="s">
        <v>58</v>
      </c>
      <c r="Q4" s="56" t="s">
        <v>57</v>
      </c>
      <c r="R4" s="56" t="s">
        <v>58</v>
      </c>
      <c r="S4" s="56" t="s">
        <v>57</v>
      </c>
      <c r="T4" s="56" t="s">
        <v>58</v>
      </c>
      <c r="U4" s="56" t="s">
        <v>57</v>
      </c>
      <c r="V4" s="56" t="s">
        <v>58</v>
      </c>
      <c r="W4" s="56" t="s">
        <v>57</v>
      </c>
      <c r="X4" s="56" t="s">
        <v>58</v>
      </c>
      <c r="Y4" s="52"/>
      <c r="Z4" s="52"/>
      <c r="AA4" s="52"/>
    </row>
    <row r="5" ht="18.0" customHeight="1">
      <c r="A5" s="52"/>
      <c r="B5" s="56" t="s">
        <v>15</v>
      </c>
      <c r="C5" s="59">
        <f>'R6総括表 '!C5</f>
        <v>111</v>
      </c>
      <c r="D5" s="60">
        <f>ROUND('R6総括表 '!C6/10000,1)</f>
        <v>17.3</v>
      </c>
      <c r="E5" s="59">
        <f>'R6総括表 '!D5</f>
        <v>447</v>
      </c>
      <c r="F5" s="60">
        <f>ROUND('R6総括表 '!D6/10000,1)</f>
        <v>46.4</v>
      </c>
      <c r="G5" s="59">
        <f>'R6総括表 '!E5</f>
        <v>265</v>
      </c>
      <c r="H5" s="60">
        <f>ROUND('R6総括表 '!E6/10000,1)</f>
        <v>38.8</v>
      </c>
      <c r="I5" s="59">
        <f>'R6総括表 '!F5</f>
        <v>166</v>
      </c>
      <c r="J5" s="60">
        <f>ROUND('R6総括表 '!F6/10000,1)</f>
        <v>34.5</v>
      </c>
      <c r="K5" s="59">
        <f>'R6総括表 '!G5</f>
        <v>133</v>
      </c>
      <c r="L5" s="60">
        <f>ROUND('R6総括表 '!G6/10000,1)</f>
        <v>20.9</v>
      </c>
      <c r="M5" s="59">
        <f>'R6総括表 '!H5</f>
        <v>238</v>
      </c>
      <c r="N5" s="60">
        <f>ROUND('R6総括表 '!H6/10000,1)</f>
        <v>30.9</v>
      </c>
      <c r="O5" s="59">
        <f>'R6総括表 '!I5</f>
        <v>216</v>
      </c>
      <c r="P5" s="60">
        <f>ROUND('R6総括表 '!I6/10000,1)</f>
        <v>29.3</v>
      </c>
      <c r="Q5" s="59">
        <f>'R6総括表 '!J5</f>
        <v>257</v>
      </c>
      <c r="R5" s="60">
        <f>ROUND('R6総括表 '!J6/10000,1)</f>
        <v>33.5</v>
      </c>
      <c r="S5" s="59">
        <f>'R6総括表 '!K5</f>
        <v>305</v>
      </c>
      <c r="T5" s="60">
        <f>ROUND('R6総括表 '!K6/10000,1)</f>
        <v>29.1</v>
      </c>
      <c r="U5" s="59">
        <f>'R6総括表 '!L5</f>
        <v>271</v>
      </c>
      <c r="V5" s="60">
        <f>ROUND('R6総括表 '!L6/10000,1)</f>
        <v>32.2</v>
      </c>
      <c r="W5" s="59">
        <f>'R6総括表 '!M5</f>
        <v>2409</v>
      </c>
      <c r="X5" s="60">
        <f>ROUND('R6総括表 '!M6/10000,1)</f>
        <v>312.8</v>
      </c>
      <c r="Y5" s="61"/>
      <c r="Z5" s="52"/>
      <c r="AA5" s="52"/>
    </row>
    <row r="6" ht="18.0" customHeight="1">
      <c r="A6" s="52"/>
      <c r="B6" s="56" t="s">
        <v>18</v>
      </c>
      <c r="C6" s="59">
        <f>'R6総括表 '!C7</f>
        <v>2</v>
      </c>
      <c r="D6" s="60">
        <f>ROUND('R6総括表 '!C8/10000,1)</f>
        <v>2.8</v>
      </c>
      <c r="E6" s="59">
        <f>'R6総括表 '!D7</f>
        <v>23</v>
      </c>
      <c r="F6" s="60">
        <f>ROUND('R6総括表 '!D8/10000,1)</f>
        <v>40.9</v>
      </c>
      <c r="G6" s="59">
        <f>'R6総括表 '!E7</f>
        <v>17</v>
      </c>
      <c r="H6" s="60">
        <f>ROUND('R6総括表 '!E8/10000,1)</f>
        <v>27.6</v>
      </c>
      <c r="I6" s="59">
        <f>'R6総括表 '!F7</f>
        <v>15</v>
      </c>
      <c r="J6" s="60">
        <f>ROUND('R6総括表 '!F8/10000,1)</f>
        <v>20.9</v>
      </c>
      <c r="K6" s="59">
        <f>'R6総括表 '!G7</f>
        <v>15</v>
      </c>
      <c r="L6" s="60">
        <f>ROUND('R6総括表 '!G8/10000,1)</f>
        <v>25.5</v>
      </c>
      <c r="M6" s="59">
        <f>'R6総括表 '!H7</f>
        <v>8</v>
      </c>
      <c r="N6" s="60">
        <f>ROUND('R6総括表 '!H8/10000,1)</f>
        <v>9.2</v>
      </c>
      <c r="O6" s="59">
        <f>SUM('R6総括表 '!I7)</f>
        <v>18</v>
      </c>
      <c r="P6" s="60">
        <f>ROUND('R6総括表 '!I8/10000,1)</f>
        <v>34.2</v>
      </c>
      <c r="Q6" s="59">
        <f>'R6総括表 '!J7</f>
        <v>17</v>
      </c>
      <c r="R6" s="60">
        <f>ROUND('R6総括表 '!J8/10000,1)</f>
        <v>33.2</v>
      </c>
      <c r="S6" s="59">
        <f>'R6総括表 '!K7</f>
        <v>16</v>
      </c>
      <c r="T6" s="60">
        <f>ROUND('R6総括表 '!K8/10000,1)</f>
        <v>26.8</v>
      </c>
      <c r="U6" s="59">
        <f>'R6総括表 '!L7</f>
        <v>14</v>
      </c>
      <c r="V6" s="60">
        <f>ROUND('R6総括表 '!L8/10000,1)</f>
        <v>24.3</v>
      </c>
      <c r="W6" s="59">
        <f>'R6総括表 '!M7</f>
        <v>145</v>
      </c>
      <c r="X6" s="60">
        <f>ROUND('R6総括表 '!M8/10000,1)</f>
        <v>245.4</v>
      </c>
      <c r="Y6" s="52"/>
      <c r="Z6" s="52"/>
      <c r="AA6" s="52"/>
    </row>
    <row r="7" ht="18.0" customHeight="1">
      <c r="A7" s="52"/>
      <c r="B7" s="56" t="s">
        <v>20</v>
      </c>
      <c r="C7" s="59">
        <f>'R6総括表 '!C9</f>
        <v>0</v>
      </c>
      <c r="D7" s="60">
        <f>ROUND('R6総括表 '!C10/10000,1)</f>
        <v>0</v>
      </c>
      <c r="E7" s="59">
        <f>'R6総括表 '!D9</f>
        <v>5</v>
      </c>
      <c r="F7" s="60">
        <f>ROUND('R6総括表 '!D10/10000,1)</f>
        <v>24.3</v>
      </c>
      <c r="G7" s="59">
        <f>'R6総括表 '!E9</f>
        <v>4</v>
      </c>
      <c r="H7" s="60">
        <f>ROUND('R6総括表 '!E10/10000,1)</f>
        <v>25.7</v>
      </c>
      <c r="I7" s="59">
        <f>'R6総括表 '!F9</f>
        <v>2</v>
      </c>
      <c r="J7" s="60">
        <f>ROUND('R6総括表 '!F10/10000,1)</f>
        <v>8.8</v>
      </c>
      <c r="K7" s="59">
        <f>'R6総括表 '!G9</f>
        <v>2</v>
      </c>
      <c r="L7" s="60">
        <f>ROUND('R6総括表 '!G10/10000,1)</f>
        <v>15.9</v>
      </c>
      <c r="M7" s="59">
        <f>'R6総括表 '!H9</f>
        <v>4</v>
      </c>
      <c r="N7" s="60">
        <f>ROUND('R6総括表 '!H10/10000,1)</f>
        <v>22.8</v>
      </c>
      <c r="O7" s="59">
        <f>SUM('R6総括表 '!I9)</f>
        <v>1</v>
      </c>
      <c r="P7" s="60">
        <f>ROUND('R6総括表 '!I10/10000,1)</f>
        <v>6.9</v>
      </c>
      <c r="Q7" s="59">
        <f>'R6総括表 '!J9</f>
        <v>1</v>
      </c>
      <c r="R7" s="60">
        <f>ROUND('R6総括表 '!J10/10000,1)</f>
        <v>5.5</v>
      </c>
      <c r="S7" s="59">
        <f>'R6総括表 '!K9</f>
        <v>2</v>
      </c>
      <c r="T7" s="60">
        <f>ROUND('R6総括表 '!K10/10000,1)</f>
        <v>8.4</v>
      </c>
      <c r="U7" s="59">
        <f>'R6総括表 '!L9</f>
        <v>5</v>
      </c>
      <c r="V7" s="60">
        <f>ROUND('R6総括表 '!L10/10000,1)</f>
        <v>24.1</v>
      </c>
      <c r="W7" s="59">
        <f>'R6総括表 '!M9</f>
        <v>26</v>
      </c>
      <c r="X7" s="60">
        <f>ROUND('R6総括表 '!M10/10000,1)</f>
        <v>142.3</v>
      </c>
      <c r="Y7" s="52"/>
      <c r="Z7" s="52"/>
      <c r="AA7" s="52"/>
    </row>
    <row r="8" ht="18.0" customHeight="1">
      <c r="A8" s="52"/>
      <c r="B8" s="56" t="s">
        <v>22</v>
      </c>
      <c r="C8" s="59">
        <f>'R6総括表 '!C11</f>
        <v>2</v>
      </c>
      <c r="D8" s="60">
        <f>ROUND('R6総括表 '!C12/10000,1)</f>
        <v>92.7</v>
      </c>
      <c r="E8" s="59">
        <f>'R6総括表 '!D11</f>
        <v>1</v>
      </c>
      <c r="F8" s="60">
        <f>ROUND('R6総括表 '!D12/10000,1)</f>
        <v>25.3</v>
      </c>
      <c r="G8" s="59">
        <f>'R6総括表 '!E11</f>
        <v>1</v>
      </c>
      <c r="H8" s="60">
        <f>ROUND('R6総括表 '!E12/10000,1)</f>
        <v>104.3</v>
      </c>
      <c r="I8" s="59">
        <f>'R6総括表 '!F11</f>
        <v>1</v>
      </c>
      <c r="J8" s="60">
        <f>ROUND('R6総括表 '!F12/10000,1)</f>
        <v>19.5</v>
      </c>
      <c r="K8" s="59">
        <f>'R6総括表 '!G11</f>
        <v>1</v>
      </c>
      <c r="L8" s="60">
        <f>ROUND('R6総括表 '!G12/10000,1)</f>
        <v>24.3</v>
      </c>
      <c r="M8" s="59">
        <f>'R6総括表 '!H11</f>
        <v>1</v>
      </c>
      <c r="N8" s="60">
        <f>ROUND('R6総括表 '!H12/10000,1)</f>
        <v>22.1</v>
      </c>
      <c r="O8" s="59">
        <f>SUM('R6総括表 '!I11)</f>
        <v>1</v>
      </c>
      <c r="P8" s="60">
        <f>ROUND('R6総括表 '!I12/10000,1)</f>
        <v>66.3</v>
      </c>
      <c r="Q8" s="59">
        <f>'R6総括表 '!J11</f>
        <v>1</v>
      </c>
      <c r="R8" s="60">
        <f>ROUND('R6総括表 '!J12/10000,1)</f>
        <v>31.3</v>
      </c>
      <c r="S8" s="59">
        <f>'R6総括表 '!K11</f>
        <v>1</v>
      </c>
      <c r="T8" s="60">
        <f>ROUND('R6総括表 '!K12/10000,1)</f>
        <v>24.7</v>
      </c>
      <c r="U8" s="59">
        <f>'R6総括表 '!L11</f>
        <v>1</v>
      </c>
      <c r="V8" s="60">
        <f>ROUND('R6総括表 '!L12/10000,1)</f>
        <v>59.7</v>
      </c>
      <c r="W8" s="59">
        <f>'R6総括表 '!M11</f>
        <v>11</v>
      </c>
      <c r="X8" s="60">
        <f>ROUND('R6総括表 '!M12/10000,1)</f>
        <v>470.3</v>
      </c>
      <c r="Y8" s="52"/>
      <c r="Z8" s="52"/>
      <c r="AA8" s="52"/>
    </row>
    <row r="9" ht="18.0" customHeight="1">
      <c r="A9" s="52"/>
      <c r="B9" s="56" t="s">
        <v>24</v>
      </c>
      <c r="C9" s="59">
        <f>'R6総括表 '!C13</f>
        <v>0</v>
      </c>
      <c r="D9" s="60">
        <f>ROUND('R6総括表 '!C14/10000,1)</f>
        <v>0</v>
      </c>
      <c r="E9" s="59">
        <f>'R6総括表 '!D13</f>
        <v>1</v>
      </c>
      <c r="F9" s="60">
        <f>ROUND('R6総括表 '!D14/10000,1)</f>
        <v>11.3</v>
      </c>
      <c r="G9" s="59">
        <f>'R6総括表 '!E13</f>
        <v>0</v>
      </c>
      <c r="H9" s="60">
        <f>ROUND('R6総括表 '!E14/10000,1)</f>
        <v>0</v>
      </c>
      <c r="I9" s="59">
        <f>'R6総括表 '!F13</f>
        <v>0</v>
      </c>
      <c r="J9" s="60">
        <f>ROUND('R6総括表 '!F14/10000,1)</f>
        <v>0</v>
      </c>
      <c r="K9" s="59">
        <f>'R6総括表 '!G13</f>
        <v>1</v>
      </c>
      <c r="L9" s="60">
        <f>ROUND('R6総括表 '!G14/10000,1)</f>
        <v>13.1</v>
      </c>
      <c r="M9" s="59">
        <f>'R6総括表 '!H13</f>
        <v>0</v>
      </c>
      <c r="N9" s="60">
        <f>ROUND('R6総括表 '!H14/10000,1)</f>
        <v>0</v>
      </c>
      <c r="O9" s="59">
        <f>SUM('R6総括表 '!I13)</f>
        <v>0</v>
      </c>
      <c r="P9" s="60">
        <f>ROUND('R6総括表 '!I14/10000,1)</f>
        <v>0</v>
      </c>
      <c r="Q9" s="59">
        <f>'R6総括表 '!J13</f>
        <v>0</v>
      </c>
      <c r="R9" s="60">
        <f>ROUND('R6総括表 '!J14/10000,1)</f>
        <v>0</v>
      </c>
      <c r="S9" s="59">
        <f>'R6総括表 '!K13</f>
        <v>1</v>
      </c>
      <c r="T9" s="60">
        <f>ROUND('R6総括表 '!K14/10000,1)</f>
        <v>12.4</v>
      </c>
      <c r="U9" s="59">
        <f>'R6総括表 '!L13</f>
        <v>1</v>
      </c>
      <c r="V9" s="60">
        <f>ROUND('R6総括表 '!L14/10000,1)</f>
        <v>18.2</v>
      </c>
      <c r="W9" s="59">
        <f>'R6総括表 '!M13</f>
        <v>4</v>
      </c>
      <c r="X9" s="60">
        <f>ROUND('R6総括表 '!M14/10000,1)</f>
        <v>55</v>
      </c>
      <c r="Y9" s="52"/>
      <c r="Z9" s="52"/>
      <c r="AA9" s="52"/>
    </row>
    <row r="10" ht="18.0" customHeight="1">
      <c r="A10" s="52"/>
      <c r="B10" s="56" t="s">
        <v>26</v>
      </c>
      <c r="C10" s="59">
        <f>'R6総括表 '!C15</f>
        <v>4</v>
      </c>
      <c r="D10" s="60">
        <f>ROUND('R6総括表 '!C16/10000,1)</f>
        <v>30.9</v>
      </c>
      <c r="E10" s="59">
        <f>'R6総括表 '!D15</f>
        <v>1</v>
      </c>
      <c r="F10" s="60">
        <f>ROUND('R6総括表 '!D16/10000,1)</f>
        <v>0.3</v>
      </c>
      <c r="G10" s="59">
        <f>'R6総括表 '!E15</f>
        <v>1</v>
      </c>
      <c r="H10" s="60">
        <f>ROUND('R6総括表 '!E16/10000,1)</f>
        <v>0.3</v>
      </c>
      <c r="I10" s="59">
        <f>'R6総括表 '!F15</f>
        <v>0</v>
      </c>
      <c r="J10" s="60">
        <f>ROUND('R6総括表 '!F16/10000,1)</f>
        <v>0</v>
      </c>
      <c r="K10" s="59">
        <f>'R6総括表 '!G15</f>
        <v>3</v>
      </c>
      <c r="L10" s="60">
        <f>ROUND('R6総括表 '!G16/10000,1)</f>
        <v>4.1</v>
      </c>
      <c r="M10" s="59">
        <f>'R6総括表 '!H15</f>
        <v>1</v>
      </c>
      <c r="N10" s="60">
        <f>ROUND('R6総括表 '!H16/10000,1)</f>
        <v>40.9</v>
      </c>
      <c r="O10" s="59">
        <f>SUM('R6総括表 '!I15)</f>
        <v>1</v>
      </c>
      <c r="P10" s="60">
        <f>ROUND('R6総括表 '!I16/10000,1)</f>
        <v>2.9</v>
      </c>
      <c r="Q10" s="59">
        <f>'R6総括表 '!J15</f>
        <v>1</v>
      </c>
      <c r="R10" s="60">
        <f>ROUND('R6総括表 '!J16/10000,1)</f>
        <v>39</v>
      </c>
      <c r="S10" s="59">
        <f>'R6総括表 '!K15</f>
        <v>2</v>
      </c>
      <c r="T10" s="60">
        <f>ROUND('R6総括表 '!K16/10000,1)</f>
        <v>36.3</v>
      </c>
      <c r="U10" s="59">
        <f>'R6総括表 '!L15</f>
        <v>0</v>
      </c>
      <c r="V10" s="60">
        <f>ROUND('R6総括表 '!L16/10000,1)</f>
        <v>0</v>
      </c>
      <c r="W10" s="59">
        <f>'R6総括表 '!M15</f>
        <v>14</v>
      </c>
      <c r="X10" s="60">
        <f>ROUND('R6総括表 '!M16/10000,1)</f>
        <v>154.7</v>
      </c>
      <c r="Y10" s="52"/>
      <c r="Z10" s="52"/>
      <c r="AA10" s="52"/>
    </row>
    <row r="11" ht="18.0" customHeight="1">
      <c r="A11" s="52"/>
      <c r="B11" s="56" t="s">
        <v>28</v>
      </c>
      <c r="C11" s="59">
        <f>'R6総括表 '!C17</f>
        <v>9</v>
      </c>
      <c r="D11" s="60">
        <f>ROUND('R6総括表 '!C18/10000,1)</f>
        <v>42.4</v>
      </c>
      <c r="E11" s="59">
        <f>'R6総括表 '!D17</f>
        <v>18</v>
      </c>
      <c r="F11" s="60">
        <f>ROUND('R6総括表 '!D18/10000,1)</f>
        <v>84.6</v>
      </c>
      <c r="G11" s="59">
        <f>'R6総括表 '!E17</f>
        <v>10</v>
      </c>
      <c r="H11" s="60">
        <f>ROUND('R6総括表 '!E18/10000,1)</f>
        <v>82.3</v>
      </c>
      <c r="I11" s="59">
        <f>'R6総括表 '!F17</f>
        <v>9</v>
      </c>
      <c r="J11" s="60">
        <f>ROUND('R6総括表 '!F18/10000,1)</f>
        <v>52.9</v>
      </c>
      <c r="K11" s="59">
        <f>'R6総括表 '!G17</f>
        <v>14</v>
      </c>
      <c r="L11" s="60">
        <f>ROUND('R6総括表 '!G18/10000,1)</f>
        <v>85.8</v>
      </c>
      <c r="M11" s="59">
        <f>'R6総括表 '!H17</f>
        <v>7</v>
      </c>
      <c r="N11" s="60">
        <f>ROUND('R6総括表 '!H18/10000,1)</f>
        <v>23</v>
      </c>
      <c r="O11" s="59">
        <f>SUM('R6総括表 '!I17)</f>
        <v>13</v>
      </c>
      <c r="P11" s="60">
        <f>ROUND('R6総括表 '!I18/10000,1)</f>
        <v>71.1</v>
      </c>
      <c r="Q11" s="59">
        <f>'R6総括表 '!J17</f>
        <v>15</v>
      </c>
      <c r="R11" s="60">
        <f>ROUND('R6総括表 '!J18/10000,1)</f>
        <v>61</v>
      </c>
      <c r="S11" s="59">
        <f>'R6総括表 '!K17</f>
        <v>10</v>
      </c>
      <c r="T11" s="60">
        <f>ROUND('R6総括表 '!K18/10000,1)</f>
        <v>13.5</v>
      </c>
      <c r="U11" s="59">
        <f>'R6総括表 '!L17</f>
        <v>20</v>
      </c>
      <c r="V11" s="60">
        <f>ROUND('R6総括表 '!L18/10000,1)</f>
        <v>94.2</v>
      </c>
      <c r="W11" s="59">
        <f>'R6総括表 '!M17</f>
        <v>125</v>
      </c>
      <c r="X11" s="60">
        <f>ROUND('R6総括表 '!M18/10000,1)</f>
        <v>610.7</v>
      </c>
      <c r="Y11" s="52"/>
      <c r="Z11" s="52"/>
      <c r="AA11" s="52"/>
    </row>
    <row r="12" ht="18.0" customHeight="1">
      <c r="A12" s="52"/>
      <c r="B12" s="56" t="s">
        <v>30</v>
      </c>
      <c r="C12" s="59">
        <f>'R6総括表 '!C19</f>
        <v>0</v>
      </c>
      <c r="D12" s="60">
        <f>ROUND('R6総括表 '!C20/10000,1)</f>
        <v>0</v>
      </c>
      <c r="E12" s="59">
        <f>'R6総括表 '!D19</f>
        <v>0</v>
      </c>
      <c r="F12" s="60">
        <f>ROUND('R6総括表 '!D20/10000,1)</f>
        <v>0</v>
      </c>
      <c r="G12" s="59">
        <f>'R6総括表 '!E19</f>
        <v>0</v>
      </c>
      <c r="H12" s="60">
        <f>ROUND('R6総括表 '!E20/10000,1)</f>
        <v>0</v>
      </c>
      <c r="I12" s="59">
        <f>'R6総括表 '!F19</f>
        <v>0</v>
      </c>
      <c r="J12" s="60">
        <f>ROUND('R6総括表 '!F20/10000,1)</f>
        <v>0</v>
      </c>
      <c r="K12" s="59">
        <f>'R6総括表 '!G19</f>
        <v>0</v>
      </c>
      <c r="L12" s="60">
        <f>ROUND('R6総括表 '!G20/10000,1)</f>
        <v>0</v>
      </c>
      <c r="M12" s="59">
        <f>'R6総括表 '!H19</f>
        <v>0</v>
      </c>
      <c r="N12" s="60">
        <f>ROUND('R6総括表 '!H20/10000,1)</f>
        <v>0</v>
      </c>
      <c r="O12" s="59">
        <f>SUM('R6総括表 '!I19)</f>
        <v>0</v>
      </c>
      <c r="P12" s="60">
        <f>ROUND('R6総括表 '!I20/10000,1)</f>
        <v>0</v>
      </c>
      <c r="Q12" s="59">
        <f>'R6総括表 '!J19</f>
        <v>0</v>
      </c>
      <c r="R12" s="60">
        <f>ROUND('R6総括表 '!J20/10000,1)</f>
        <v>0</v>
      </c>
      <c r="S12" s="59">
        <f>'R6総括表 '!K19</f>
        <v>0</v>
      </c>
      <c r="T12" s="60">
        <f>ROUND('R6総括表 '!K20/10000,1)</f>
        <v>0</v>
      </c>
      <c r="U12" s="59">
        <f>'R6総括表 '!L19</f>
        <v>1</v>
      </c>
      <c r="V12" s="60">
        <f>ROUND('R6総括表 '!L20/10000,1)</f>
        <v>15.5</v>
      </c>
      <c r="W12" s="59">
        <f>'R6総括表 '!M19</f>
        <v>1</v>
      </c>
      <c r="X12" s="60">
        <f>ROUND('R6総括表 '!M20/10000,1)</f>
        <v>15.5</v>
      </c>
      <c r="Y12" s="52"/>
      <c r="Z12" s="52"/>
      <c r="AA12" s="52"/>
    </row>
    <row r="13" ht="18.0" customHeight="1">
      <c r="A13" s="52"/>
      <c r="B13" s="56" t="s">
        <v>32</v>
      </c>
      <c r="C13" s="59">
        <f>'R6総括表 '!C21</f>
        <v>0</v>
      </c>
      <c r="D13" s="60">
        <f>ROUND('R6総括表 '!C22/10000,1)</f>
        <v>0</v>
      </c>
      <c r="E13" s="59">
        <f>'R6総括表 '!D21</f>
        <v>2</v>
      </c>
      <c r="F13" s="60">
        <f>ROUND('R6総括表 '!D22/10000,1)</f>
        <v>8.3</v>
      </c>
      <c r="G13" s="59">
        <f>'R6総括表 '!E21</f>
        <v>0</v>
      </c>
      <c r="H13" s="60">
        <f>ROUND('R6総括表 '!E22/10000,1)</f>
        <v>0</v>
      </c>
      <c r="I13" s="59">
        <f>'R6総括表 '!F21</f>
        <v>1</v>
      </c>
      <c r="J13" s="60">
        <f>ROUND('R6総括表 '!F22/10000,1)</f>
        <v>2.1</v>
      </c>
      <c r="K13" s="59">
        <f>'R6総括表 '!G21</f>
        <v>0</v>
      </c>
      <c r="L13" s="60">
        <f>ROUND('R6総括表 '!G22/10000,1)</f>
        <v>0</v>
      </c>
      <c r="M13" s="59">
        <f>'R6総括表 '!H21</f>
        <v>0</v>
      </c>
      <c r="N13" s="60">
        <f>ROUND('R6総括表 '!H22/10000,1)</f>
        <v>0</v>
      </c>
      <c r="O13" s="59">
        <f>SUM('R6総括表 '!I21)</f>
        <v>1</v>
      </c>
      <c r="P13" s="60">
        <f>ROUND('R6総括表 '!I22/10000,1)</f>
        <v>0.6</v>
      </c>
      <c r="Q13" s="59">
        <f>'R6総括表 '!J21</f>
        <v>0</v>
      </c>
      <c r="R13" s="60">
        <f>ROUND('R6総括表 '!J22/10000,1)</f>
        <v>0</v>
      </c>
      <c r="S13" s="59">
        <f>'R6総括表 '!K21</f>
        <v>1</v>
      </c>
      <c r="T13" s="60">
        <f>ROUND('R6総括表 '!K22/10000,1)</f>
        <v>4.3</v>
      </c>
      <c r="U13" s="59">
        <f>'R6総括表 '!L21</f>
        <v>2</v>
      </c>
      <c r="V13" s="60">
        <f>ROUND('R6総括表 '!L22/10000,1)</f>
        <v>2.7</v>
      </c>
      <c r="W13" s="59">
        <f>'R6総括表 '!M21</f>
        <v>7</v>
      </c>
      <c r="X13" s="60">
        <f>ROUND('R6総括表 '!M22/10000,1)</f>
        <v>18</v>
      </c>
      <c r="Y13" s="52"/>
      <c r="Z13" s="52"/>
      <c r="AA13" s="52"/>
    </row>
    <row r="14" ht="18.0" customHeight="1">
      <c r="A14" s="52"/>
      <c r="B14" s="56" t="s">
        <v>34</v>
      </c>
      <c r="C14" s="59">
        <f>SUM(C5:C13)</f>
        <v>128</v>
      </c>
      <c r="D14" s="60">
        <f>ROUND('R6総括表 '!C24/10000,1)</f>
        <v>186.1</v>
      </c>
      <c r="E14" s="59">
        <f>SUM(E5:E13)</f>
        <v>498</v>
      </c>
      <c r="F14" s="60">
        <f>ROUND('R6総括表 '!D24/10000,1)</f>
        <v>241.4</v>
      </c>
      <c r="G14" s="59">
        <f>SUM(G5:G13)</f>
        <v>298</v>
      </c>
      <c r="H14" s="60">
        <f>ROUND('R6総括表 '!E24/10000,1)</f>
        <v>278.9</v>
      </c>
      <c r="I14" s="59">
        <f>SUM(I5:I13)</f>
        <v>194</v>
      </c>
      <c r="J14" s="60">
        <f>ROUND('R6総括表 '!F24/10000,1)</f>
        <v>138.6</v>
      </c>
      <c r="K14" s="59">
        <f>SUM(K5:K13)</f>
        <v>169</v>
      </c>
      <c r="L14" s="60">
        <f>ROUND('R6総括表 '!G24/10000,1)</f>
        <v>189.5</v>
      </c>
      <c r="M14" s="59">
        <f>SUM(M5:M13)</f>
        <v>259</v>
      </c>
      <c r="N14" s="60">
        <f>ROUND('R6総括表 '!H24/10000,1)</f>
        <v>148.9</v>
      </c>
      <c r="O14" s="59">
        <f>SUM(O5:O13)</f>
        <v>251</v>
      </c>
      <c r="P14" s="60">
        <f>ROUND('R6総括表 '!I24/10000,1)</f>
        <v>211.4</v>
      </c>
      <c r="Q14" s="59">
        <f>SUM(Q5:Q13)</f>
        <v>292</v>
      </c>
      <c r="R14" s="60">
        <f>ROUND('R6総括表 '!J24/10000,1)</f>
        <v>203.5</v>
      </c>
      <c r="S14" s="59">
        <f>SUM(S5:S13)</f>
        <v>338</v>
      </c>
      <c r="T14" s="60">
        <f>ROUND('R6総括表 '!K24/10000,1)</f>
        <v>155.5</v>
      </c>
      <c r="U14" s="59">
        <f>SUM(U5:U13)</f>
        <v>315</v>
      </c>
      <c r="V14" s="60">
        <f>ROUND('R6総括表 '!L24/10000,1)</f>
        <v>270.9</v>
      </c>
      <c r="W14" s="59">
        <f>'R6総括表 '!M23</f>
        <v>2742</v>
      </c>
      <c r="X14" s="62">
        <f>ROUND('R6総括表 '!M24/10000,1)</f>
        <v>2024.6</v>
      </c>
      <c r="Y14" s="52"/>
      <c r="Z14" s="52"/>
      <c r="AA14" s="52"/>
    </row>
    <row r="15" ht="18.0" customHeight="1">
      <c r="A15" s="52"/>
      <c r="B15" s="56" t="s">
        <v>36</v>
      </c>
      <c r="C15" s="52"/>
      <c r="D15" s="52"/>
      <c r="E15" s="63" t="s">
        <v>38</v>
      </c>
      <c r="F15" s="64"/>
      <c r="G15" s="64"/>
      <c r="H15" s="65">
        <f>ROUND('R6総括表 '!F25/10000,1)</f>
        <v>84.7</v>
      </c>
      <c r="I15" s="66" t="s">
        <v>59</v>
      </c>
      <c r="J15" s="63" t="s">
        <v>39</v>
      </c>
      <c r="K15" s="64"/>
      <c r="L15" s="64"/>
      <c r="M15" s="64"/>
      <c r="N15" s="64"/>
      <c r="O15" s="65">
        <v>395.7</v>
      </c>
      <c r="P15" s="66" t="s">
        <v>59</v>
      </c>
      <c r="Q15" s="63" t="s">
        <v>60</v>
      </c>
      <c r="R15" s="64"/>
      <c r="S15" s="64"/>
      <c r="T15" s="67">
        <f>'R6総括表 '!K25</f>
        <v>2.440728256</v>
      </c>
      <c r="U15" s="67" t="s">
        <v>41</v>
      </c>
      <c r="V15" s="68"/>
      <c r="W15" s="59">
        <f>'R6総括表 '!M25</f>
        <v>2</v>
      </c>
      <c r="X15" s="60">
        <f>ROUND('R6総括表 '!M26/10000,1)</f>
        <v>480.4</v>
      </c>
      <c r="Y15" s="52"/>
      <c r="Z15" s="52"/>
      <c r="AA15" s="52"/>
    </row>
    <row r="16" ht="18.0" customHeight="1">
      <c r="A16" s="52"/>
      <c r="B16" s="56" t="s">
        <v>43</v>
      </c>
      <c r="C16" s="57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58"/>
      <c r="W16" s="69">
        <f>W14+W15</f>
        <v>2744</v>
      </c>
      <c r="X16" s="70">
        <f>'R6総括表 '!M28/10000</f>
        <v>2505.0308</v>
      </c>
      <c r="Y16" s="52"/>
      <c r="Z16" s="52"/>
      <c r="AA16" s="71"/>
    </row>
    <row r="17" ht="18.0" customHeight="1">
      <c r="A17" s="52"/>
      <c r="B17" s="56" t="s">
        <v>61</v>
      </c>
      <c r="C17" s="72">
        <f>'R6総括表 '!C29</f>
        <v>9.8</v>
      </c>
      <c r="D17" s="58"/>
      <c r="E17" s="72">
        <f>'R6総括表 '!D29</f>
        <v>10.8</v>
      </c>
      <c r="F17" s="58"/>
      <c r="G17" s="72">
        <f>'R6総括表 '!E29</f>
        <v>13</v>
      </c>
      <c r="H17" s="58"/>
      <c r="I17" s="72">
        <f>'R6総括表 '!F29</f>
        <v>9</v>
      </c>
      <c r="J17" s="58"/>
      <c r="K17" s="72">
        <f>'R6総括表 '!G29</f>
        <v>18</v>
      </c>
      <c r="L17" s="58"/>
      <c r="M17" s="72">
        <f>'R6総括表 '!H29</f>
        <v>9.028635347</v>
      </c>
      <c r="N17" s="58"/>
      <c r="O17" s="72">
        <f>'R6総括表 '!I29</f>
        <v>21.8</v>
      </c>
      <c r="P17" s="58"/>
      <c r="Q17" s="72">
        <f>'R6総括表 '!J29</f>
        <v>17.7</v>
      </c>
      <c r="R17" s="58"/>
      <c r="S17" s="72">
        <f>'R6総括表 '!K29</f>
        <v>9.566007746</v>
      </c>
      <c r="T17" s="58"/>
      <c r="U17" s="72">
        <f>'R6総括表 '!L29</f>
        <v>21.70629536</v>
      </c>
      <c r="V17" s="58"/>
      <c r="W17" s="72">
        <f>'R6総括表 '!M29</f>
        <v>12.7</v>
      </c>
      <c r="X17" s="58"/>
      <c r="Y17" s="52"/>
      <c r="Z17" s="52"/>
      <c r="AA17" s="52"/>
    </row>
    <row r="18" ht="18.0" customHeight="1">
      <c r="A18" s="52"/>
      <c r="B18" s="73" t="s">
        <v>62</v>
      </c>
      <c r="C18" s="74">
        <f>'R6総括表 '!C30</f>
        <v>254586</v>
      </c>
      <c r="D18" s="75"/>
      <c r="E18" s="74">
        <f>'R6総括表 '!D30</f>
        <v>287979</v>
      </c>
      <c r="F18" s="75"/>
      <c r="G18" s="74">
        <f>'R6総括表 '!E30</f>
        <v>263615</v>
      </c>
      <c r="H18" s="75"/>
      <c r="I18" s="74">
        <f>'R6総括表 '!F30</f>
        <v>211494</v>
      </c>
      <c r="J18" s="75"/>
      <c r="K18" s="74">
        <f>'R6総括表 '!G30</f>
        <v>122112</v>
      </c>
      <c r="L18" s="75"/>
      <c r="M18" s="74">
        <f>'R6総括表 '!H30</f>
        <v>227929</v>
      </c>
      <c r="N18" s="75"/>
      <c r="O18" s="74">
        <f>'R6総括表 '!I30</f>
        <v>108943</v>
      </c>
      <c r="P18" s="75"/>
      <c r="Q18" s="74">
        <f>'R6総括表 '!J30</f>
        <v>133361</v>
      </c>
      <c r="R18" s="75"/>
      <c r="S18" s="74">
        <f>'R6総括表 '!K30</f>
        <v>217635</v>
      </c>
      <c r="T18" s="75"/>
      <c r="U18" s="74">
        <f>'R6総括表 '!L30</f>
        <v>140611</v>
      </c>
      <c r="V18" s="75"/>
      <c r="W18" s="74">
        <f>SUM(C18+E18+G18+I18+K18+M18+O18+Q18+S18+U18)</f>
        <v>1968265</v>
      </c>
      <c r="X18" s="75"/>
      <c r="Y18" s="52"/>
      <c r="Z18" s="52"/>
      <c r="AA18" s="52"/>
    </row>
    <row r="19" ht="18.0" customHeight="1">
      <c r="A19" s="52"/>
      <c r="B19" s="76" t="s">
        <v>63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8"/>
      <c r="Y19" s="52"/>
      <c r="Z19" s="52"/>
      <c r="AA19" s="52"/>
    </row>
    <row r="20" ht="18.0" customHeight="1">
      <c r="A20" s="79"/>
      <c r="B20" s="80" t="s">
        <v>64</v>
      </c>
      <c r="C20" s="81"/>
      <c r="D20" s="82" t="s">
        <v>65</v>
      </c>
      <c r="E20" s="64"/>
      <c r="F20" s="64"/>
      <c r="G20" s="83">
        <v>1741.9</v>
      </c>
      <c r="H20" s="64"/>
      <c r="I20" s="66" t="s">
        <v>59</v>
      </c>
      <c r="J20" s="84"/>
      <c r="K20" s="84"/>
      <c r="L20" s="85"/>
      <c r="M20" s="84"/>
      <c r="N20" s="67"/>
      <c r="O20" s="67"/>
      <c r="P20" s="86"/>
      <c r="Q20" s="87" t="s">
        <v>60</v>
      </c>
      <c r="R20" s="64"/>
      <c r="S20" s="64"/>
      <c r="T20" s="88">
        <f>G20/W34*10000</f>
        <v>8.849926204</v>
      </c>
      <c r="U20" s="88" t="s">
        <v>41</v>
      </c>
      <c r="V20" s="89"/>
      <c r="W20" s="90">
        <v>37.0</v>
      </c>
      <c r="X20" s="91">
        <f>SUM(G20)</f>
        <v>1741.9</v>
      </c>
      <c r="Y20" s="52"/>
      <c r="Z20" s="52"/>
      <c r="AA20" s="52"/>
    </row>
    <row r="21" ht="18.0" customHeight="1">
      <c r="A21" s="79"/>
      <c r="B21" s="92" t="s">
        <v>66</v>
      </c>
      <c r="C21" s="81"/>
      <c r="D21" s="82" t="s">
        <v>67</v>
      </c>
      <c r="E21" s="64"/>
      <c r="F21" s="64"/>
      <c r="G21" s="83">
        <v>414.7</v>
      </c>
      <c r="H21" s="64"/>
      <c r="I21" s="66" t="s">
        <v>59</v>
      </c>
      <c r="J21" s="84"/>
      <c r="K21" s="84"/>
      <c r="L21" s="84"/>
      <c r="M21" s="84"/>
      <c r="N21" s="93"/>
      <c r="O21" s="93"/>
      <c r="P21" s="86"/>
      <c r="Q21" s="87" t="s">
        <v>60</v>
      </c>
      <c r="R21" s="64"/>
      <c r="S21" s="64"/>
      <c r="T21" s="88">
        <f>G21/W34*10000</f>
        <v>2.106931739</v>
      </c>
      <c r="U21" s="88" t="s">
        <v>41</v>
      </c>
      <c r="V21" s="89"/>
      <c r="W21" s="90">
        <v>6.0</v>
      </c>
      <c r="X21" s="94">
        <f>G21</f>
        <v>414.7</v>
      </c>
      <c r="Y21" s="52"/>
      <c r="Z21" s="52"/>
      <c r="AA21" s="52"/>
    </row>
    <row r="22" ht="18.0" customHeight="1">
      <c r="A22" s="79"/>
      <c r="B22" s="80" t="s">
        <v>43</v>
      </c>
      <c r="C22" s="95"/>
      <c r="D22" s="96"/>
      <c r="E22" s="96"/>
      <c r="F22" s="96"/>
      <c r="G22" s="97"/>
      <c r="H22" s="97"/>
      <c r="I22" s="98"/>
      <c r="J22" s="95"/>
      <c r="K22" s="95"/>
      <c r="L22" s="95"/>
      <c r="M22" s="95"/>
      <c r="N22" s="99"/>
      <c r="O22" s="99"/>
      <c r="P22" s="100"/>
      <c r="Q22" s="101" t="s">
        <v>60</v>
      </c>
      <c r="R22" s="54"/>
      <c r="S22" s="54"/>
      <c r="T22" s="102">
        <f>T20+T21</f>
        <v>10.95685794</v>
      </c>
      <c r="U22" s="102" t="s">
        <v>41</v>
      </c>
      <c r="V22" s="102"/>
      <c r="W22" s="103">
        <f t="shared" ref="W22:X22" si="1">SUM(W20:W21)</f>
        <v>43</v>
      </c>
      <c r="X22" s="104">
        <f t="shared" si="1"/>
        <v>2156.6</v>
      </c>
      <c r="Y22" s="52"/>
      <c r="Z22" s="52"/>
      <c r="AA22" s="52"/>
    </row>
    <row r="23" ht="18.0" customHeight="1">
      <c r="A23" s="79"/>
      <c r="B23" s="105" t="s">
        <v>68</v>
      </c>
      <c r="C23" s="106"/>
      <c r="D23" s="106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09"/>
      <c r="Y23" s="52"/>
      <c r="Z23" s="52"/>
      <c r="AA23" s="52"/>
    </row>
    <row r="24" ht="18.0" customHeight="1">
      <c r="A24" s="52"/>
      <c r="B24" s="110" t="s">
        <v>69</v>
      </c>
      <c r="C24" s="56">
        <v>1.0</v>
      </c>
      <c r="D24" s="62">
        <v>0.1</v>
      </c>
      <c r="E24" s="56">
        <v>4.0</v>
      </c>
      <c r="F24" s="60">
        <v>1.3</v>
      </c>
      <c r="G24" s="56">
        <v>0.0</v>
      </c>
      <c r="H24" s="56">
        <v>0.0</v>
      </c>
      <c r="I24" s="56">
        <v>0.0</v>
      </c>
      <c r="J24" s="90">
        <v>0.0</v>
      </c>
      <c r="K24" s="56">
        <v>2.0</v>
      </c>
      <c r="L24" s="60">
        <v>0.9</v>
      </c>
      <c r="M24" s="56">
        <v>2.0</v>
      </c>
      <c r="N24" s="60">
        <v>3.7</v>
      </c>
      <c r="O24" s="56">
        <v>10.0</v>
      </c>
      <c r="P24" s="111">
        <v>15.4</v>
      </c>
      <c r="Q24" s="56">
        <v>8.0</v>
      </c>
      <c r="R24" s="60">
        <v>5.3</v>
      </c>
      <c r="S24" s="56">
        <v>3.0</v>
      </c>
      <c r="T24" s="60">
        <v>1.4</v>
      </c>
      <c r="U24" s="56">
        <v>1.0</v>
      </c>
      <c r="V24" s="112">
        <v>0.2</v>
      </c>
      <c r="W24" s="56">
        <f t="shared" ref="W24:X24" si="2">SUM(C24+E24+G24+I24+K24+M24+O24+Q24+S24+U24)</f>
        <v>31</v>
      </c>
      <c r="X24" s="113">
        <f t="shared" si="2"/>
        <v>28.3</v>
      </c>
      <c r="Y24" s="52"/>
      <c r="Z24" s="52"/>
      <c r="AA24" s="52"/>
    </row>
    <row r="25" ht="18.0" customHeight="1">
      <c r="A25" s="52"/>
      <c r="B25" s="110" t="s">
        <v>70</v>
      </c>
      <c r="C25" s="56">
        <v>0.0</v>
      </c>
      <c r="D25" s="114">
        <v>48.4</v>
      </c>
      <c r="E25" s="56">
        <v>0.0</v>
      </c>
      <c r="F25" s="115">
        <v>18.7</v>
      </c>
      <c r="G25" s="56">
        <v>0.0</v>
      </c>
      <c r="H25" s="115">
        <v>153.7</v>
      </c>
      <c r="I25" s="56">
        <v>0.0</v>
      </c>
      <c r="J25" s="116">
        <v>56.0</v>
      </c>
      <c r="K25" s="56">
        <v>0.0</v>
      </c>
      <c r="L25" s="117">
        <v>0.0</v>
      </c>
      <c r="M25" s="56">
        <v>0.0</v>
      </c>
      <c r="N25" s="115">
        <v>36.8</v>
      </c>
      <c r="O25" s="56">
        <v>0.0</v>
      </c>
      <c r="P25" s="116">
        <v>1.9</v>
      </c>
      <c r="Q25" s="56">
        <v>0.0</v>
      </c>
      <c r="R25" s="115">
        <v>119.1</v>
      </c>
      <c r="S25" s="56">
        <v>0.0</v>
      </c>
      <c r="T25" s="115">
        <v>5.6</v>
      </c>
      <c r="U25" s="56">
        <v>0.0</v>
      </c>
      <c r="V25" s="115">
        <v>42.3</v>
      </c>
      <c r="W25" s="56">
        <v>0.0</v>
      </c>
      <c r="X25" s="113">
        <f>SUM(D25+F25+H25+J25+L25+N25+P25+R25+T25+V25)</f>
        <v>482.5</v>
      </c>
      <c r="Y25" s="52"/>
      <c r="Z25" s="52"/>
      <c r="AA25" s="52"/>
    </row>
    <row r="26" ht="18.0" customHeight="1">
      <c r="A26" s="52"/>
      <c r="B26" s="110" t="s">
        <v>71</v>
      </c>
      <c r="C26" s="56">
        <v>3.0</v>
      </c>
      <c r="D26" s="62">
        <v>2.4</v>
      </c>
      <c r="E26" s="56">
        <v>6.0</v>
      </c>
      <c r="F26" s="62">
        <v>34.2</v>
      </c>
      <c r="G26" s="56">
        <v>1.0</v>
      </c>
      <c r="H26" s="62">
        <v>2.2</v>
      </c>
      <c r="I26" s="56">
        <v>1.0</v>
      </c>
      <c r="J26" s="114">
        <v>10.4</v>
      </c>
      <c r="K26" s="56">
        <v>0.0</v>
      </c>
      <c r="L26" s="62">
        <v>6.7</v>
      </c>
      <c r="M26" s="56">
        <v>0.0</v>
      </c>
      <c r="N26" s="56">
        <v>0.0</v>
      </c>
      <c r="O26" s="56">
        <v>0.0</v>
      </c>
      <c r="P26" s="90">
        <v>0.0</v>
      </c>
      <c r="Q26" s="56">
        <v>0.0</v>
      </c>
      <c r="R26" s="56">
        <v>0.0</v>
      </c>
      <c r="S26" s="56">
        <v>0.0</v>
      </c>
      <c r="T26" s="56">
        <v>0.0</v>
      </c>
      <c r="U26" s="56">
        <v>0.0</v>
      </c>
      <c r="V26" s="56">
        <v>0.0</v>
      </c>
      <c r="W26" s="56">
        <f t="shared" ref="W26:X26" si="3">SUM(C26+E26+G26+I26+K26+M26+O26+Q26+S26+U26)</f>
        <v>11</v>
      </c>
      <c r="X26" s="113">
        <f t="shared" si="3"/>
        <v>55.9</v>
      </c>
      <c r="Y26" s="52"/>
      <c r="Z26" s="52"/>
      <c r="AA26" s="52"/>
    </row>
    <row r="27" ht="18.0" customHeight="1">
      <c r="A27" s="52"/>
      <c r="B27" s="110" t="s">
        <v>72</v>
      </c>
      <c r="C27" s="56">
        <v>7.0</v>
      </c>
      <c r="D27" s="62">
        <v>20.6</v>
      </c>
      <c r="E27" s="56">
        <v>2.0</v>
      </c>
      <c r="F27" s="62">
        <v>3.8</v>
      </c>
      <c r="G27" s="56">
        <v>2.0</v>
      </c>
      <c r="H27" s="62">
        <v>85.7</v>
      </c>
      <c r="I27" s="56">
        <v>4.0</v>
      </c>
      <c r="J27" s="114">
        <v>0.3</v>
      </c>
      <c r="K27" s="56">
        <v>1.0</v>
      </c>
      <c r="L27" s="62">
        <v>0.6</v>
      </c>
      <c r="M27" s="56">
        <v>3.0</v>
      </c>
      <c r="N27" s="62">
        <v>48.0</v>
      </c>
      <c r="O27" s="56">
        <v>1.0</v>
      </c>
      <c r="P27" s="114">
        <v>66.2</v>
      </c>
      <c r="Q27" s="56">
        <v>9.0</v>
      </c>
      <c r="R27" s="62">
        <v>31.8</v>
      </c>
      <c r="S27" s="56">
        <v>3.0</v>
      </c>
      <c r="T27" s="62">
        <v>10.6</v>
      </c>
      <c r="U27" s="56">
        <v>0.0</v>
      </c>
      <c r="V27" s="56">
        <v>0.0</v>
      </c>
      <c r="W27" s="56">
        <f t="shared" ref="W27:X27" si="4">SUM(C27+E27+G27+I27+K27+M27+O27+Q27+S27+U27)</f>
        <v>32</v>
      </c>
      <c r="X27" s="118">
        <f t="shared" si="4"/>
        <v>267.6</v>
      </c>
      <c r="Y27" s="52"/>
      <c r="Z27" s="52"/>
      <c r="AA27" s="52"/>
    </row>
    <row r="28" ht="18.0" customHeight="1">
      <c r="A28" s="52"/>
      <c r="B28" s="110" t="s">
        <v>34</v>
      </c>
      <c r="C28" s="56">
        <v>11.0</v>
      </c>
      <c r="D28" s="115">
        <v>71.5</v>
      </c>
      <c r="E28" s="119">
        <v>12.0</v>
      </c>
      <c r="F28" s="115">
        <v>58.0</v>
      </c>
      <c r="G28" s="119">
        <v>3.0</v>
      </c>
      <c r="H28" s="115">
        <v>241.59999999999997</v>
      </c>
      <c r="I28" s="117">
        <v>5.0</v>
      </c>
      <c r="J28" s="115">
        <v>66.7</v>
      </c>
      <c r="K28" s="117">
        <v>3.0</v>
      </c>
      <c r="L28" s="115">
        <v>8.200000000000001</v>
      </c>
      <c r="M28" s="117">
        <v>5.0</v>
      </c>
      <c r="N28" s="115">
        <v>88.5</v>
      </c>
      <c r="O28" s="119">
        <v>11.0</v>
      </c>
      <c r="P28" s="116">
        <v>83.5</v>
      </c>
      <c r="Q28" s="117">
        <v>17.0</v>
      </c>
      <c r="R28" s="115">
        <v>156.2</v>
      </c>
      <c r="S28" s="117">
        <v>6.0</v>
      </c>
      <c r="T28" s="115">
        <v>17.6</v>
      </c>
      <c r="U28" s="117">
        <v>1.0</v>
      </c>
      <c r="V28" s="115">
        <v>42.5</v>
      </c>
      <c r="W28" s="117">
        <f t="shared" ref="W28:X28" si="5">W24+W25+W26+W27</f>
        <v>74</v>
      </c>
      <c r="X28" s="120">
        <f t="shared" si="5"/>
        <v>834.3</v>
      </c>
      <c r="Y28" s="52"/>
      <c r="Z28" s="52"/>
      <c r="AA28" s="52"/>
    </row>
    <row r="29" ht="18.0" customHeight="1">
      <c r="A29" s="52"/>
      <c r="B29" s="121" t="s">
        <v>73</v>
      </c>
      <c r="C29" s="122"/>
      <c r="D29" s="101" t="s">
        <v>74</v>
      </c>
      <c r="E29" s="54"/>
      <c r="F29" s="54"/>
      <c r="G29" s="123">
        <f>J148</f>
        <v>92</v>
      </c>
      <c r="H29" s="54"/>
      <c r="I29" s="95" t="s">
        <v>59</v>
      </c>
      <c r="J29" s="96"/>
      <c r="K29" s="101" t="s">
        <v>75</v>
      </c>
      <c r="L29" s="54"/>
      <c r="M29" s="54"/>
      <c r="N29" s="124">
        <f>E148</f>
        <v>131.3</v>
      </c>
      <c r="O29" s="54"/>
      <c r="P29" s="95" t="s">
        <v>59</v>
      </c>
      <c r="Q29" s="125" t="s">
        <v>60</v>
      </c>
      <c r="R29" s="54"/>
      <c r="S29" s="54"/>
      <c r="T29" s="88">
        <f>(G29+N29)/W34*10000</f>
        <v>1.134501706</v>
      </c>
      <c r="U29" s="126" t="s">
        <v>41</v>
      </c>
      <c r="V29" s="127"/>
      <c r="W29" s="73">
        <v>2.0</v>
      </c>
      <c r="X29" s="118">
        <f>G29+N29</f>
        <v>223.3</v>
      </c>
      <c r="Y29" s="52"/>
      <c r="Z29" s="52"/>
      <c r="AA29" s="52"/>
    </row>
    <row r="30" ht="18.0" customHeight="1">
      <c r="A30" s="52"/>
      <c r="B30" s="128" t="s">
        <v>43</v>
      </c>
      <c r="C30" s="129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1" t="s">
        <v>60</v>
      </c>
      <c r="R30" s="132"/>
      <c r="S30" s="132"/>
      <c r="T30" s="133">
        <f>+X30/W34*10000</f>
        <v>5.373260206</v>
      </c>
      <c r="U30" s="133" t="s">
        <v>41</v>
      </c>
      <c r="V30" s="134"/>
      <c r="W30" s="135">
        <f t="shared" ref="W30:X30" si="6">W28+W29</f>
        <v>76</v>
      </c>
      <c r="X30" s="136">
        <f t="shared" si="6"/>
        <v>1057.6</v>
      </c>
      <c r="Y30" s="137"/>
      <c r="Z30" s="52"/>
      <c r="AA30" s="52"/>
    </row>
    <row r="31" ht="18.0" customHeight="1">
      <c r="A31" s="52"/>
      <c r="B31" s="52"/>
      <c r="C31" s="52"/>
      <c r="D31" s="138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ht="18.0" customHeight="1">
      <c r="A32" s="52"/>
      <c r="B32" s="56" t="s">
        <v>76</v>
      </c>
      <c r="C32" s="57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58"/>
      <c r="W32" s="69">
        <f t="shared" ref="W32:X32" si="7">W16+W22+W30</f>
        <v>2863</v>
      </c>
      <c r="X32" s="139">
        <f t="shared" si="7"/>
        <v>5719.2308</v>
      </c>
      <c r="Y32" s="52"/>
      <c r="Z32" s="52"/>
      <c r="AA32" s="140"/>
    </row>
    <row r="33" ht="18.0" customHeight="1">
      <c r="A33" s="141"/>
      <c r="B33" s="142" t="s">
        <v>61</v>
      </c>
      <c r="C33" s="143">
        <f>C17+T22+T29+D28*10000/C34</f>
        <v>24.69984087</v>
      </c>
      <c r="D33" s="58"/>
      <c r="E33" s="143">
        <f>E17+T22+T29+F28*10000/E34</f>
        <v>24.90539539</v>
      </c>
      <c r="F33" s="58"/>
      <c r="G33" s="143">
        <f>G17+T22+T29+H28*10000/G34</f>
        <v>34.25624025</v>
      </c>
      <c r="H33" s="58"/>
      <c r="I33" s="143">
        <f>I17+T22+T29+J28*10000/I34</f>
        <v>24.24511342</v>
      </c>
      <c r="J33" s="58"/>
      <c r="K33" s="143">
        <v>30.7</v>
      </c>
      <c r="L33" s="58"/>
      <c r="M33" s="143">
        <v>24.9</v>
      </c>
      <c r="N33" s="58"/>
      <c r="O33" s="143">
        <f>O17+T22+T29+P28*10000/O34</f>
        <v>41.55591818</v>
      </c>
      <c r="P33" s="58"/>
      <c r="Q33" s="143">
        <f>Q17+T22+T29+R28*10000/Q34</f>
        <v>41.50392929</v>
      </c>
      <c r="R33" s="58"/>
      <c r="S33" s="143">
        <f>S17+T22+T29+T28*10000/S34</f>
        <v>22.46606085</v>
      </c>
      <c r="T33" s="58"/>
      <c r="U33" s="143">
        <f>U17+T22+T29+V28*10000/U34</f>
        <v>36.82017814</v>
      </c>
      <c r="V33" s="58"/>
      <c r="W33" s="143">
        <f>X32/W34*10000</f>
        <v>29.05721943</v>
      </c>
      <c r="X33" s="58"/>
      <c r="Y33" s="141"/>
      <c r="Z33" s="141"/>
      <c r="AA33" s="141"/>
    </row>
    <row r="34" ht="18.0" customHeight="1">
      <c r="A34" s="52"/>
      <c r="B34" s="56" t="s">
        <v>62</v>
      </c>
      <c r="C34" s="144">
        <f>C18</f>
        <v>254586</v>
      </c>
      <c r="D34" s="58"/>
      <c r="E34" s="144">
        <f>E18</f>
        <v>287979</v>
      </c>
      <c r="F34" s="58"/>
      <c r="G34" s="144">
        <f>G18</f>
        <v>263615</v>
      </c>
      <c r="H34" s="58"/>
      <c r="I34" s="144">
        <f>I18</f>
        <v>211494</v>
      </c>
      <c r="J34" s="58"/>
      <c r="K34" s="144">
        <f>K18</f>
        <v>122112</v>
      </c>
      <c r="L34" s="58"/>
      <c r="M34" s="144">
        <f>M18</f>
        <v>227929</v>
      </c>
      <c r="N34" s="58"/>
      <c r="O34" s="144">
        <f>O18</f>
        <v>108943</v>
      </c>
      <c r="P34" s="58"/>
      <c r="Q34" s="144">
        <f>Q18</f>
        <v>133361</v>
      </c>
      <c r="R34" s="58"/>
      <c r="S34" s="144">
        <f>S18</f>
        <v>217635</v>
      </c>
      <c r="T34" s="58"/>
      <c r="U34" s="144">
        <f>U18</f>
        <v>140611</v>
      </c>
      <c r="V34" s="58"/>
      <c r="W34" s="144">
        <f>SUM(C34:V34)</f>
        <v>1968265</v>
      </c>
      <c r="X34" s="58"/>
      <c r="Y34" s="52"/>
      <c r="Z34" s="52"/>
      <c r="AA34" s="52"/>
    </row>
    <row r="35" ht="13.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ht="13.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ht="13.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ht="13.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ht="13.5" customHeight="1">
      <c r="A39" s="52"/>
      <c r="B39" s="52" t="s">
        <v>69</v>
      </c>
      <c r="C39" s="145" t="s">
        <v>55</v>
      </c>
      <c r="D39" s="58"/>
      <c r="E39" s="145" t="s">
        <v>58</v>
      </c>
      <c r="F39" s="58"/>
      <c r="G39" s="146"/>
      <c r="H39" s="145" t="s">
        <v>8</v>
      </c>
      <c r="I39" s="58"/>
      <c r="J39" s="145" t="s">
        <v>58</v>
      </c>
      <c r="K39" s="58"/>
      <c r="L39" s="52"/>
      <c r="M39" s="145" t="s">
        <v>9</v>
      </c>
      <c r="N39" s="58"/>
      <c r="O39" s="145" t="s">
        <v>58</v>
      </c>
      <c r="P39" s="58"/>
      <c r="Q39" s="52"/>
      <c r="R39" s="145" t="s">
        <v>54</v>
      </c>
      <c r="S39" s="58"/>
      <c r="T39" s="145" t="s">
        <v>58</v>
      </c>
      <c r="U39" s="58"/>
      <c r="V39" s="52"/>
      <c r="W39" s="52"/>
      <c r="X39" s="52"/>
      <c r="Y39" s="52"/>
      <c r="Z39" s="52"/>
      <c r="AA39" s="52"/>
    </row>
    <row r="40" ht="13.5" customHeight="1">
      <c r="A40" s="52"/>
      <c r="B40" s="52"/>
      <c r="C40" s="147" t="s">
        <v>77</v>
      </c>
      <c r="D40" s="58"/>
      <c r="E40" s="148">
        <v>756.39</v>
      </c>
      <c r="F40" s="58"/>
      <c r="G40" s="146"/>
      <c r="H40" s="147" t="s">
        <v>78</v>
      </c>
      <c r="I40" s="58"/>
      <c r="J40" s="148">
        <v>2859.2</v>
      </c>
      <c r="K40" s="58"/>
      <c r="L40" s="52"/>
      <c r="M40" s="149" t="s">
        <v>79</v>
      </c>
      <c r="N40" s="58"/>
      <c r="O40" s="148">
        <v>497.98</v>
      </c>
      <c r="P40" s="58"/>
      <c r="Q40" s="52"/>
      <c r="R40" s="147" t="s">
        <v>80</v>
      </c>
      <c r="S40" s="58"/>
      <c r="T40" s="148">
        <v>987.07</v>
      </c>
      <c r="U40" s="58"/>
      <c r="V40" s="52"/>
      <c r="W40" s="52"/>
      <c r="X40" s="52"/>
      <c r="Y40" s="52"/>
      <c r="Z40" s="52"/>
      <c r="AA40" s="52"/>
    </row>
    <row r="41" ht="13.5" customHeight="1">
      <c r="A41" s="52"/>
      <c r="B41" s="52"/>
      <c r="C41" s="147" t="s">
        <v>81</v>
      </c>
      <c r="D41" s="58"/>
      <c r="E41" s="148">
        <v>1107.11</v>
      </c>
      <c r="F41" s="58"/>
      <c r="G41" s="146"/>
      <c r="H41" s="147" t="s">
        <v>82</v>
      </c>
      <c r="I41" s="58"/>
      <c r="J41" s="148">
        <v>6475.84</v>
      </c>
      <c r="K41" s="58"/>
      <c r="L41" s="52"/>
      <c r="M41" s="149" t="s">
        <v>83</v>
      </c>
      <c r="N41" s="58"/>
      <c r="O41" s="148">
        <v>36119.87</v>
      </c>
      <c r="P41" s="58"/>
      <c r="Q41" s="52"/>
      <c r="R41" s="147" t="s">
        <v>84</v>
      </c>
      <c r="S41" s="58"/>
      <c r="T41" s="148">
        <v>743.39</v>
      </c>
      <c r="U41" s="58"/>
      <c r="V41" s="52"/>
      <c r="W41" s="52"/>
      <c r="X41" s="52"/>
      <c r="Y41" s="52"/>
      <c r="Z41" s="52"/>
      <c r="AA41" s="52"/>
    </row>
    <row r="42" ht="13.5" customHeight="1">
      <c r="A42" s="52"/>
      <c r="B42" s="52"/>
      <c r="C42" s="149" t="s">
        <v>85</v>
      </c>
      <c r="D42" s="58"/>
      <c r="E42" s="148">
        <v>11826.99</v>
      </c>
      <c r="F42" s="58"/>
      <c r="G42" s="146"/>
      <c r="H42" s="147"/>
      <c r="I42" s="58"/>
      <c r="J42" s="148">
        <f>SUM(J40:J41)</f>
        <v>9335.04</v>
      </c>
      <c r="K42" s="58"/>
      <c r="L42" s="52"/>
      <c r="M42" s="149"/>
      <c r="N42" s="58"/>
      <c r="O42" s="148">
        <f>SUM(O40:O41)</f>
        <v>36617.85</v>
      </c>
      <c r="P42" s="58"/>
      <c r="Q42" s="52"/>
      <c r="R42" s="147" t="s">
        <v>86</v>
      </c>
      <c r="S42" s="58"/>
      <c r="T42" s="148">
        <v>11475.52</v>
      </c>
      <c r="U42" s="58"/>
      <c r="V42" s="52"/>
      <c r="W42" s="52"/>
      <c r="X42" s="52"/>
      <c r="Y42" s="52"/>
      <c r="Z42" s="52"/>
      <c r="AA42" s="52"/>
    </row>
    <row r="43" ht="13.5" customHeight="1">
      <c r="A43" s="52"/>
      <c r="B43" s="52"/>
      <c r="C43" s="149"/>
      <c r="D43" s="58"/>
      <c r="E43" s="148">
        <f>SUM(E40:E42)</f>
        <v>13690.49</v>
      </c>
      <c r="F43" s="58"/>
      <c r="G43" s="146"/>
      <c r="H43" s="150"/>
      <c r="I43" s="3"/>
      <c r="J43" s="150"/>
      <c r="K43" s="3"/>
      <c r="L43" s="52"/>
      <c r="M43" s="150"/>
      <c r="N43" s="3"/>
      <c r="O43" s="150"/>
      <c r="P43" s="3"/>
      <c r="Q43" s="52"/>
      <c r="R43" s="147" t="s">
        <v>87</v>
      </c>
      <c r="S43" s="58"/>
      <c r="T43" s="148">
        <v>1710.14</v>
      </c>
      <c r="U43" s="58"/>
      <c r="V43" s="52"/>
      <c r="W43" s="52"/>
      <c r="X43" s="52"/>
      <c r="Y43" s="52"/>
      <c r="Z43" s="52"/>
      <c r="AA43" s="52"/>
    </row>
    <row r="44" ht="13.5" customHeight="1">
      <c r="A44" s="52"/>
      <c r="B44" s="52"/>
      <c r="C44" s="151"/>
      <c r="D44" s="54"/>
      <c r="E44" s="151"/>
      <c r="F44" s="54"/>
      <c r="G44" s="146"/>
      <c r="H44" s="145" t="s">
        <v>10</v>
      </c>
      <c r="I44" s="58"/>
      <c r="J44" s="145" t="s">
        <v>58</v>
      </c>
      <c r="K44" s="58"/>
      <c r="L44" s="52"/>
      <c r="M44" s="145" t="s">
        <v>4</v>
      </c>
      <c r="N44" s="58"/>
      <c r="O44" s="145" t="s">
        <v>58</v>
      </c>
      <c r="P44" s="58"/>
      <c r="Q44" s="52"/>
      <c r="R44" s="147" t="s">
        <v>88</v>
      </c>
      <c r="S44" s="58"/>
      <c r="T44" s="148">
        <v>4462.93</v>
      </c>
      <c r="U44" s="58"/>
      <c r="V44" s="52"/>
      <c r="W44" s="52"/>
      <c r="X44" s="52"/>
      <c r="Y44" s="52"/>
      <c r="Z44" s="52"/>
      <c r="AA44" s="52"/>
    </row>
    <row r="45" ht="13.5" customHeight="1">
      <c r="A45" s="52"/>
      <c r="B45" s="52"/>
      <c r="C45" s="145" t="s">
        <v>52</v>
      </c>
      <c r="D45" s="58"/>
      <c r="E45" s="145" t="s">
        <v>58</v>
      </c>
      <c r="F45" s="58"/>
      <c r="G45" s="146"/>
      <c r="H45" s="147" t="s">
        <v>89</v>
      </c>
      <c r="I45" s="58"/>
      <c r="J45" s="148">
        <v>9725.61</v>
      </c>
      <c r="K45" s="58"/>
      <c r="L45" s="52"/>
      <c r="M45" s="147" t="s">
        <v>90</v>
      </c>
      <c r="N45" s="58"/>
      <c r="O45" s="148">
        <v>1092.53</v>
      </c>
      <c r="P45" s="58"/>
      <c r="Q45" s="52"/>
      <c r="R45" s="147" t="s">
        <v>91</v>
      </c>
      <c r="S45" s="58"/>
      <c r="T45" s="148">
        <v>511.49</v>
      </c>
      <c r="U45" s="58"/>
      <c r="V45" s="52"/>
      <c r="W45" s="52"/>
      <c r="X45" s="52"/>
      <c r="Y45" s="52"/>
      <c r="Z45" s="52"/>
      <c r="AA45" s="52"/>
    </row>
    <row r="46" ht="13.5" customHeight="1">
      <c r="A46" s="52"/>
      <c r="B46" s="52"/>
      <c r="C46" s="147" t="s">
        <v>92</v>
      </c>
      <c r="D46" s="58"/>
      <c r="E46" s="148">
        <v>3832.73</v>
      </c>
      <c r="F46" s="58"/>
      <c r="G46" s="146"/>
      <c r="H46" s="147" t="s">
        <v>93</v>
      </c>
      <c r="I46" s="58"/>
      <c r="J46" s="148">
        <v>27662.41</v>
      </c>
      <c r="K46" s="58"/>
      <c r="L46" s="52"/>
      <c r="M46" s="147"/>
      <c r="N46" s="58"/>
      <c r="O46" s="148"/>
      <c r="P46" s="58"/>
      <c r="Q46" s="52"/>
      <c r="R46" s="147" t="s">
        <v>94</v>
      </c>
      <c r="S46" s="58"/>
      <c r="T46" s="148">
        <v>26005.91</v>
      </c>
      <c r="U46" s="58"/>
      <c r="V46" s="52"/>
      <c r="W46" s="52"/>
      <c r="X46" s="52"/>
      <c r="Y46" s="52"/>
      <c r="Z46" s="52"/>
      <c r="AA46" s="52"/>
    </row>
    <row r="47" ht="13.5" customHeight="1">
      <c r="A47" s="52"/>
      <c r="B47" s="52"/>
      <c r="C47" s="147" t="s">
        <v>95</v>
      </c>
      <c r="D47" s="58"/>
      <c r="E47" s="148">
        <v>1423.43</v>
      </c>
      <c r="F47" s="58"/>
      <c r="G47" s="146"/>
      <c r="H47" s="147" t="s">
        <v>96</v>
      </c>
      <c r="I47" s="58"/>
      <c r="J47" s="148">
        <v>964.29</v>
      </c>
      <c r="K47" s="58"/>
      <c r="L47" s="52"/>
      <c r="M47" s="149"/>
      <c r="N47" s="58"/>
      <c r="O47" s="148">
        <f>SUM(O44:O46)</f>
        <v>1092.53</v>
      </c>
      <c r="P47" s="58"/>
      <c r="Q47" s="52"/>
      <c r="R47" s="147" t="s">
        <v>97</v>
      </c>
      <c r="S47" s="58"/>
      <c r="T47" s="148">
        <v>7047.41</v>
      </c>
      <c r="U47" s="58"/>
      <c r="V47" s="52"/>
      <c r="W47" s="52"/>
      <c r="X47" s="52"/>
      <c r="Y47" s="52"/>
      <c r="Z47" s="52"/>
      <c r="AA47" s="52"/>
    </row>
    <row r="48" ht="13.5" customHeight="1">
      <c r="A48" s="52"/>
      <c r="B48" s="52"/>
      <c r="C48" s="147" t="s">
        <v>98</v>
      </c>
      <c r="D48" s="58"/>
      <c r="E48" s="148">
        <v>2613.56</v>
      </c>
      <c r="F48" s="58"/>
      <c r="G48" s="146"/>
      <c r="H48" s="147" t="s">
        <v>99</v>
      </c>
      <c r="I48" s="58"/>
      <c r="J48" s="148">
        <v>1815.34</v>
      </c>
      <c r="K48" s="58"/>
      <c r="L48" s="52"/>
      <c r="M48" s="150"/>
      <c r="N48" s="3"/>
      <c r="O48" s="150"/>
      <c r="P48" s="3"/>
      <c r="Q48" s="52"/>
      <c r="R48" s="149"/>
      <c r="S48" s="58"/>
      <c r="T48" s="148">
        <f>SUM(T40:T47)</f>
        <v>52943.86</v>
      </c>
      <c r="U48" s="58"/>
      <c r="V48" s="52"/>
      <c r="W48" s="52"/>
      <c r="X48" s="52"/>
      <c r="Y48" s="52"/>
      <c r="Z48" s="52"/>
      <c r="AA48" s="52"/>
    </row>
    <row r="49" ht="13.5" customHeight="1">
      <c r="A49" s="52"/>
      <c r="B49" s="52"/>
      <c r="C49" s="149" t="s">
        <v>100</v>
      </c>
      <c r="D49" s="58"/>
      <c r="E49" s="152">
        <v>5351.55</v>
      </c>
      <c r="F49" s="58"/>
      <c r="G49" s="52"/>
      <c r="H49" s="147" t="s">
        <v>101</v>
      </c>
      <c r="I49" s="58"/>
      <c r="J49" s="148">
        <v>15907.19</v>
      </c>
      <c r="K49" s="58"/>
      <c r="L49" s="52"/>
      <c r="M49" s="145" t="s">
        <v>13</v>
      </c>
      <c r="N49" s="58"/>
      <c r="O49" s="145" t="s">
        <v>58</v>
      </c>
      <c r="P49" s="58"/>
      <c r="Q49" s="52"/>
      <c r="R49" s="150"/>
      <c r="S49" s="3"/>
      <c r="T49" s="150"/>
      <c r="U49" s="3"/>
      <c r="V49" s="52"/>
      <c r="W49" s="52"/>
      <c r="X49" s="52"/>
      <c r="Y49" s="52"/>
      <c r="Z49" s="52"/>
      <c r="AA49" s="52"/>
    </row>
    <row r="50" ht="13.5" customHeight="1">
      <c r="A50" s="52"/>
      <c r="B50" s="52"/>
      <c r="C50" s="147"/>
      <c r="D50" s="58"/>
      <c r="E50" s="148">
        <f>SUM(E45:E49)</f>
        <v>13221.27</v>
      </c>
      <c r="F50" s="58"/>
      <c r="G50" s="52"/>
      <c r="H50" s="147" t="s">
        <v>102</v>
      </c>
      <c r="I50" s="58"/>
      <c r="J50" s="148">
        <v>9937.49</v>
      </c>
      <c r="K50" s="58"/>
      <c r="L50" s="52"/>
      <c r="M50" s="153" t="s">
        <v>103</v>
      </c>
      <c r="N50" s="58"/>
      <c r="O50" s="148">
        <v>2454.87</v>
      </c>
      <c r="P50" s="58"/>
      <c r="Q50" s="52"/>
      <c r="R50" s="150" t="s">
        <v>69</v>
      </c>
      <c r="S50" s="3"/>
      <c r="T50" s="150"/>
      <c r="U50" s="3"/>
      <c r="V50" s="52"/>
      <c r="W50" s="52"/>
      <c r="X50" s="52"/>
      <c r="Y50" s="52"/>
      <c r="Z50" s="52"/>
      <c r="AA50" s="52"/>
    </row>
    <row r="51" ht="13.5" customHeight="1">
      <c r="A51" s="52"/>
      <c r="B51" s="52"/>
      <c r="C51" s="154"/>
      <c r="D51" s="3"/>
      <c r="E51" s="155"/>
      <c r="F51" s="3"/>
      <c r="G51" s="52"/>
      <c r="H51" s="147" t="s">
        <v>104</v>
      </c>
      <c r="I51" s="58"/>
      <c r="J51" s="148">
        <v>21321.43</v>
      </c>
      <c r="K51" s="58"/>
      <c r="L51" s="52"/>
      <c r="M51" s="149"/>
      <c r="N51" s="58"/>
      <c r="O51" s="148">
        <f>SUM(O50)</f>
        <v>2454.87</v>
      </c>
      <c r="P51" s="58"/>
      <c r="Q51" s="52"/>
      <c r="R51" s="156" t="s">
        <v>34</v>
      </c>
      <c r="S51" s="157"/>
      <c r="T51" s="158">
        <f>SUM(E43+E50+J42+J55+O42+O47+O51+T48)</f>
        <v>283132.6</v>
      </c>
      <c r="U51" s="157"/>
      <c r="V51" s="52"/>
      <c r="W51" s="52"/>
      <c r="X51" s="52"/>
      <c r="Y51" s="52"/>
      <c r="Z51" s="52"/>
      <c r="AA51" s="52"/>
    </row>
    <row r="52" ht="13.5" customHeight="1">
      <c r="A52" s="52"/>
      <c r="B52" s="52"/>
      <c r="C52" s="159"/>
      <c r="D52" s="3"/>
      <c r="E52" s="155"/>
      <c r="F52" s="3"/>
      <c r="G52" s="52"/>
      <c r="H52" s="147" t="s">
        <v>105</v>
      </c>
      <c r="I52" s="58"/>
      <c r="J52" s="148">
        <v>13869.63</v>
      </c>
      <c r="K52" s="58"/>
      <c r="L52" s="52"/>
      <c r="M52" s="150"/>
      <c r="N52" s="3"/>
      <c r="O52" s="150"/>
      <c r="P52" s="3"/>
      <c r="Q52" s="52"/>
      <c r="R52" s="150"/>
      <c r="S52" s="3"/>
      <c r="T52" s="150"/>
      <c r="U52" s="3"/>
      <c r="V52" s="52"/>
      <c r="W52" s="52"/>
      <c r="X52" s="52"/>
      <c r="Y52" s="52"/>
      <c r="Z52" s="52"/>
      <c r="AA52" s="52"/>
    </row>
    <row r="53" ht="13.5" customHeight="1">
      <c r="A53" s="52"/>
      <c r="B53" s="52"/>
      <c r="C53" s="154"/>
      <c r="D53" s="3"/>
      <c r="E53" s="155"/>
      <c r="F53" s="3"/>
      <c r="G53" s="52"/>
      <c r="H53" s="147" t="s">
        <v>106</v>
      </c>
      <c r="I53" s="58"/>
      <c r="J53" s="148">
        <v>41877.13</v>
      </c>
      <c r="K53" s="58"/>
      <c r="L53" s="52"/>
      <c r="M53" s="150"/>
      <c r="N53" s="3"/>
      <c r="O53" s="150"/>
      <c r="P53" s="3"/>
      <c r="Q53" s="52"/>
      <c r="R53" s="150"/>
      <c r="S53" s="3"/>
      <c r="T53" s="150"/>
      <c r="U53" s="3"/>
      <c r="V53" s="52"/>
      <c r="W53" s="52"/>
      <c r="X53" s="52"/>
      <c r="Y53" s="52"/>
      <c r="Z53" s="52"/>
      <c r="AA53" s="52"/>
    </row>
    <row r="54" ht="13.5" customHeight="1">
      <c r="A54" s="52"/>
      <c r="B54" s="52"/>
      <c r="C54" s="154"/>
      <c r="D54" s="3"/>
      <c r="E54" s="155"/>
      <c r="F54" s="3"/>
      <c r="G54" s="52"/>
      <c r="H54" s="147" t="s">
        <v>107</v>
      </c>
      <c r="I54" s="58"/>
      <c r="J54" s="148">
        <v>10696.17</v>
      </c>
      <c r="K54" s="58"/>
      <c r="L54" s="52"/>
      <c r="M54" s="150"/>
      <c r="N54" s="3"/>
      <c r="O54" s="150"/>
      <c r="P54" s="3"/>
      <c r="Q54" s="52"/>
      <c r="R54" s="150"/>
      <c r="S54" s="3"/>
      <c r="T54" s="150"/>
      <c r="U54" s="3"/>
      <c r="V54" s="52"/>
      <c r="W54" s="52"/>
      <c r="X54" s="52"/>
      <c r="Y54" s="52"/>
      <c r="Z54" s="52"/>
      <c r="AA54" s="52"/>
    </row>
    <row r="55" ht="13.5" customHeight="1">
      <c r="A55" s="52"/>
      <c r="B55" s="52"/>
      <c r="C55" s="150"/>
      <c r="D55" s="3"/>
      <c r="E55" s="150"/>
      <c r="F55" s="3"/>
      <c r="G55" s="52"/>
      <c r="H55" s="149"/>
      <c r="I55" s="58"/>
      <c r="J55" s="148">
        <f>SUM(J45:J54)</f>
        <v>153776.69</v>
      </c>
      <c r="K55" s="58"/>
      <c r="L55" s="52"/>
      <c r="M55" s="150"/>
      <c r="N55" s="3"/>
      <c r="O55" s="150"/>
      <c r="P55" s="3"/>
      <c r="Q55" s="52"/>
      <c r="R55" s="150"/>
      <c r="S55" s="3"/>
      <c r="T55" s="150"/>
      <c r="U55" s="3"/>
      <c r="V55" s="52"/>
      <c r="W55" s="52"/>
      <c r="X55" s="52"/>
      <c r="Y55" s="52"/>
      <c r="Z55" s="52"/>
      <c r="AA55" s="52"/>
    </row>
    <row r="56" ht="13.5" customHeight="1">
      <c r="A56" s="52"/>
      <c r="B56" s="52"/>
      <c r="C56" s="150"/>
      <c r="D56" s="3"/>
      <c r="E56" s="150"/>
      <c r="F56" s="3"/>
      <c r="G56" s="52"/>
      <c r="H56" s="150"/>
      <c r="I56" s="3"/>
      <c r="J56" s="150"/>
      <c r="K56" s="3"/>
      <c r="L56" s="52"/>
      <c r="M56" s="150"/>
      <c r="N56" s="3"/>
      <c r="O56" s="150"/>
      <c r="P56" s="3"/>
      <c r="Q56" s="52"/>
      <c r="R56" s="150"/>
      <c r="S56" s="3"/>
      <c r="T56" s="150"/>
      <c r="U56" s="3"/>
      <c r="V56" s="52"/>
      <c r="W56" s="52"/>
      <c r="X56" s="52"/>
      <c r="Y56" s="52"/>
      <c r="Z56" s="52"/>
      <c r="AA56" s="52"/>
    </row>
    <row r="57" ht="13.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ht="13.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ht="13.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ht="13.5" customHeight="1">
      <c r="A60" s="52"/>
      <c r="B60" s="52" t="s">
        <v>70</v>
      </c>
      <c r="C60" s="145" t="s">
        <v>4</v>
      </c>
      <c r="D60" s="58"/>
      <c r="E60" s="145" t="s">
        <v>58</v>
      </c>
      <c r="F60" s="58"/>
      <c r="G60" s="52"/>
      <c r="H60" s="145" t="s">
        <v>52</v>
      </c>
      <c r="I60" s="58"/>
      <c r="J60" s="145" t="s">
        <v>58</v>
      </c>
      <c r="K60" s="58"/>
      <c r="L60" s="52"/>
      <c r="M60" s="145" t="s">
        <v>53</v>
      </c>
      <c r="N60" s="58"/>
      <c r="O60" s="145" t="s">
        <v>58</v>
      </c>
      <c r="P60" s="58"/>
      <c r="Q60" s="52"/>
      <c r="R60" s="145" t="s">
        <v>10</v>
      </c>
      <c r="S60" s="58"/>
      <c r="T60" s="145" t="s">
        <v>58</v>
      </c>
      <c r="U60" s="58"/>
      <c r="V60" s="52"/>
      <c r="W60" s="52"/>
      <c r="X60" s="52"/>
      <c r="Y60" s="52"/>
      <c r="Z60" s="52"/>
      <c r="AA60" s="52"/>
    </row>
    <row r="61" ht="13.5" customHeight="1">
      <c r="A61" s="52"/>
      <c r="B61" s="52"/>
      <c r="C61" s="149" t="s">
        <v>108</v>
      </c>
      <c r="D61" s="58"/>
      <c r="E61" s="160">
        <v>48.4</v>
      </c>
      <c r="F61" s="58"/>
      <c r="G61" s="52"/>
      <c r="H61" s="149" t="s">
        <v>109</v>
      </c>
      <c r="I61" s="58"/>
      <c r="J61" s="160">
        <v>15.0</v>
      </c>
      <c r="K61" s="58"/>
      <c r="L61" s="52"/>
      <c r="M61" s="149" t="s">
        <v>108</v>
      </c>
      <c r="N61" s="58"/>
      <c r="O61" s="160">
        <v>69.0</v>
      </c>
      <c r="P61" s="58"/>
      <c r="Q61" s="52"/>
      <c r="R61" s="149" t="s">
        <v>110</v>
      </c>
      <c r="S61" s="58"/>
      <c r="T61" s="160">
        <v>1.9</v>
      </c>
      <c r="U61" s="58"/>
      <c r="V61" s="52"/>
      <c r="W61" s="52"/>
      <c r="X61" s="52"/>
      <c r="Y61" s="52"/>
      <c r="Z61" s="52"/>
      <c r="AA61" s="52"/>
    </row>
    <row r="62" ht="13.5" customHeight="1">
      <c r="A62" s="52"/>
      <c r="B62" s="52"/>
      <c r="C62" s="149"/>
      <c r="D62" s="58"/>
      <c r="E62" s="160">
        <f>SUM(E61)</f>
        <v>48.4</v>
      </c>
      <c r="F62" s="58"/>
      <c r="G62" s="52"/>
      <c r="H62" s="149" t="s">
        <v>111</v>
      </c>
      <c r="I62" s="58"/>
      <c r="J62" s="160">
        <v>3.2</v>
      </c>
      <c r="K62" s="58"/>
      <c r="L62" s="52"/>
      <c r="M62" s="149" t="s">
        <v>112</v>
      </c>
      <c r="N62" s="58"/>
      <c r="O62" s="160">
        <v>84.7</v>
      </c>
      <c r="P62" s="58"/>
      <c r="Q62" s="52"/>
      <c r="R62" s="149"/>
      <c r="S62" s="58"/>
      <c r="T62" s="160">
        <v>1.9</v>
      </c>
      <c r="U62" s="58"/>
      <c r="V62" s="52"/>
      <c r="W62" s="52"/>
      <c r="X62" s="52"/>
      <c r="Y62" s="52"/>
      <c r="Z62" s="52"/>
      <c r="AA62" s="52"/>
    </row>
    <row r="63" ht="13.5" customHeight="1">
      <c r="A63" s="52"/>
      <c r="B63" s="52"/>
      <c r="C63" s="161"/>
      <c r="D63" s="64"/>
      <c r="E63" s="162"/>
      <c r="F63" s="64"/>
      <c r="G63" s="52"/>
      <c r="H63" s="147" t="s">
        <v>113</v>
      </c>
      <c r="I63" s="58"/>
      <c r="J63" s="160">
        <v>0.1</v>
      </c>
      <c r="K63" s="58"/>
      <c r="L63" s="52"/>
      <c r="M63" s="149"/>
      <c r="N63" s="58"/>
      <c r="O63" s="160">
        <f>SUM(O61:O62)</f>
        <v>153.7</v>
      </c>
      <c r="P63" s="58"/>
      <c r="Q63" s="52"/>
      <c r="R63" s="161"/>
      <c r="S63" s="64"/>
      <c r="T63" s="162"/>
      <c r="U63" s="64"/>
      <c r="V63" s="52"/>
      <c r="W63" s="52"/>
      <c r="X63" s="52"/>
      <c r="Y63" s="52"/>
      <c r="Z63" s="52"/>
      <c r="AA63" s="52"/>
    </row>
    <row r="64" ht="13.5" customHeight="1">
      <c r="A64" s="52"/>
      <c r="B64" s="52"/>
      <c r="C64" s="145" t="s">
        <v>55</v>
      </c>
      <c r="D64" s="58"/>
      <c r="E64" s="163" t="s">
        <v>58</v>
      </c>
      <c r="F64" s="58"/>
      <c r="G64" s="52"/>
      <c r="H64" s="147" t="s">
        <v>114</v>
      </c>
      <c r="I64" s="58"/>
      <c r="J64" s="160">
        <v>0.3</v>
      </c>
      <c r="K64" s="58"/>
      <c r="L64" s="52"/>
      <c r="M64" s="161"/>
      <c r="N64" s="64"/>
      <c r="O64" s="162"/>
      <c r="P64" s="64"/>
      <c r="Q64" s="52"/>
      <c r="R64" s="145" t="s">
        <v>54</v>
      </c>
      <c r="S64" s="58"/>
      <c r="T64" s="163" t="s">
        <v>58</v>
      </c>
      <c r="U64" s="58"/>
      <c r="V64" s="52"/>
      <c r="W64" s="52"/>
      <c r="X64" s="52"/>
      <c r="Y64" s="52"/>
      <c r="Z64" s="52"/>
      <c r="AA64" s="52"/>
    </row>
    <row r="65" ht="13.5" customHeight="1">
      <c r="A65" s="52"/>
      <c r="B65" s="52"/>
      <c r="C65" s="149" t="s">
        <v>109</v>
      </c>
      <c r="D65" s="58"/>
      <c r="E65" s="160">
        <v>5.6</v>
      </c>
      <c r="F65" s="58"/>
      <c r="G65" s="52"/>
      <c r="H65" s="147" t="s">
        <v>115</v>
      </c>
      <c r="I65" s="58"/>
      <c r="J65" s="160">
        <v>0.1</v>
      </c>
      <c r="K65" s="58"/>
      <c r="L65" s="52"/>
      <c r="M65" s="145" t="s">
        <v>9</v>
      </c>
      <c r="N65" s="58"/>
      <c r="O65" s="163" t="s">
        <v>58</v>
      </c>
      <c r="P65" s="58"/>
      <c r="Q65" s="52"/>
      <c r="R65" s="149" t="s">
        <v>108</v>
      </c>
      <c r="S65" s="58"/>
      <c r="T65" s="160">
        <v>119.1</v>
      </c>
      <c r="U65" s="58"/>
      <c r="V65" s="52"/>
      <c r="W65" s="52"/>
      <c r="X65" s="52"/>
      <c r="Y65" s="52"/>
      <c r="Z65" s="52"/>
      <c r="AA65" s="52"/>
    </row>
    <row r="66" ht="13.5" customHeight="1">
      <c r="A66" s="52"/>
      <c r="B66" s="52"/>
      <c r="C66" s="149"/>
      <c r="D66" s="58"/>
      <c r="E66" s="160">
        <v>5.6</v>
      </c>
      <c r="F66" s="58"/>
      <c r="G66" s="52"/>
      <c r="H66" s="149"/>
      <c r="I66" s="58"/>
      <c r="J66" s="160">
        <f>SUM(J61:J65)</f>
        <v>18.7</v>
      </c>
      <c r="K66" s="58"/>
      <c r="L66" s="52"/>
      <c r="M66" s="149" t="s">
        <v>108</v>
      </c>
      <c r="N66" s="58"/>
      <c r="O66" s="160">
        <v>36.8</v>
      </c>
      <c r="P66" s="58"/>
      <c r="Q66" s="52"/>
      <c r="R66" s="149"/>
      <c r="S66" s="58"/>
      <c r="T66" s="160">
        <v>119.1</v>
      </c>
      <c r="U66" s="58"/>
      <c r="V66" s="52"/>
      <c r="W66" s="52"/>
      <c r="X66" s="52"/>
      <c r="Y66" s="52"/>
      <c r="Z66" s="52"/>
      <c r="AA66" s="52"/>
    </row>
    <row r="67" ht="13.5" customHeight="1">
      <c r="A67" s="52"/>
      <c r="B67" s="52"/>
      <c r="C67" s="161"/>
      <c r="D67" s="64"/>
      <c r="E67" s="162"/>
      <c r="F67" s="64"/>
      <c r="G67" s="52"/>
      <c r="H67" s="164"/>
      <c r="I67" s="165"/>
      <c r="J67" s="166"/>
      <c r="K67" s="165"/>
      <c r="L67" s="52"/>
      <c r="M67" s="149"/>
      <c r="N67" s="58"/>
      <c r="O67" s="160">
        <f>SUM(O66)</f>
        <v>36.8</v>
      </c>
      <c r="P67" s="58"/>
      <c r="Q67" s="52"/>
      <c r="R67" s="164"/>
      <c r="S67" s="165"/>
      <c r="T67" s="164"/>
      <c r="U67" s="165"/>
      <c r="V67" s="52"/>
      <c r="W67" s="52"/>
      <c r="X67" s="52"/>
      <c r="Y67" s="52"/>
      <c r="Z67" s="52"/>
      <c r="AA67" s="52"/>
    </row>
    <row r="68" ht="13.5" customHeight="1">
      <c r="A68" s="52"/>
      <c r="B68" s="52"/>
      <c r="C68" s="145" t="s">
        <v>13</v>
      </c>
      <c r="D68" s="58"/>
      <c r="E68" s="163" t="s">
        <v>58</v>
      </c>
      <c r="F68" s="58"/>
      <c r="G68" s="52"/>
      <c r="H68" s="145" t="s">
        <v>7</v>
      </c>
      <c r="I68" s="58"/>
      <c r="J68" s="163" t="s">
        <v>58</v>
      </c>
      <c r="K68" s="58"/>
      <c r="L68" s="52"/>
      <c r="M68" s="164"/>
      <c r="N68" s="165"/>
      <c r="O68" s="164"/>
      <c r="P68" s="165"/>
      <c r="Q68" s="52"/>
      <c r="R68" s="150"/>
      <c r="S68" s="3"/>
      <c r="T68" s="150"/>
      <c r="U68" s="3"/>
      <c r="V68" s="52"/>
      <c r="W68" s="52"/>
      <c r="X68" s="52"/>
      <c r="Y68" s="52"/>
      <c r="Z68" s="52"/>
      <c r="AA68" s="52"/>
    </row>
    <row r="69" ht="13.5" customHeight="1">
      <c r="A69" s="52"/>
      <c r="B69" s="52"/>
      <c r="C69" s="149" t="s">
        <v>109</v>
      </c>
      <c r="D69" s="58"/>
      <c r="E69" s="160">
        <v>38.1</v>
      </c>
      <c r="F69" s="58"/>
      <c r="G69" s="52"/>
      <c r="H69" s="149" t="s">
        <v>108</v>
      </c>
      <c r="I69" s="58"/>
      <c r="J69" s="160">
        <v>56.0</v>
      </c>
      <c r="K69" s="58"/>
      <c r="L69" s="52"/>
      <c r="M69" s="150"/>
      <c r="N69" s="3"/>
      <c r="O69" s="150"/>
      <c r="P69" s="3"/>
      <c r="Q69" s="52"/>
      <c r="R69" s="156" t="s">
        <v>34</v>
      </c>
      <c r="S69" s="157"/>
      <c r="T69" s="167">
        <f>SUM(E62+E66+E71+J66+J70+O63+O67+T62+T66)</f>
        <v>482.5</v>
      </c>
      <c r="U69" s="157"/>
      <c r="V69" s="52"/>
      <c r="W69" s="52"/>
      <c r="X69" s="52"/>
      <c r="Y69" s="52"/>
      <c r="Z69" s="52"/>
      <c r="AA69" s="52"/>
    </row>
    <row r="70" ht="13.5" customHeight="1">
      <c r="A70" s="52"/>
      <c r="B70" s="52"/>
      <c r="C70" s="149" t="s">
        <v>116</v>
      </c>
      <c r="D70" s="58"/>
      <c r="E70" s="160">
        <v>4.2</v>
      </c>
      <c r="F70" s="58"/>
      <c r="G70" s="52"/>
      <c r="H70" s="149"/>
      <c r="I70" s="58"/>
      <c r="J70" s="160">
        <f>SUM(J69)</f>
        <v>56</v>
      </c>
      <c r="K70" s="58"/>
      <c r="L70" s="52"/>
      <c r="M70" s="150"/>
      <c r="N70" s="3"/>
      <c r="O70" s="150"/>
      <c r="P70" s="3"/>
      <c r="Q70" s="52"/>
      <c r="R70" s="150"/>
      <c r="S70" s="3"/>
      <c r="T70" s="150"/>
      <c r="U70" s="3"/>
      <c r="V70" s="52"/>
      <c r="W70" s="52"/>
      <c r="X70" s="52"/>
      <c r="Y70" s="52"/>
      <c r="Z70" s="52"/>
      <c r="AA70" s="52"/>
    </row>
    <row r="71" ht="13.5" customHeight="1">
      <c r="A71" s="52"/>
      <c r="B71" s="52"/>
      <c r="C71" s="149"/>
      <c r="D71" s="58"/>
      <c r="E71" s="160">
        <f>SUM(E69:E70)</f>
        <v>42.3</v>
      </c>
      <c r="F71" s="58"/>
      <c r="G71" s="52"/>
      <c r="H71" s="150"/>
      <c r="I71" s="3"/>
      <c r="J71" s="150"/>
      <c r="K71" s="3"/>
      <c r="L71" s="52"/>
      <c r="M71" s="150"/>
      <c r="N71" s="3"/>
      <c r="O71" s="150"/>
      <c r="P71" s="3"/>
      <c r="Q71" s="52"/>
      <c r="R71" s="150"/>
      <c r="S71" s="3"/>
      <c r="T71" s="150"/>
      <c r="U71" s="3"/>
      <c r="V71" s="52"/>
      <c r="W71" s="52"/>
      <c r="X71" s="52"/>
      <c r="Y71" s="52"/>
      <c r="Z71" s="52"/>
      <c r="AA71" s="52"/>
    </row>
    <row r="72" ht="13.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ht="13.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ht="13.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ht="13.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ht="13.5" customHeight="1">
      <c r="A76" s="52"/>
      <c r="B76" s="52" t="s">
        <v>71</v>
      </c>
      <c r="C76" s="145" t="s">
        <v>53</v>
      </c>
      <c r="D76" s="58"/>
      <c r="E76" s="145" t="s">
        <v>58</v>
      </c>
      <c r="F76" s="58"/>
      <c r="G76" s="52"/>
      <c r="H76" s="145" t="s">
        <v>7</v>
      </c>
      <c r="I76" s="58"/>
      <c r="J76" s="145" t="s">
        <v>58</v>
      </c>
      <c r="K76" s="58"/>
      <c r="L76" s="52"/>
      <c r="M76" s="145" t="s">
        <v>8</v>
      </c>
      <c r="N76" s="58"/>
      <c r="O76" s="145" t="s">
        <v>58</v>
      </c>
      <c r="P76" s="58"/>
      <c r="Q76" s="52"/>
      <c r="R76" s="145" t="s">
        <v>52</v>
      </c>
      <c r="S76" s="58"/>
      <c r="T76" s="145" t="s">
        <v>58</v>
      </c>
      <c r="U76" s="58"/>
      <c r="V76" s="52"/>
      <c r="W76" s="154"/>
      <c r="X76" s="3"/>
      <c r="Y76" s="155"/>
      <c r="Z76" s="3"/>
      <c r="AA76" s="52"/>
    </row>
    <row r="77" ht="13.5" customHeight="1">
      <c r="A77" s="52"/>
      <c r="B77" s="52"/>
      <c r="C77" s="149" t="s">
        <v>117</v>
      </c>
      <c r="D77" s="58"/>
      <c r="E77" s="160">
        <v>2.2</v>
      </c>
      <c r="F77" s="58"/>
      <c r="G77" s="52"/>
      <c r="H77" s="149" t="s">
        <v>118</v>
      </c>
      <c r="I77" s="58"/>
      <c r="J77" s="160">
        <v>10.4</v>
      </c>
      <c r="K77" s="58"/>
      <c r="L77" s="52"/>
      <c r="M77" s="149" t="s">
        <v>118</v>
      </c>
      <c r="N77" s="58"/>
      <c r="O77" s="160">
        <v>6.7</v>
      </c>
      <c r="P77" s="58"/>
      <c r="Q77" s="52"/>
      <c r="R77" s="149" t="s">
        <v>119</v>
      </c>
      <c r="S77" s="58"/>
      <c r="T77" s="160">
        <v>3.2</v>
      </c>
      <c r="U77" s="58"/>
      <c r="V77" s="52"/>
      <c r="W77" s="154"/>
      <c r="X77" s="3"/>
      <c r="Y77" s="155"/>
      <c r="Z77" s="3"/>
      <c r="AA77" s="52"/>
    </row>
    <row r="78" ht="13.5" customHeight="1">
      <c r="A78" s="52"/>
      <c r="B78" s="52"/>
      <c r="C78" s="149"/>
      <c r="D78" s="58"/>
      <c r="E78" s="160">
        <f>SUM(E77)</f>
        <v>2.2</v>
      </c>
      <c r="F78" s="58"/>
      <c r="G78" s="52"/>
      <c r="H78" s="149"/>
      <c r="I78" s="58"/>
      <c r="J78" s="160">
        <f>SUM(J77)</f>
        <v>10.4</v>
      </c>
      <c r="K78" s="58"/>
      <c r="L78" s="52"/>
      <c r="M78" s="149"/>
      <c r="N78" s="58"/>
      <c r="O78" s="160">
        <f>SUM(O77)</f>
        <v>6.7</v>
      </c>
      <c r="P78" s="58"/>
      <c r="Q78" s="52"/>
      <c r="R78" s="153" t="s">
        <v>120</v>
      </c>
      <c r="S78" s="58"/>
      <c r="T78" s="160">
        <v>0.4</v>
      </c>
      <c r="U78" s="58"/>
      <c r="V78" s="52"/>
      <c r="W78" s="52"/>
      <c r="X78" s="52"/>
      <c r="Y78" s="52"/>
      <c r="Z78" s="52"/>
      <c r="AA78" s="52"/>
    </row>
    <row r="79" ht="13.5" customHeight="1">
      <c r="A79" s="52"/>
      <c r="B79" s="52"/>
      <c r="C79" s="150"/>
      <c r="D79" s="3"/>
      <c r="E79" s="150"/>
      <c r="F79" s="3"/>
      <c r="G79" s="52"/>
      <c r="H79" s="150"/>
      <c r="I79" s="3"/>
      <c r="J79" s="150"/>
      <c r="K79" s="3"/>
      <c r="L79" s="52"/>
      <c r="M79" s="150"/>
      <c r="N79" s="3"/>
      <c r="O79" s="150"/>
      <c r="P79" s="3"/>
      <c r="Q79" s="52"/>
      <c r="R79" s="168" t="s">
        <v>121</v>
      </c>
      <c r="S79" s="58"/>
      <c r="T79" s="160">
        <v>10.5</v>
      </c>
      <c r="U79" s="58"/>
      <c r="V79" s="52"/>
      <c r="W79" s="52"/>
      <c r="X79" s="52"/>
      <c r="Y79" s="52"/>
      <c r="Z79" s="52"/>
      <c r="AA79" s="52"/>
    </row>
    <row r="80" ht="13.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149" t="s">
        <v>122</v>
      </c>
      <c r="S80" s="58"/>
      <c r="T80" s="160">
        <v>14.1</v>
      </c>
      <c r="U80" s="58"/>
      <c r="V80" s="52"/>
      <c r="W80" s="52"/>
      <c r="X80" s="52"/>
      <c r="Y80" s="52"/>
      <c r="Z80" s="52"/>
      <c r="AA80" s="52"/>
    </row>
    <row r="81" ht="13.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149" t="s">
        <v>123</v>
      </c>
      <c r="S81" s="58"/>
      <c r="T81" s="160">
        <v>5.1</v>
      </c>
      <c r="U81" s="58"/>
      <c r="V81" s="52"/>
      <c r="W81" s="52"/>
      <c r="X81" s="52"/>
      <c r="Y81" s="52"/>
      <c r="Z81" s="52"/>
      <c r="AA81" s="52"/>
    </row>
    <row r="82" ht="13.5" customHeight="1">
      <c r="A82" s="52"/>
      <c r="B82" s="52"/>
      <c r="C82" s="145" t="s">
        <v>4</v>
      </c>
      <c r="D82" s="58"/>
      <c r="E82" s="145" t="s">
        <v>58</v>
      </c>
      <c r="F82" s="58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149" t="s">
        <v>124</v>
      </c>
      <c r="S82" s="58"/>
      <c r="T82" s="160">
        <v>0.9</v>
      </c>
      <c r="U82" s="58"/>
      <c r="V82" s="52"/>
      <c r="W82" s="52"/>
      <c r="X82" s="52"/>
      <c r="Y82" s="52"/>
      <c r="Z82" s="52"/>
      <c r="AA82" s="52"/>
    </row>
    <row r="83" ht="13.5" customHeight="1">
      <c r="A83" s="52"/>
      <c r="B83" s="52"/>
      <c r="C83" s="149" t="s">
        <v>125</v>
      </c>
      <c r="D83" s="58"/>
      <c r="E83" s="160">
        <v>1.2</v>
      </c>
      <c r="F83" s="58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149"/>
      <c r="S83" s="58"/>
      <c r="T83" s="160"/>
      <c r="U83" s="58"/>
      <c r="V83" s="52"/>
      <c r="W83" s="52"/>
      <c r="X83" s="52"/>
      <c r="Y83" s="52"/>
      <c r="Z83" s="52"/>
      <c r="AA83" s="52"/>
    </row>
    <row r="84" ht="13.5" customHeight="1">
      <c r="A84" s="52"/>
      <c r="B84" s="52"/>
      <c r="C84" s="153" t="s">
        <v>126</v>
      </c>
      <c r="D84" s="58"/>
      <c r="E84" s="160">
        <v>0.9</v>
      </c>
      <c r="F84" s="58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149"/>
      <c r="S84" s="58"/>
      <c r="T84" s="160">
        <f>SUM(T77:T83)</f>
        <v>34.2</v>
      </c>
      <c r="U84" s="58"/>
      <c r="V84" s="52"/>
      <c r="W84" s="52"/>
      <c r="X84" s="52"/>
      <c r="Y84" s="52"/>
      <c r="Z84" s="52"/>
      <c r="AA84" s="52"/>
    </row>
    <row r="85" ht="13.5" customHeight="1">
      <c r="A85" s="52"/>
      <c r="B85" s="52"/>
      <c r="C85" s="149" t="s">
        <v>127</v>
      </c>
      <c r="D85" s="58"/>
      <c r="E85" s="160">
        <v>0.3</v>
      </c>
      <c r="F85" s="58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154"/>
      <c r="S85" s="3"/>
      <c r="T85" s="169"/>
      <c r="U85" s="3"/>
      <c r="V85" s="52"/>
      <c r="W85" s="52"/>
      <c r="X85" s="52"/>
      <c r="Y85" s="52"/>
      <c r="Z85" s="52"/>
      <c r="AA85" s="52"/>
    </row>
    <row r="86" ht="13.5" customHeight="1">
      <c r="A86" s="52"/>
      <c r="B86" s="52"/>
      <c r="C86" s="149"/>
      <c r="D86" s="58"/>
      <c r="E86" s="160"/>
      <c r="F86" s="58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154"/>
      <c r="S86" s="3"/>
      <c r="T86" s="169"/>
      <c r="U86" s="3"/>
      <c r="V86" s="52"/>
      <c r="W86" s="52"/>
      <c r="X86" s="52"/>
      <c r="Y86" s="52"/>
      <c r="Z86" s="52"/>
      <c r="AA86" s="52"/>
    </row>
    <row r="87" ht="13.5" customHeight="1">
      <c r="A87" s="52"/>
      <c r="B87" s="52"/>
      <c r="C87" s="149"/>
      <c r="D87" s="58"/>
      <c r="E87" s="160">
        <f>SUM(E83:E86)</f>
        <v>2.4</v>
      </c>
      <c r="F87" s="58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156" t="s">
        <v>34</v>
      </c>
      <c r="S87" s="157"/>
      <c r="T87" s="167">
        <f>SUM(E78+E87+J78+O78+T84)</f>
        <v>55.9</v>
      </c>
      <c r="U87" s="157"/>
      <c r="V87" s="52"/>
      <c r="W87" s="52"/>
      <c r="X87" s="52"/>
      <c r="Y87" s="52"/>
      <c r="Z87" s="52"/>
      <c r="AA87" s="52"/>
    </row>
    <row r="88" ht="13.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ht="13.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ht="13.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ht="13.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ht="13.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ht="13.5" customHeight="1">
      <c r="A93" s="52"/>
      <c r="B93" s="52" t="s">
        <v>72</v>
      </c>
      <c r="C93" s="145" t="s">
        <v>4</v>
      </c>
      <c r="D93" s="58"/>
      <c r="E93" s="145" t="s">
        <v>58</v>
      </c>
      <c r="F93" s="58"/>
      <c r="G93" s="52"/>
      <c r="H93" s="145" t="s">
        <v>52</v>
      </c>
      <c r="I93" s="58"/>
      <c r="J93" s="145" t="s">
        <v>58</v>
      </c>
      <c r="K93" s="58"/>
      <c r="L93" s="52"/>
      <c r="M93" s="145" t="s">
        <v>7</v>
      </c>
      <c r="N93" s="58"/>
      <c r="O93" s="145" t="s">
        <v>58</v>
      </c>
      <c r="P93" s="58"/>
      <c r="Q93" s="52"/>
      <c r="R93" s="145" t="s">
        <v>9</v>
      </c>
      <c r="S93" s="58"/>
      <c r="T93" s="145" t="s">
        <v>58</v>
      </c>
      <c r="U93" s="58"/>
      <c r="V93" s="52"/>
      <c r="W93" s="52"/>
      <c r="X93" s="52"/>
      <c r="Y93" s="52"/>
      <c r="Z93" s="52"/>
      <c r="AA93" s="52"/>
    </row>
    <row r="94" ht="13.5" customHeight="1">
      <c r="A94" s="52"/>
      <c r="B94" s="52"/>
      <c r="C94" s="170" t="s">
        <v>128</v>
      </c>
      <c r="D94" s="171"/>
      <c r="E94" s="160">
        <v>2.3</v>
      </c>
      <c r="F94" s="58"/>
      <c r="G94" s="52"/>
      <c r="H94" s="170" t="s">
        <v>129</v>
      </c>
      <c r="I94" s="171"/>
      <c r="J94" s="160">
        <v>0.1</v>
      </c>
      <c r="K94" s="58"/>
      <c r="L94" s="52"/>
      <c r="M94" s="170" t="s">
        <v>130</v>
      </c>
      <c r="N94" s="171"/>
      <c r="O94" s="160">
        <f>ROUNDUP(0.056,1)</f>
        <v>0.1</v>
      </c>
      <c r="P94" s="58"/>
      <c r="Q94" s="52"/>
      <c r="R94" s="170" t="s">
        <v>131</v>
      </c>
      <c r="S94" s="171"/>
      <c r="T94" s="160">
        <v>15.4</v>
      </c>
      <c r="U94" s="58"/>
      <c r="V94" s="52"/>
      <c r="W94" s="52"/>
      <c r="X94" s="52"/>
      <c r="Y94" s="52"/>
      <c r="Z94" s="52"/>
      <c r="AA94" s="52"/>
    </row>
    <row r="95" ht="13.5" customHeight="1">
      <c r="A95" s="52"/>
      <c r="B95" s="52"/>
      <c r="C95" s="170" t="s">
        <v>132</v>
      </c>
      <c r="D95" s="171"/>
      <c r="E95" s="160">
        <v>2.8</v>
      </c>
      <c r="F95" s="58"/>
      <c r="G95" s="52"/>
      <c r="H95" s="149" t="s">
        <v>133</v>
      </c>
      <c r="I95" s="58"/>
      <c r="J95" s="160">
        <v>3.7</v>
      </c>
      <c r="K95" s="58"/>
      <c r="L95" s="52"/>
      <c r="M95" s="170" t="s">
        <v>134</v>
      </c>
      <c r="N95" s="171"/>
      <c r="O95" s="160">
        <f>ROUNDUP(0.092,1)</f>
        <v>0.1</v>
      </c>
      <c r="P95" s="58"/>
      <c r="Q95" s="52"/>
      <c r="R95" s="170" t="s">
        <v>135</v>
      </c>
      <c r="S95" s="171"/>
      <c r="T95" s="160">
        <v>4.9</v>
      </c>
      <c r="U95" s="58"/>
      <c r="V95" s="52"/>
      <c r="W95" s="52"/>
      <c r="X95" s="52"/>
      <c r="Y95" s="52"/>
      <c r="Z95" s="52"/>
      <c r="AA95" s="52"/>
    </row>
    <row r="96" ht="13.5" customHeight="1">
      <c r="A96" s="52"/>
      <c r="B96" s="52"/>
      <c r="C96" s="170" t="s">
        <v>136</v>
      </c>
      <c r="D96" s="171"/>
      <c r="E96" s="160">
        <v>1.9</v>
      </c>
      <c r="F96" s="58"/>
      <c r="G96" s="52"/>
      <c r="H96" s="149"/>
      <c r="I96" s="58"/>
      <c r="J96" s="160">
        <v>3.8</v>
      </c>
      <c r="K96" s="58"/>
      <c r="L96" s="52"/>
      <c r="M96" s="170" t="s">
        <v>137</v>
      </c>
      <c r="N96" s="171"/>
      <c r="O96" s="160">
        <v>0.02</v>
      </c>
      <c r="P96" s="58"/>
      <c r="Q96" s="52"/>
      <c r="R96" s="149" t="s">
        <v>138</v>
      </c>
      <c r="S96" s="58"/>
      <c r="T96" s="160">
        <v>27.7</v>
      </c>
      <c r="U96" s="58"/>
      <c r="V96" s="52"/>
      <c r="W96" s="52"/>
      <c r="X96" s="52"/>
      <c r="Y96" s="52"/>
      <c r="Z96" s="52"/>
      <c r="AA96" s="52"/>
    </row>
    <row r="97" ht="13.5" customHeight="1">
      <c r="A97" s="52"/>
      <c r="B97" s="52"/>
      <c r="C97" s="149" t="s">
        <v>139</v>
      </c>
      <c r="D97" s="58"/>
      <c r="E97" s="160">
        <v>0.6</v>
      </c>
      <c r="F97" s="58"/>
      <c r="G97" s="52"/>
      <c r="H97" s="52"/>
      <c r="I97" s="52"/>
      <c r="J97" s="52"/>
      <c r="K97" s="52"/>
      <c r="L97" s="52"/>
      <c r="M97" s="172" t="s">
        <v>140</v>
      </c>
      <c r="N97" s="58"/>
      <c r="O97" s="160">
        <v>0.1</v>
      </c>
      <c r="P97" s="58"/>
      <c r="Q97" s="52"/>
      <c r="R97" s="149"/>
      <c r="S97" s="58"/>
      <c r="T97" s="160">
        <f>SUM(T94:T96)</f>
        <v>48</v>
      </c>
      <c r="U97" s="58"/>
      <c r="V97" s="52"/>
      <c r="W97" s="52"/>
      <c r="X97" s="52"/>
      <c r="Y97" s="52"/>
      <c r="Z97" s="52"/>
      <c r="AA97" s="52"/>
    </row>
    <row r="98" ht="13.5" customHeight="1">
      <c r="A98" s="52"/>
      <c r="B98" s="52"/>
      <c r="C98" s="170" t="s">
        <v>141</v>
      </c>
      <c r="D98" s="171"/>
      <c r="E98" s="160">
        <v>12.0</v>
      </c>
      <c r="F98" s="58"/>
      <c r="G98" s="52"/>
      <c r="H98" s="145" t="s">
        <v>53</v>
      </c>
      <c r="I98" s="58"/>
      <c r="J98" s="145" t="s">
        <v>58</v>
      </c>
      <c r="K98" s="58"/>
      <c r="L98" s="52"/>
      <c r="M98" s="149"/>
      <c r="N98" s="58"/>
      <c r="O98" s="160">
        <f>SUM(O94:P97)</f>
        <v>0.32</v>
      </c>
      <c r="P98" s="58"/>
      <c r="Q98" s="173"/>
      <c r="R98" s="150"/>
      <c r="S98" s="3"/>
      <c r="T98" s="150"/>
      <c r="U98" s="3"/>
      <c r="V98" s="52"/>
      <c r="W98" s="52"/>
      <c r="X98" s="52"/>
      <c r="Y98" s="52"/>
      <c r="Z98" s="52"/>
      <c r="AA98" s="52"/>
    </row>
    <row r="99" ht="13.5" customHeight="1">
      <c r="A99" s="52"/>
      <c r="B99" s="52"/>
      <c r="C99" s="174" t="s">
        <v>142</v>
      </c>
      <c r="D99" s="58"/>
      <c r="E99" s="160">
        <v>0.3</v>
      </c>
      <c r="F99" s="58"/>
      <c r="G99" s="52"/>
      <c r="H99" s="170" t="s">
        <v>143</v>
      </c>
      <c r="I99" s="171"/>
      <c r="J99" s="160">
        <v>74.3</v>
      </c>
      <c r="K99" s="58"/>
      <c r="L99" s="52"/>
      <c r="M99" s="161" t="s">
        <v>144</v>
      </c>
      <c r="N99" s="64"/>
      <c r="O99" s="64"/>
      <c r="P99" s="64"/>
      <c r="Q99" s="52"/>
      <c r="R99" s="145" t="s">
        <v>54</v>
      </c>
      <c r="S99" s="58"/>
      <c r="T99" s="145" t="s">
        <v>58</v>
      </c>
      <c r="U99" s="58"/>
      <c r="V99" s="52"/>
      <c r="W99" s="52"/>
      <c r="X99" s="52"/>
      <c r="Y99" s="52"/>
      <c r="Z99" s="52"/>
      <c r="AA99" s="52"/>
    </row>
    <row r="100" ht="13.5" customHeight="1">
      <c r="A100" s="52"/>
      <c r="B100" s="52"/>
      <c r="C100" s="147" t="s">
        <v>145</v>
      </c>
      <c r="D100" s="58"/>
      <c r="E100" s="160">
        <v>0.7</v>
      </c>
      <c r="F100" s="58"/>
      <c r="G100" s="52"/>
      <c r="H100" s="149" t="s">
        <v>146</v>
      </c>
      <c r="I100" s="58"/>
      <c r="J100" s="160">
        <v>11.4</v>
      </c>
      <c r="K100" s="58"/>
      <c r="L100" s="52"/>
      <c r="M100" s="145" t="s">
        <v>10</v>
      </c>
      <c r="N100" s="58"/>
      <c r="O100" s="145" t="s">
        <v>58</v>
      </c>
      <c r="P100" s="58"/>
      <c r="Q100" s="52"/>
      <c r="R100" s="147" t="s">
        <v>147</v>
      </c>
      <c r="S100" s="58"/>
      <c r="T100" s="160">
        <v>2.1</v>
      </c>
      <c r="U100" s="58"/>
      <c r="V100" s="52"/>
      <c r="W100" s="52"/>
      <c r="X100" s="52"/>
      <c r="Y100" s="52"/>
      <c r="Z100" s="52"/>
      <c r="AA100" s="52"/>
    </row>
    <row r="101" ht="13.5" customHeight="1">
      <c r="A101" s="52"/>
      <c r="B101" s="52"/>
      <c r="C101" s="149"/>
      <c r="D101" s="58"/>
      <c r="E101" s="160">
        <f>SUM(E94:E100)</f>
        <v>20.6</v>
      </c>
      <c r="F101" s="58"/>
      <c r="G101" s="52"/>
      <c r="H101" s="170"/>
      <c r="I101" s="175"/>
      <c r="J101" s="160">
        <v>85.7</v>
      </c>
      <c r="K101" s="58"/>
      <c r="L101" s="52"/>
      <c r="M101" s="149" t="s">
        <v>148</v>
      </c>
      <c r="N101" s="58"/>
      <c r="O101" s="160">
        <v>66.2</v>
      </c>
      <c r="P101" s="58"/>
      <c r="Q101" s="52"/>
      <c r="R101" s="170" t="s">
        <v>149</v>
      </c>
      <c r="S101" s="171"/>
      <c r="T101" s="160">
        <v>25.7</v>
      </c>
      <c r="U101" s="58"/>
      <c r="V101" s="52"/>
      <c r="W101" s="52"/>
      <c r="X101" s="52"/>
      <c r="Y101" s="52"/>
      <c r="Z101" s="52"/>
      <c r="AA101" s="52"/>
    </row>
    <row r="102" ht="13.5" customHeight="1">
      <c r="A102" s="52"/>
      <c r="B102" s="52"/>
      <c r="C102" s="151"/>
      <c r="D102" s="54"/>
      <c r="E102" s="151"/>
      <c r="F102" s="54"/>
      <c r="G102" s="52"/>
      <c r="H102" s="150"/>
      <c r="I102" s="3"/>
      <c r="J102" s="150"/>
      <c r="K102" s="3"/>
      <c r="L102" s="52"/>
      <c r="M102" s="149"/>
      <c r="N102" s="58"/>
      <c r="O102" s="160">
        <f>SUM(O101)</f>
        <v>66.2</v>
      </c>
      <c r="P102" s="58"/>
      <c r="Q102" s="52"/>
      <c r="R102" s="170" t="s">
        <v>150</v>
      </c>
      <c r="S102" s="171"/>
      <c r="T102" s="160">
        <v>4.0</v>
      </c>
      <c r="U102" s="58"/>
      <c r="V102" s="52"/>
      <c r="W102" s="52"/>
      <c r="X102" s="52"/>
      <c r="Y102" s="52"/>
      <c r="Z102" s="52"/>
      <c r="AA102" s="52"/>
    </row>
    <row r="103" ht="13.5" customHeight="1">
      <c r="A103" s="52"/>
      <c r="B103" s="52"/>
      <c r="C103" s="145" t="s">
        <v>55</v>
      </c>
      <c r="D103" s="58"/>
      <c r="E103" s="145" t="s">
        <v>58</v>
      </c>
      <c r="F103" s="58"/>
      <c r="G103" s="52"/>
      <c r="H103" s="145" t="s">
        <v>8</v>
      </c>
      <c r="I103" s="58"/>
      <c r="J103" s="145" t="s">
        <v>58</v>
      </c>
      <c r="K103" s="58"/>
      <c r="L103" s="52"/>
      <c r="M103" s="150"/>
      <c r="N103" s="3"/>
      <c r="O103" s="150"/>
      <c r="P103" s="3"/>
      <c r="Q103" s="52"/>
      <c r="R103" s="149"/>
      <c r="S103" s="58"/>
      <c r="T103" s="160">
        <f>SUM(T100:T102)</f>
        <v>31.8</v>
      </c>
      <c r="U103" s="58"/>
      <c r="V103" s="52"/>
      <c r="W103" s="52"/>
      <c r="X103" s="52"/>
      <c r="Y103" s="52"/>
      <c r="Z103" s="52"/>
      <c r="AA103" s="52"/>
    </row>
    <row r="104" ht="13.5" customHeight="1">
      <c r="A104" s="52"/>
      <c r="B104" s="52"/>
      <c r="C104" s="147" t="s">
        <v>151</v>
      </c>
      <c r="D104" s="58"/>
      <c r="E104" s="160">
        <v>1.2</v>
      </c>
      <c r="F104" s="58"/>
      <c r="G104" s="52"/>
      <c r="H104" s="153" t="s">
        <v>152</v>
      </c>
      <c r="I104" s="58"/>
      <c r="J104" s="160">
        <v>0.6</v>
      </c>
      <c r="K104" s="58"/>
      <c r="L104" s="52"/>
      <c r="M104" s="150"/>
      <c r="N104" s="3"/>
      <c r="O104" s="150"/>
      <c r="P104" s="3"/>
      <c r="Q104" s="52"/>
      <c r="R104" s="150"/>
      <c r="S104" s="3"/>
      <c r="T104" s="176"/>
      <c r="U104" s="3"/>
      <c r="V104" s="52"/>
      <c r="W104" s="52"/>
      <c r="X104" s="52"/>
      <c r="Y104" s="52"/>
      <c r="Z104" s="52"/>
      <c r="AA104" s="52"/>
    </row>
    <row r="105" ht="13.5" customHeight="1">
      <c r="A105" s="52"/>
      <c r="B105" s="52"/>
      <c r="C105" s="174" t="s">
        <v>153</v>
      </c>
      <c r="D105" s="58"/>
      <c r="E105" s="160">
        <v>1.5</v>
      </c>
      <c r="F105" s="58"/>
      <c r="G105" s="52"/>
      <c r="H105" s="149"/>
      <c r="I105" s="58"/>
      <c r="J105" s="160">
        <f>SUM(J104)</f>
        <v>0.6</v>
      </c>
      <c r="K105" s="58"/>
      <c r="L105" s="52"/>
      <c r="M105" s="150"/>
      <c r="N105" s="3"/>
      <c r="O105" s="150"/>
      <c r="P105" s="3"/>
      <c r="Q105" s="52"/>
      <c r="R105" s="156" t="s">
        <v>34</v>
      </c>
      <c r="S105" s="157"/>
      <c r="T105" s="167">
        <f>SUM(E101+E107+J96+J101+J105+O98+O102+T97+T103)</f>
        <v>267.62</v>
      </c>
      <c r="U105" s="157"/>
      <c r="V105" s="52"/>
      <c r="W105" s="52"/>
      <c r="X105" s="52"/>
      <c r="Y105" s="52"/>
      <c r="Z105" s="52"/>
      <c r="AA105" s="52"/>
    </row>
    <row r="106" ht="13.5" customHeight="1">
      <c r="A106" s="52"/>
      <c r="B106" s="52"/>
      <c r="C106" s="149" t="s">
        <v>154</v>
      </c>
      <c r="D106" s="58"/>
      <c r="E106" s="160">
        <v>7.9</v>
      </c>
      <c r="F106" s="58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ht="13.5" customHeight="1">
      <c r="A107" s="52"/>
      <c r="B107" s="52"/>
      <c r="C107" s="149"/>
      <c r="D107" s="58"/>
      <c r="E107" s="160">
        <f>SUM(E103:E106)</f>
        <v>10.6</v>
      </c>
      <c r="F107" s="58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ht="13.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ht="13.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ht="13.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ht="13.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ht="13.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ht="13.5" customHeight="1">
      <c r="A113" s="52"/>
      <c r="B113" s="146" t="s">
        <v>64</v>
      </c>
      <c r="C113" s="52"/>
      <c r="D113" s="52"/>
      <c r="E113" s="52"/>
      <c r="F113" s="52"/>
      <c r="G113" s="146"/>
      <c r="H113" s="145" t="s">
        <v>10</v>
      </c>
      <c r="I113" s="58"/>
      <c r="J113" s="145" t="s">
        <v>58</v>
      </c>
      <c r="K113" s="58"/>
      <c r="L113" s="146"/>
      <c r="M113" s="145" t="s">
        <v>54</v>
      </c>
      <c r="N113" s="58"/>
      <c r="O113" s="145" t="s">
        <v>58</v>
      </c>
      <c r="P113" s="58"/>
      <c r="Q113" s="146"/>
      <c r="R113" s="145" t="s">
        <v>55</v>
      </c>
      <c r="S113" s="58"/>
      <c r="T113" s="145" t="s">
        <v>58</v>
      </c>
      <c r="U113" s="58"/>
      <c r="V113" s="52"/>
      <c r="W113" s="52"/>
      <c r="X113" s="52"/>
      <c r="Y113" s="52"/>
      <c r="Z113" s="52"/>
      <c r="AA113" s="52"/>
    </row>
    <row r="114" ht="13.5" customHeight="1">
      <c r="A114" s="52"/>
      <c r="B114" s="177"/>
      <c r="C114" s="145" t="s">
        <v>4</v>
      </c>
      <c r="D114" s="58"/>
      <c r="E114" s="145" t="s">
        <v>58</v>
      </c>
      <c r="F114" s="58"/>
      <c r="G114" s="146"/>
      <c r="H114" s="147" t="s">
        <v>155</v>
      </c>
      <c r="I114" s="58"/>
      <c r="J114" s="178" t="s">
        <v>156</v>
      </c>
      <c r="K114" s="58"/>
      <c r="L114" s="146"/>
      <c r="M114" s="147" t="s">
        <v>157</v>
      </c>
      <c r="N114" s="58"/>
      <c r="O114" s="152">
        <v>26854.3</v>
      </c>
      <c r="P114" s="58"/>
      <c r="Q114" s="179"/>
      <c r="R114" s="180" t="s">
        <v>158</v>
      </c>
      <c r="S114" s="58"/>
      <c r="T114" s="181">
        <v>463209.17</v>
      </c>
      <c r="U114" s="58"/>
      <c r="V114" s="182"/>
      <c r="W114" s="183"/>
      <c r="X114" s="182"/>
      <c r="Y114" s="52"/>
      <c r="Z114" s="52"/>
      <c r="AA114" s="52"/>
    </row>
    <row r="115" ht="13.5" customHeight="1">
      <c r="A115" s="52"/>
      <c r="B115" s="184"/>
      <c r="C115" s="147" t="s">
        <v>159</v>
      </c>
      <c r="D115" s="58"/>
      <c r="E115" s="185">
        <v>157680.69</v>
      </c>
      <c r="F115" s="58"/>
      <c r="G115" s="146"/>
      <c r="H115" s="147" t="s">
        <v>160</v>
      </c>
      <c r="I115" s="58"/>
      <c r="J115" s="148">
        <v>139853.85</v>
      </c>
      <c r="K115" s="58"/>
      <c r="L115" s="146"/>
      <c r="M115" s="147" t="s">
        <v>161</v>
      </c>
      <c r="N115" s="58"/>
      <c r="O115" s="152">
        <v>73412.9</v>
      </c>
      <c r="P115" s="58"/>
      <c r="Q115" s="179"/>
      <c r="R115" s="180" t="s">
        <v>162</v>
      </c>
      <c r="S115" s="58"/>
      <c r="T115" s="181">
        <v>312282.66</v>
      </c>
      <c r="U115" s="58"/>
      <c r="V115" s="52"/>
      <c r="W115" s="52"/>
      <c r="X115" s="52"/>
      <c r="Y115" s="52"/>
      <c r="Z115" s="52"/>
      <c r="AA115" s="52"/>
    </row>
    <row r="116" ht="13.5" customHeight="1">
      <c r="A116" s="52"/>
      <c r="B116" s="146"/>
      <c r="C116" s="147" t="s">
        <v>163</v>
      </c>
      <c r="D116" s="58"/>
      <c r="E116" s="185">
        <v>174994.42</v>
      </c>
      <c r="F116" s="58"/>
      <c r="G116" s="146"/>
      <c r="H116" s="147" t="s">
        <v>164</v>
      </c>
      <c r="I116" s="58"/>
      <c r="J116" s="178" t="s">
        <v>156</v>
      </c>
      <c r="K116" s="58"/>
      <c r="L116" s="146"/>
      <c r="M116" s="147" t="s">
        <v>165</v>
      </c>
      <c r="N116" s="58"/>
      <c r="O116" s="152">
        <v>161316.0</v>
      </c>
      <c r="P116" s="58"/>
      <c r="Q116" s="179"/>
      <c r="R116" s="180" t="s">
        <v>166</v>
      </c>
      <c r="S116" s="58"/>
      <c r="T116" s="181">
        <v>99036.11</v>
      </c>
      <c r="U116" s="58"/>
      <c r="V116" s="52"/>
      <c r="W116" s="52"/>
      <c r="X116" s="52"/>
      <c r="Y116" s="52"/>
      <c r="Z116" s="52"/>
      <c r="AA116" s="52"/>
    </row>
    <row r="117" ht="13.5" customHeight="1">
      <c r="A117" s="52"/>
      <c r="B117" s="52"/>
      <c r="C117" s="147" t="s">
        <v>167</v>
      </c>
      <c r="D117" s="58"/>
      <c r="E117" s="185">
        <v>494.23</v>
      </c>
      <c r="F117" s="58"/>
      <c r="G117" s="146"/>
      <c r="H117" s="186" t="s">
        <v>168</v>
      </c>
      <c r="I117" s="58"/>
      <c r="J117" s="148">
        <v>28194.4</v>
      </c>
      <c r="K117" s="58"/>
      <c r="L117" s="146"/>
      <c r="M117" s="186" t="s">
        <v>169</v>
      </c>
      <c r="N117" s="58"/>
      <c r="O117" s="152">
        <v>17527.26</v>
      </c>
      <c r="P117" s="58"/>
      <c r="Q117" s="179"/>
      <c r="R117" s="180" t="s">
        <v>170</v>
      </c>
      <c r="S117" s="58"/>
      <c r="T117" s="181">
        <v>35522.18</v>
      </c>
      <c r="U117" s="58"/>
      <c r="V117" s="52"/>
      <c r="W117" s="52"/>
      <c r="X117" s="52"/>
      <c r="Y117" s="52">
        <f>231176.06+13773</f>
        <v>244949.06</v>
      </c>
      <c r="Z117" s="52"/>
      <c r="AA117" s="52"/>
    </row>
    <row r="118" ht="13.5" customHeight="1">
      <c r="A118" s="52"/>
      <c r="B118" s="52"/>
      <c r="C118" s="147" t="s">
        <v>171</v>
      </c>
      <c r="D118" s="58"/>
      <c r="E118" s="185">
        <v>199096.94</v>
      </c>
      <c r="F118" s="58"/>
      <c r="G118" s="146"/>
      <c r="H118" s="187" t="s">
        <v>172</v>
      </c>
      <c r="I118" s="58"/>
      <c r="J118" s="148">
        <v>58100.62</v>
      </c>
      <c r="K118" s="58"/>
      <c r="L118" s="146"/>
      <c r="M118" s="186" t="s">
        <v>173</v>
      </c>
      <c r="N118" s="58"/>
      <c r="O118" s="152">
        <v>111335.9</v>
      </c>
      <c r="P118" s="58"/>
      <c r="Q118" s="179"/>
      <c r="R118" s="180" t="s">
        <v>174</v>
      </c>
      <c r="S118" s="58"/>
      <c r="T118" s="181">
        <v>27798.42</v>
      </c>
      <c r="U118" s="58"/>
      <c r="V118" s="52"/>
      <c r="W118" s="52"/>
      <c r="X118" s="52"/>
      <c r="Y118" s="173">
        <f>T117-8716.74</f>
        <v>26805.44</v>
      </c>
      <c r="Z118" s="52"/>
      <c r="AA118" s="52"/>
    </row>
    <row r="119" ht="13.5" customHeight="1">
      <c r="A119" s="52"/>
      <c r="B119" s="52"/>
      <c r="C119" s="147" t="s">
        <v>175</v>
      </c>
      <c r="D119" s="58"/>
      <c r="E119" s="185">
        <v>1770.21</v>
      </c>
      <c r="F119" s="58"/>
      <c r="G119" s="146"/>
      <c r="H119" s="188" t="s">
        <v>176</v>
      </c>
      <c r="I119" s="58"/>
      <c r="J119" s="189">
        <v>1.06186545E7</v>
      </c>
      <c r="K119" s="58"/>
      <c r="L119" s="146"/>
      <c r="M119" s="186" t="s">
        <v>177</v>
      </c>
      <c r="N119" s="58"/>
      <c r="O119" s="152">
        <v>390376.45</v>
      </c>
      <c r="P119" s="58"/>
      <c r="Q119" s="179"/>
      <c r="R119" s="190"/>
      <c r="S119" s="58"/>
      <c r="T119" s="181">
        <f>SUM(T114:T118)</f>
        <v>937848.54</v>
      </c>
      <c r="U119" s="58"/>
      <c r="V119" s="52"/>
      <c r="W119" s="52"/>
      <c r="X119" s="52"/>
      <c r="Y119" s="52"/>
      <c r="Z119" s="52"/>
      <c r="AA119" s="52"/>
    </row>
    <row r="120" ht="13.5" customHeight="1">
      <c r="A120" s="52"/>
      <c r="B120" s="52"/>
      <c r="C120" s="147" t="s">
        <v>158</v>
      </c>
      <c r="D120" s="58"/>
      <c r="E120" s="185">
        <v>29232.61</v>
      </c>
      <c r="F120" s="58"/>
      <c r="G120" s="146"/>
      <c r="H120" s="191" t="s">
        <v>178</v>
      </c>
      <c r="I120" s="58"/>
      <c r="J120" s="148">
        <v>828145.39</v>
      </c>
      <c r="K120" s="58"/>
      <c r="L120" s="146"/>
      <c r="M120" s="147" t="s">
        <v>179</v>
      </c>
      <c r="N120" s="58"/>
      <c r="O120" s="152">
        <v>9929.47</v>
      </c>
      <c r="P120" s="58"/>
      <c r="Q120" s="146"/>
      <c r="R120" s="150"/>
      <c r="S120" s="3"/>
      <c r="T120" s="150"/>
      <c r="U120" s="3"/>
      <c r="V120" s="52"/>
      <c r="W120" s="52"/>
      <c r="X120" s="52"/>
      <c r="Y120" s="52"/>
      <c r="Z120" s="52"/>
      <c r="AA120" s="52"/>
    </row>
    <row r="121" ht="13.5" customHeight="1">
      <c r="A121" s="52"/>
      <c r="B121" s="52"/>
      <c r="C121" s="149"/>
      <c r="D121" s="58"/>
      <c r="E121" s="185">
        <f>SUM(E115:E120)</f>
        <v>563269.1</v>
      </c>
      <c r="F121" s="58"/>
      <c r="G121" s="146"/>
      <c r="H121" s="192" t="s">
        <v>180</v>
      </c>
      <c r="I121" s="58"/>
      <c r="J121" s="148">
        <v>564534.98</v>
      </c>
      <c r="K121" s="58"/>
      <c r="L121" s="146"/>
      <c r="M121" s="147" t="s">
        <v>181</v>
      </c>
      <c r="N121" s="58"/>
      <c r="O121" s="152">
        <v>122664.86</v>
      </c>
      <c r="P121" s="58"/>
      <c r="Q121" s="146"/>
      <c r="R121" s="150"/>
      <c r="S121" s="3"/>
      <c r="T121" s="150"/>
      <c r="U121" s="3"/>
      <c r="V121" s="52"/>
      <c r="W121" s="52"/>
      <c r="X121" s="52"/>
      <c r="Y121" s="52"/>
      <c r="Z121" s="52"/>
      <c r="AA121" s="52"/>
    </row>
    <row r="122" ht="13.5" customHeight="1">
      <c r="A122" s="52"/>
      <c r="B122" s="52"/>
      <c r="C122" s="52"/>
      <c r="D122" s="52"/>
      <c r="E122" s="52"/>
      <c r="F122" s="52"/>
      <c r="G122" s="146"/>
      <c r="H122" s="193"/>
      <c r="I122" s="58"/>
      <c r="J122" s="194">
        <f>SUM(J114:K121)</f>
        <v>12237483.74</v>
      </c>
      <c r="K122" s="58"/>
      <c r="L122" s="146"/>
      <c r="M122" s="147" t="s">
        <v>182</v>
      </c>
      <c r="N122" s="58"/>
      <c r="O122" s="152">
        <v>309753.19</v>
      </c>
      <c r="P122" s="58"/>
      <c r="Q122" s="146"/>
      <c r="R122" s="150"/>
      <c r="S122" s="3"/>
      <c r="T122" s="150"/>
      <c r="U122" s="3"/>
      <c r="V122" s="52"/>
      <c r="W122" s="52"/>
      <c r="X122" s="52"/>
      <c r="Y122" s="52"/>
      <c r="Z122" s="52"/>
      <c r="AA122" s="52"/>
    </row>
    <row r="123" ht="13.5" customHeight="1">
      <c r="A123" s="52"/>
      <c r="B123" s="52"/>
      <c r="C123" s="52"/>
      <c r="D123" s="52"/>
      <c r="E123" s="52"/>
      <c r="F123" s="52"/>
      <c r="G123" s="146"/>
      <c r="H123" s="52"/>
      <c r="I123" s="52"/>
      <c r="J123" s="52"/>
      <c r="K123" s="52"/>
      <c r="L123" s="146"/>
      <c r="M123" s="147" t="s">
        <v>183</v>
      </c>
      <c r="N123" s="58"/>
      <c r="O123" s="152">
        <v>651418.08</v>
      </c>
      <c r="P123" s="58"/>
      <c r="Q123" s="146"/>
      <c r="R123" s="195" t="s">
        <v>184</v>
      </c>
      <c r="S123" s="3"/>
      <c r="T123" s="3"/>
      <c r="U123" s="3"/>
      <c r="V123" s="3"/>
      <c r="W123" s="3"/>
      <c r="X123" s="3"/>
      <c r="Y123" s="3"/>
      <c r="Z123" s="52"/>
      <c r="AA123" s="52"/>
    </row>
    <row r="124" ht="13.5" customHeight="1">
      <c r="A124" s="52"/>
      <c r="B124" s="52"/>
      <c r="C124" s="52"/>
      <c r="D124" s="52"/>
      <c r="E124" s="52"/>
      <c r="F124" s="52"/>
      <c r="G124" s="146"/>
      <c r="H124" s="52"/>
      <c r="I124" s="52"/>
      <c r="J124" s="52"/>
      <c r="K124" s="52"/>
      <c r="L124" s="146"/>
      <c r="M124" s="180" t="s">
        <v>185</v>
      </c>
      <c r="N124" s="58"/>
      <c r="O124" s="181">
        <v>410856.37</v>
      </c>
      <c r="P124" s="58"/>
      <c r="Q124" s="146"/>
      <c r="R124" s="195"/>
      <c r="S124" s="3"/>
      <c r="T124" s="3"/>
      <c r="U124" s="3"/>
      <c r="V124" s="3"/>
      <c r="W124" s="3"/>
      <c r="X124" s="3"/>
      <c r="Y124" s="3"/>
      <c r="Z124" s="52"/>
      <c r="AA124" s="52"/>
    </row>
    <row r="125" ht="13.5" customHeight="1">
      <c r="A125" s="52"/>
      <c r="B125" s="52"/>
      <c r="C125" s="145" t="s">
        <v>9</v>
      </c>
      <c r="D125" s="58"/>
      <c r="E125" s="145" t="s">
        <v>58</v>
      </c>
      <c r="F125" s="58"/>
      <c r="G125" s="146"/>
      <c r="H125" s="145" t="s">
        <v>13</v>
      </c>
      <c r="I125" s="58"/>
      <c r="J125" s="145" t="s">
        <v>58</v>
      </c>
      <c r="K125" s="58"/>
      <c r="L125" s="146"/>
      <c r="M125" s="180" t="s">
        <v>186</v>
      </c>
      <c r="N125" s="58"/>
      <c r="O125" s="181">
        <v>29804.02</v>
      </c>
      <c r="P125" s="58"/>
      <c r="Q125" s="146"/>
      <c r="R125" s="150"/>
      <c r="S125" s="3"/>
      <c r="T125" s="150"/>
      <c r="U125" s="3"/>
      <c r="V125" s="150"/>
      <c r="W125" s="3"/>
      <c r="X125" s="150"/>
      <c r="Y125" s="3"/>
      <c r="Z125" s="52"/>
      <c r="AA125" s="52"/>
    </row>
    <row r="126" ht="13.5" customHeight="1">
      <c r="A126" s="52"/>
      <c r="B126" s="52"/>
      <c r="C126" s="147" t="s">
        <v>187</v>
      </c>
      <c r="D126" s="58"/>
      <c r="E126" s="152">
        <v>51350.6</v>
      </c>
      <c r="F126" s="58"/>
      <c r="G126" s="146"/>
      <c r="H126" s="147" t="s">
        <v>174</v>
      </c>
      <c r="I126" s="58"/>
      <c r="J126" s="152">
        <v>35089.57</v>
      </c>
      <c r="K126" s="58"/>
      <c r="L126" s="146"/>
      <c r="M126" s="180" t="s">
        <v>188</v>
      </c>
      <c r="N126" s="58"/>
      <c r="O126" s="181">
        <v>295873.94</v>
      </c>
      <c r="P126" s="58"/>
      <c r="Q126" s="146"/>
      <c r="R126" s="195"/>
      <c r="S126" s="3"/>
      <c r="T126" s="3"/>
      <c r="U126" s="3"/>
      <c r="V126" s="3"/>
      <c r="W126" s="3"/>
      <c r="X126" s="3"/>
      <c r="Y126" s="3"/>
      <c r="Z126" s="52"/>
      <c r="AA126" s="52"/>
    </row>
    <row r="127" ht="14.25" customHeight="1">
      <c r="A127" s="52"/>
      <c r="B127" s="52"/>
      <c r="C127" s="149"/>
      <c r="D127" s="58"/>
      <c r="E127" s="152">
        <f>SUM(E126)</f>
        <v>51350.6</v>
      </c>
      <c r="F127" s="58"/>
      <c r="G127" s="146"/>
      <c r="H127" s="147" t="s">
        <v>189</v>
      </c>
      <c r="I127" s="58"/>
      <c r="J127" s="152">
        <v>64422.16</v>
      </c>
      <c r="K127" s="58"/>
      <c r="L127" s="146"/>
      <c r="M127" s="180" t="s">
        <v>190</v>
      </c>
      <c r="N127" s="58"/>
      <c r="O127" s="181">
        <v>10864.41</v>
      </c>
      <c r="P127" s="58"/>
      <c r="Q127" s="146"/>
      <c r="R127" s="154" t="s">
        <v>191</v>
      </c>
      <c r="S127" s="3"/>
      <c r="T127" s="3"/>
      <c r="U127" s="3"/>
      <c r="V127" s="3"/>
      <c r="W127" s="3"/>
      <c r="X127" s="3"/>
      <c r="Y127" s="3"/>
      <c r="Z127" s="52"/>
      <c r="AA127" s="52"/>
    </row>
    <row r="128" ht="15.0" customHeight="1">
      <c r="A128" s="52"/>
      <c r="B128" s="52"/>
      <c r="C128" s="150"/>
      <c r="D128" s="3"/>
      <c r="E128" s="150"/>
      <c r="F128" s="3"/>
      <c r="G128" s="146"/>
      <c r="H128" s="149"/>
      <c r="I128" s="58"/>
      <c r="J128" s="152">
        <f>SUM(J126:K127)</f>
        <v>99511.73</v>
      </c>
      <c r="K128" s="58"/>
      <c r="L128" s="146"/>
      <c r="M128" s="180" t="s">
        <v>192</v>
      </c>
      <c r="N128" s="58"/>
      <c r="O128" s="190">
        <v>244949.06</v>
      </c>
      <c r="P128" s="58"/>
      <c r="Q128" s="146"/>
      <c r="R128" s="156" t="s">
        <v>34</v>
      </c>
      <c r="S128" s="157"/>
      <c r="T128" s="196">
        <f>SUM(E121+E127+J122+J128+O133+T119)</f>
        <v>17419151.1</v>
      </c>
      <c r="U128" s="197"/>
      <c r="V128" s="157"/>
      <c r="W128" s="52"/>
      <c r="X128" s="52"/>
      <c r="Y128" s="52"/>
      <c r="Z128" s="52"/>
      <c r="AA128" s="52"/>
    </row>
    <row r="129" ht="14.25" customHeight="1">
      <c r="A129" s="52"/>
      <c r="B129" s="52"/>
      <c r="C129" s="150"/>
      <c r="D129" s="3"/>
      <c r="E129" s="150"/>
      <c r="F129" s="3"/>
      <c r="G129" s="146"/>
      <c r="H129" s="150"/>
      <c r="I129" s="3"/>
      <c r="J129" s="150"/>
      <c r="K129" s="3"/>
      <c r="L129" s="146"/>
      <c r="M129" s="190" t="s">
        <v>193</v>
      </c>
      <c r="N129" s="198"/>
      <c r="O129" s="181">
        <v>385083.03</v>
      </c>
      <c r="P129" s="58"/>
      <c r="Q129" s="146"/>
      <c r="R129" s="150"/>
      <c r="S129" s="3"/>
      <c r="T129" s="150"/>
      <c r="U129" s="3"/>
      <c r="V129" s="52"/>
      <c r="W129" s="52"/>
      <c r="X129" s="52"/>
      <c r="Y129" s="52"/>
      <c r="Z129" s="52"/>
      <c r="AA129" s="52"/>
    </row>
    <row r="130" ht="13.5" customHeight="1">
      <c r="A130" s="52"/>
      <c r="B130" s="52"/>
      <c r="C130" s="150"/>
      <c r="D130" s="3"/>
      <c r="E130" s="150"/>
      <c r="F130" s="3"/>
      <c r="G130" s="146"/>
      <c r="H130" s="150"/>
      <c r="I130" s="3"/>
      <c r="J130" s="150"/>
      <c r="K130" s="3"/>
      <c r="L130" s="146"/>
      <c r="M130" s="190" t="s">
        <v>194</v>
      </c>
      <c r="N130" s="198"/>
      <c r="O130" s="181">
        <v>188472.51</v>
      </c>
      <c r="P130" s="58"/>
      <c r="Q130" s="146"/>
      <c r="R130" s="150"/>
      <c r="S130" s="3"/>
      <c r="T130" s="150"/>
      <c r="U130" s="3"/>
      <c r="V130" s="52"/>
      <c r="W130" s="52"/>
      <c r="X130" s="52"/>
      <c r="Y130" s="52"/>
      <c r="Z130" s="52"/>
      <c r="AA130" s="52"/>
    </row>
    <row r="131" ht="13.5" customHeight="1">
      <c r="A131" s="52"/>
      <c r="B131" s="52"/>
      <c r="C131" s="150"/>
      <c r="D131" s="3"/>
      <c r="E131" s="150"/>
      <c r="F131" s="3"/>
      <c r="G131" s="146"/>
      <c r="H131" s="150"/>
      <c r="I131" s="3"/>
      <c r="J131" s="150"/>
      <c r="K131" s="3"/>
      <c r="L131" s="146"/>
      <c r="M131" s="190" t="s">
        <v>195</v>
      </c>
      <c r="N131" s="198"/>
      <c r="O131" s="181">
        <v>28799.32</v>
      </c>
      <c r="P131" s="58"/>
      <c r="Q131" s="146"/>
      <c r="R131" s="150"/>
      <c r="S131" s="3"/>
      <c r="T131" s="150"/>
      <c r="U131" s="3"/>
      <c r="V131" s="52"/>
      <c r="W131" s="52"/>
      <c r="X131" s="52"/>
      <c r="Y131" s="52"/>
      <c r="Z131" s="52"/>
      <c r="AA131" s="52"/>
    </row>
    <row r="132" ht="13.5" customHeight="1">
      <c r="A132" s="52"/>
      <c r="B132" s="52"/>
      <c r="C132" s="150"/>
      <c r="D132" s="3"/>
      <c r="E132" s="150"/>
      <c r="F132" s="3"/>
      <c r="G132" s="146"/>
      <c r="H132" s="150"/>
      <c r="I132" s="3"/>
      <c r="J132" s="150"/>
      <c r="K132" s="3"/>
      <c r="L132" s="146"/>
      <c r="M132" s="149" t="s">
        <v>196</v>
      </c>
      <c r="N132" s="58"/>
      <c r="O132" s="152">
        <v>60396.32</v>
      </c>
      <c r="P132" s="58"/>
      <c r="Q132" s="146"/>
      <c r="R132" s="150"/>
      <c r="S132" s="3"/>
      <c r="T132" s="150"/>
      <c r="U132" s="3"/>
      <c r="V132" s="52"/>
      <c r="W132" s="52"/>
      <c r="X132" s="52"/>
      <c r="Y132" s="52"/>
      <c r="Z132" s="52"/>
      <c r="AA132" s="52"/>
    </row>
    <row r="133" ht="13.5" customHeight="1">
      <c r="A133" s="52"/>
      <c r="B133" s="52"/>
      <c r="C133" s="150"/>
      <c r="D133" s="3"/>
      <c r="E133" s="150"/>
      <c r="F133" s="3"/>
      <c r="G133" s="52"/>
      <c r="H133" s="150"/>
      <c r="I133" s="3"/>
      <c r="J133" s="150"/>
      <c r="K133" s="3"/>
      <c r="L133" s="52"/>
      <c r="M133" s="170"/>
      <c r="N133" s="171"/>
      <c r="O133" s="152">
        <f>SUM(O114:O132)</f>
        <v>3529687.39</v>
      </c>
      <c r="P133" s="58"/>
      <c r="Q133" s="52"/>
      <c r="R133" s="150"/>
      <c r="S133" s="3"/>
      <c r="T133" s="150"/>
      <c r="U133" s="3"/>
      <c r="V133" s="52"/>
      <c r="W133" s="52"/>
      <c r="X133" s="52"/>
      <c r="Y133" s="52"/>
      <c r="Z133" s="52"/>
      <c r="AA133" s="52"/>
    </row>
    <row r="134" ht="13.5" customHeight="1">
      <c r="A134" s="52"/>
      <c r="B134" s="52"/>
      <c r="C134" s="150"/>
      <c r="D134" s="3"/>
      <c r="E134" s="150"/>
      <c r="F134" s="3"/>
      <c r="G134" s="52"/>
      <c r="H134" s="150"/>
      <c r="I134" s="3"/>
      <c r="J134" s="150"/>
      <c r="K134" s="3"/>
      <c r="L134" s="52"/>
      <c r="M134" s="150"/>
      <c r="N134" s="3"/>
      <c r="O134" s="150"/>
      <c r="P134" s="3"/>
      <c r="Q134" s="52"/>
      <c r="R134" s="150"/>
      <c r="S134" s="3"/>
      <c r="T134" s="150"/>
      <c r="U134" s="3"/>
      <c r="V134" s="52"/>
      <c r="W134" s="52"/>
      <c r="X134" s="52"/>
      <c r="Y134" s="52"/>
      <c r="Z134" s="52"/>
      <c r="AA134" s="52"/>
    </row>
    <row r="135" ht="13.5" customHeight="1">
      <c r="A135" s="52"/>
      <c r="B135" s="52"/>
      <c r="C135" s="150"/>
      <c r="D135" s="3"/>
      <c r="E135" s="150"/>
      <c r="F135" s="3"/>
      <c r="G135" s="52"/>
      <c r="H135" s="150"/>
      <c r="I135" s="3"/>
      <c r="J135" s="150"/>
      <c r="K135" s="3"/>
      <c r="L135" s="52"/>
      <c r="M135" s="150"/>
      <c r="N135" s="3"/>
      <c r="O135" s="150"/>
      <c r="P135" s="3"/>
      <c r="Q135" s="52"/>
      <c r="R135" s="150"/>
      <c r="S135" s="3"/>
      <c r="T135" s="150"/>
      <c r="U135" s="3"/>
      <c r="V135" s="52"/>
      <c r="W135" s="52"/>
      <c r="X135" s="52"/>
      <c r="Y135" s="52"/>
      <c r="Z135" s="52"/>
      <c r="AA135" s="52"/>
    </row>
    <row r="136" ht="13.5" customHeight="1">
      <c r="A136" s="52"/>
      <c r="B136" s="52"/>
      <c r="C136" s="150"/>
      <c r="D136" s="3"/>
      <c r="E136" s="150"/>
      <c r="F136" s="3"/>
      <c r="G136" s="52"/>
      <c r="H136" s="150"/>
      <c r="I136" s="3"/>
      <c r="J136" s="150"/>
      <c r="K136" s="3"/>
      <c r="L136" s="52"/>
      <c r="M136" s="150"/>
      <c r="N136" s="3"/>
      <c r="O136" s="150"/>
      <c r="P136" s="3"/>
      <c r="Q136" s="52"/>
      <c r="R136" s="150"/>
      <c r="S136" s="3"/>
      <c r="T136" s="150"/>
      <c r="U136" s="3"/>
      <c r="V136" s="52"/>
      <c r="W136" s="52"/>
      <c r="X136" s="52"/>
      <c r="Y136" s="52"/>
      <c r="Z136" s="52"/>
      <c r="AA136" s="52"/>
    </row>
    <row r="137" ht="13.5" customHeight="1">
      <c r="A137" s="52"/>
      <c r="B137" s="52"/>
      <c r="C137" s="150"/>
      <c r="D137" s="3"/>
      <c r="E137" s="150"/>
      <c r="F137" s="3"/>
      <c r="G137" s="52"/>
      <c r="H137" s="150"/>
      <c r="I137" s="3"/>
      <c r="J137" s="150"/>
      <c r="K137" s="3"/>
      <c r="L137" s="52"/>
      <c r="M137" s="150"/>
      <c r="N137" s="3"/>
      <c r="O137" s="150"/>
      <c r="P137" s="3"/>
      <c r="Q137" s="52"/>
      <c r="R137" s="150"/>
      <c r="S137" s="3"/>
      <c r="T137" s="150"/>
      <c r="U137" s="3"/>
      <c r="V137" s="52"/>
      <c r="W137" s="52"/>
      <c r="X137" s="52"/>
      <c r="Y137" s="52"/>
      <c r="Z137" s="52"/>
      <c r="AA137" s="52"/>
    </row>
    <row r="138" ht="13.5" customHeight="1">
      <c r="A138" s="52"/>
      <c r="B138" s="52" t="s">
        <v>66</v>
      </c>
      <c r="C138" s="145" t="s">
        <v>4</v>
      </c>
      <c r="D138" s="58"/>
      <c r="E138" s="145" t="s">
        <v>58</v>
      </c>
      <c r="F138" s="58"/>
      <c r="G138" s="52"/>
      <c r="H138" s="145" t="s">
        <v>55</v>
      </c>
      <c r="I138" s="58"/>
      <c r="J138" s="145" t="s">
        <v>58</v>
      </c>
      <c r="K138" s="58"/>
      <c r="L138" s="52"/>
      <c r="M138" s="145" t="s">
        <v>13</v>
      </c>
      <c r="N138" s="58"/>
      <c r="O138" s="145" t="s">
        <v>58</v>
      </c>
      <c r="P138" s="58"/>
      <c r="Q138" s="52"/>
      <c r="R138" s="145" t="s">
        <v>54</v>
      </c>
      <c r="S138" s="58"/>
      <c r="T138" s="145" t="s">
        <v>58</v>
      </c>
      <c r="U138" s="58"/>
      <c r="V138" s="52"/>
      <c r="W138" s="52"/>
      <c r="X138" s="52"/>
      <c r="Y138" s="52"/>
      <c r="Z138" s="52"/>
      <c r="AA138" s="52"/>
    </row>
    <row r="139" ht="13.5" customHeight="1">
      <c r="A139" s="52"/>
      <c r="B139" s="52"/>
      <c r="C139" s="147" t="s">
        <v>197</v>
      </c>
      <c r="D139" s="58"/>
      <c r="E139" s="160">
        <v>88.2</v>
      </c>
      <c r="F139" s="58"/>
      <c r="G139" s="52"/>
      <c r="H139" s="149" t="s">
        <v>198</v>
      </c>
      <c r="I139" s="58"/>
      <c r="J139" s="160">
        <v>60.8</v>
      </c>
      <c r="K139" s="58"/>
      <c r="L139" s="52"/>
      <c r="M139" s="153" t="s">
        <v>199</v>
      </c>
      <c r="N139" s="58"/>
      <c r="O139" s="160">
        <v>51.1</v>
      </c>
      <c r="P139" s="58"/>
      <c r="Q139" s="52"/>
      <c r="R139" s="149" t="s">
        <v>200</v>
      </c>
      <c r="S139" s="58"/>
      <c r="T139" s="160">
        <v>133.74</v>
      </c>
      <c r="U139" s="58"/>
      <c r="V139" s="52"/>
      <c r="W139" s="52"/>
      <c r="X139" s="52"/>
      <c r="Y139" s="52"/>
      <c r="Z139" s="52"/>
      <c r="AA139" s="52"/>
    </row>
    <row r="140" ht="13.5" customHeight="1">
      <c r="A140" s="52"/>
      <c r="B140" s="52"/>
      <c r="C140" s="149"/>
      <c r="D140" s="58"/>
      <c r="E140" s="160">
        <f>SUM(E139)</f>
        <v>88.2</v>
      </c>
      <c r="F140" s="58"/>
      <c r="G140" s="52"/>
      <c r="H140" s="149"/>
      <c r="I140" s="58"/>
      <c r="J140" s="160">
        <f>SUM(J139)</f>
        <v>60.8</v>
      </c>
      <c r="K140" s="58"/>
      <c r="L140" s="52"/>
      <c r="M140" s="149"/>
      <c r="N140" s="58"/>
      <c r="O140" s="160">
        <f>SUM(O139)</f>
        <v>51.1</v>
      </c>
      <c r="P140" s="58"/>
      <c r="Q140" s="52"/>
      <c r="R140" s="170" t="s">
        <v>201</v>
      </c>
      <c r="S140" s="171"/>
      <c r="T140" s="160">
        <v>20.94</v>
      </c>
      <c r="U140" s="58"/>
      <c r="V140" s="52"/>
      <c r="W140" s="52"/>
      <c r="X140" s="52"/>
      <c r="Y140" s="52"/>
      <c r="Z140" s="52"/>
      <c r="AA140" s="52"/>
    </row>
    <row r="141" ht="13.5" customHeight="1">
      <c r="A141" s="52"/>
      <c r="B141" s="52"/>
      <c r="C141" s="150"/>
      <c r="D141" s="3"/>
      <c r="E141" s="150"/>
      <c r="F141" s="3"/>
      <c r="G141" s="52"/>
      <c r="H141" s="150"/>
      <c r="I141" s="3"/>
      <c r="J141" s="150"/>
      <c r="K141" s="3"/>
      <c r="L141" s="52"/>
      <c r="M141" s="150"/>
      <c r="N141" s="3"/>
      <c r="O141" s="150"/>
      <c r="P141" s="3"/>
      <c r="Q141" s="52"/>
      <c r="R141" s="170" t="s">
        <v>202</v>
      </c>
      <c r="S141" s="171"/>
      <c r="T141" s="160">
        <v>60.0</v>
      </c>
      <c r="U141" s="58"/>
      <c r="V141" s="52"/>
      <c r="W141" s="52"/>
      <c r="X141" s="52"/>
      <c r="Y141" s="52"/>
      <c r="Z141" s="52"/>
      <c r="AA141" s="52"/>
    </row>
    <row r="142" ht="13.5" customHeight="1">
      <c r="A142" s="52"/>
      <c r="B142" s="52"/>
      <c r="C142" s="150"/>
      <c r="D142" s="3"/>
      <c r="E142" s="150"/>
      <c r="F142" s="3"/>
      <c r="G142" s="52"/>
      <c r="H142" s="150"/>
      <c r="I142" s="3"/>
      <c r="J142" s="150"/>
      <c r="K142" s="3"/>
      <c r="L142" s="52"/>
      <c r="M142" s="150"/>
      <c r="N142" s="3"/>
      <c r="O142" s="150"/>
      <c r="P142" s="3"/>
      <c r="Q142" s="52"/>
      <c r="R142" s="149"/>
      <c r="S142" s="58"/>
      <c r="T142" s="160">
        <f>SUM(T139:T141)</f>
        <v>214.68</v>
      </c>
      <c r="U142" s="58"/>
      <c r="V142" s="52"/>
      <c r="W142" s="52"/>
      <c r="X142" s="52"/>
      <c r="Y142" s="52"/>
      <c r="Z142" s="52"/>
      <c r="AA142" s="52"/>
    </row>
    <row r="143" ht="13.5" customHeight="1">
      <c r="A143" s="52"/>
      <c r="B143" s="52"/>
      <c r="C143" s="150"/>
      <c r="D143" s="3"/>
      <c r="E143" s="150"/>
      <c r="F143" s="3"/>
      <c r="G143" s="52"/>
      <c r="H143" s="150"/>
      <c r="I143" s="3"/>
      <c r="J143" s="150"/>
      <c r="K143" s="3"/>
      <c r="L143" s="52"/>
      <c r="M143" s="150"/>
      <c r="N143" s="3"/>
      <c r="O143" s="150"/>
      <c r="P143" s="3"/>
      <c r="Q143" s="52"/>
      <c r="R143" s="150"/>
      <c r="S143" s="3"/>
      <c r="T143" s="150"/>
      <c r="U143" s="3"/>
      <c r="V143" s="52"/>
      <c r="W143" s="52"/>
      <c r="X143" s="52"/>
      <c r="Y143" s="52"/>
      <c r="Z143" s="52"/>
      <c r="AA143" s="52"/>
    </row>
    <row r="144" ht="14.25" customHeight="1">
      <c r="A144" s="52"/>
      <c r="B144" s="52"/>
      <c r="C144" s="150"/>
      <c r="D144" s="3"/>
      <c r="E144" s="150"/>
      <c r="F144" s="3"/>
      <c r="G144" s="52"/>
      <c r="H144" s="150"/>
      <c r="I144" s="3"/>
      <c r="J144" s="150"/>
      <c r="K144" s="3"/>
      <c r="L144" s="52"/>
      <c r="M144" s="150"/>
      <c r="N144" s="3"/>
      <c r="O144" s="150"/>
      <c r="P144" s="3"/>
      <c r="Q144" s="52"/>
      <c r="R144" s="150"/>
      <c r="S144" s="3"/>
      <c r="T144" s="150"/>
      <c r="U144" s="3"/>
      <c r="V144" s="52"/>
      <c r="W144" s="52"/>
      <c r="X144" s="52"/>
      <c r="Y144" s="52"/>
      <c r="Z144" s="52"/>
      <c r="AA144" s="52"/>
    </row>
    <row r="145" ht="15.0" customHeight="1">
      <c r="A145" s="52"/>
      <c r="B145" s="52"/>
      <c r="C145" s="150"/>
      <c r="D145" s="3"/>
      <c r="E145" s="150"/>
      <c r="F145" s="3"/>
      <c r="G145" s="52"/>
      <c r="H145" s="150"/>
      <c r="I145" s="3"/>
      <c r="J145" s="150"/>
      <c r="K145" s="3"/>
      <c r="L145" s="52"/>
      <c r="M145" s="150"/>
      <c r="N145" s="3"/>
      <c r="O145" s="150"/>
      <c r="P145" s="3"/>
      <c r="Q145" s="52"/>
      <c r="R145" s="156" t="s">
        <v>34</v>
      </c>
      <c r="S145" s="157"/>
      <c r="T145" s="167">
        <v>414.7</v>
      </c>
      <c r="U145" s="157"/>
      <c r="V145" s="52"/>
      <c r="W145" s="52"/>
      <c r="X145" s="52"/>
      <c r="Y145" s="52"/>
      <c r="Z145" s="52"/>
      <c r="AA145" s="52"/>
    </row>
    <row r="146" ht="14.25" customHeight="1">
      <c r="A146" s="52"/>
      <c r="B146" s="79" t="s">
        <v>75</v>
      </c>
      <c r="C146" s="145" t="s">
        <v>54</v>
      </c>
      <c r="D146" s="58"/>
      <c r="E146" s="145" t="s">
        <v>58</v>
      </c>
      <c r="F146" s="58"/>
      <c r="G146" s="52"/>
      <c r="H146" s="145" t="s">
        <v>8</v>
      </c>
      <c r="I146" s="58"/>
      <c r="J146" s="145" t="s">
        <v>58</v>
      </c>
      <c r="K146" s="58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ht="13.5" customHeight="1">
      <c r="A147" s="52"/>
      <c r="B147" s="52"/>
      <c r="C147" s="153" t="s">
        <v>75</v>
      </c>
      <c r="D147" s="58"/>
      <c r="E147" s="160">
        <v>131.3</v>
      </c>
      <c r="F147" s="58"/>
      <c r="G147" s="52"/>
      <c r="H147" s="153" t="s">
        <v>74</v>
      </c>
      <c r="I147" s="58"/>
      <c r="J147" s="160">
        <v>92.0</v>
      </c>
      <c r="K147" s="58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ht="13.5" customHeight="1">
      <c r="A148" s="52"/>
      <c r="B148" s="52"/>
      <c r="C148" s="57"/>
      <c r="D148" s="58"/>
      <c r="E148" s="199">
        <f>SUM(E147)</f>
        <v>131.3</v>
      </c>
      <c r="F148" s="58"/>
      <c r="G148" s="52"/>
      <c r="H148" s="57"/>
      <c r="I148" s="58"/>
      <c r="J148" s="199">
        <f>SUM(J147)</f>
        <v>92</v>
      </c>
      <c r="K148" s="58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ht="13.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ht="13.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ht="13.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ht="13.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ht="13.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ht="13.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ht="13.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ht="13.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ht="13.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ht="13.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ht="13.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ht="13.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ht="13.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ht="13.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ht="13.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ht="13.5" customHeight="1">
      <c r="A164" s="52"/>
      <c r="B164" s="52"/>
      <c r="C164" s="150"/>
      <c r="D164" s="3"/>
      <c r="E164" s="150"/>
      <c r="F164" s="3"/>
      <c r="G164" s="52"/>
      <c r="H164" s="150"/>
      <c r="I164" s="3"/>
      <c r="J164" s="150"/>
      <c r="K164" s="3"/>
      <c r="L164" s="52"/>
      <c r="M164" s="150"/>
      <c r="N164" s="3"/>
      <c r="O164" s="150"/>
      <c r="P164" s="3"/>
      <c r="Q164" s="52"/>
      <c r="R164" s="150"/>
      <c r="S164" s="3"/>
      <c r="T164" s="150"/>
      <c r="U164" s="3"/>
      <c r="V164" s="52"/>
      <c r="W164" s="52"/>
      <c r="X164" s="52"/>
      <c r="Y164" s="52"/>
      <c r="Z164" s="52"/>
      <c r="AA164" s="52"/>
    </row>
    <row r="165" ht="13.5" customHeight="1">
      <c r="A165" s="52"/>
      <c r="B165" s="52"/>
      <c r="C165" s="150"/>
      <c r="D165" s="3"/>
      <c r="E165" s="150"/>
      <c r="F165" s="3"/>
      <c r="G165" s="52"/>
      <c r="H165" s="150"/>
      <c r="I165" s="3"/>
      <c r="J165" s="150"/>
      <c r="K165" s="3"/>
      <c r="L165" s="52"/>
      <c r="M165" s="150"/>
      <c r="N165" s="3"/>
      <c r="O165" s="150"/>
      <c r="P165" s="3"/>
      <c r="Q165" s="52"/>
      <c r="R165" s="150"/>
      <c r="S165" s="3"/>
      <c r="T165" s="150"/>
      <c r="U165" s="3"/>
      <c r="V165" s="52"/>
      <c r="W165" s="52"/>
      <c r="X165" s="52"/>
      <c r="Y165" s="52"/>
      <c r="Z165" s="52"/>
      <c r="AA165" s="52"/>
    </row>
    <row r="166" ht="13.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ht="13.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ht="13.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ht="13.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ht="13.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ht="13.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ht="13.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ht="13.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ht="13.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ht="13.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ht="13.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ht="13.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ht="13.5" customHeight="1">
      <c r="A178" s="52"/>
      <c r="B178" s="52"/>
      <c r="C178" s="150"/>
      <c r="D178" s="3"/>
      <c r="E178" s="150"/>
      <c r="F178" s="3"/>
      <c r="G178" s="52"/>
      <c r="H178" s="150"/>
      <c r="I178" s="3"/>
      <c r="J178" s="150"/>
      <c r="K178" s="3"/>
      <c r="L178" s="52"/>
      <c r="M178" s="150"/>
      <c r="N178" s="3"/>
      <c r="O178" s="150"/>
      <c r="P178" s="3"/>
      <c r="Q178" s="52"/>
      <c r="R178" s="150"/>
      <c r="S178" s="3"/>
      <c r="T178" s="150"/>
      <c r="U178" s="3"/>
      <c r="V178" s="52"/>
      <c r="W178" s="52"/>
      <c r="X178" s="52"/>
      <c r="Y178" s="52"/>
      <c r="Z178" s="52"/>
      <c r="AA178" s="52"/>
    </row>
    <row r="179" ht="13.5" customHeight="1">
      <c r="A179" s="52"/>
      <c r="B179" s="52"/>
      <c r="C179" s="150"/>
      <c r="D179" s="3"/>
      <c r="E179" s="150"/>
      <c r="F179" s="3"/>
      <c r="G179" s="52"/>
      <c r="H179" s="150"/>
      <c r="I179" s="3"/>
      <c r="J179" s="150"/>
      <c r="K179" s="3"/>
      <c r="L179" s="52"/>
      <c r="M179" s="150"/>
      <c r="N179" s="3"/>
      <c r="O179" s="150"/>
      <c r="P179" s="3"/>
      <c r="Q179" s="52"/>
      <c r="R179" s="150"/>
      <c r="S179" s="3"/>
      <c r="T179" s="150"/>
      <c r="U179" s="3"/>
      <c r="V179" s="52"/>
      <c r="W179" s="52"/>
      <c r="X179" s="52"/>
      <c r="Y179" s="52"/>
      <c r="Z179" s="52"/>
      <c r="AA179" s="52"/>
    </row>
    <row r="180" ht="13.5" customHeight="1">
      <c r="A180" s="52"/>
      <c r="B180" s="52"/>
      <c r="C180" s="150"/>
      <c r="D180" s="3"/>
      <c r="E180" s="150"/>
      <c r="F180" s="3"/>
      <c r="G180" s="52"/>
      <c r="H180" s="150"/>
      <c r="I180" s="3"/>
      <c r="J180" s="150"/>
      <c r="K180" s="3"/>
      <c r="L180" s="52"/>
      <c r="M180" s="150"/>
      <c r="N180" s="3"/>
      <c r="O180" s="150"/>
      <c r="P180" s="3"/>
      <c r="Q180" s="52"/>
      <c r="R180" s="150"/>
      <c r="S180" s="3"/>
      <c r="T180" s="150"/>
      <c r="U180" s="3"/>
      <c r="V180" s="52"/>
      <c r="W180" s="52"/>
      <c r="X180" s="52"/>
      <c r="Y180" s="52"/>
      <c r="Z180" s="52"/>
      <c r="AA180" s="52"/>
    </row>
    <row r="181" ht="13.5" customHeight="1">
      <c r="A181" s="52"/>
      <c r="B181" s="52"/>
      <c r="C181" s="150"/>
      <c r="D181" s="3"/>
      <c r="E181" s="150"/>
      <c r="F181" s="3"/>
      <c r="G181" s="52"/>
      <c r="H181" s="150"/>
      <c r="I181" s="3"/>
      <c r="J181" s="150"/>
      <c r="K181" s="3"/>
      <c r="L181" s="52"/>
      <c r="M181" s="150"/>
      <c r="N181" s="3"/>
      <c r="O181" s="150"/>
      <c r="P181" s="3"/>
      <c r="Q181" s="52"/>
      <c r="R181" s="150"/>
      <c r="S181" s="3"/>
      <c r="T181" s="150"/>
      <c r="U181" s="3"/>
      <c r="V181" s="52"/>
      <c r="W181" s="200"/>
      <c r="X181" s="3"/>
      <c r="Y181" s="200"/>
      <c r="Z181" s="3"/>
      <c r="AA181" s="52"/>
    </row>
    <row r="182" ht="13.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ht="13.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ht="13.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ht="13.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ht="13.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ht="13.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ht="13.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ht="13.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ht="13.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ht="13.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ht="13.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ht="13.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ht="13.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ht="13.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ht="13.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ht="13.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ht="13.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ht="13.5" customHeight="1">
      <c r="A199" s="52"/>
      <c r="B199" s="52"/>
      <c r="C199" s="150"/>
      <c r="D199" s="3"/>
      <c r="E199" s="150"/>
      <c r="F199" s="3"/>
      <c r="G199" s="52"/>
      <c r="H199" s="150"/>
      <c r="I199" s="3"/>
      <c r="J199" s="150"/>
      <c r="K199" s="3"/>
      <c r="L199" s="52"/>
      <c r="M199" s="150"/>
      <c r="N199" s="3"/>
      <c r="O199" s="150"/>
      <c r="P199" s="3"/>
      <c r="Q199" s="52"/>
      <c r="R199" s="150"/>
      <c r="S199" s="3"/>
      <c r="T199" s="150"/>
      <c r="U199" s="3"/>
      <c r="V199" s="52"/>
      <c r="W199" s="52"/>
      <c r="X199" s="52"/>
      <c r="Y199" s="52"/>
      <c r="Z199" s="52"/>
      <c r="AA199" s="52"/>
    </row>
    <row r="200" ht="13.5" customHeight="1">
      <c r="A200" s="52"/>
      <c r="B200" s="52"/>
      <c r="C200" s="150"/>
      <c r="D200" s="3"/>
      <c r="E200" s="150"/>
      <c r="F200" s="3"/>
      <c r="G200" s="52"/>
      <c r="H200" s="150"/>
      <c r="I200" s="3"/>
      <c r="J200" s="150"/>
      <c r="K200" s="3"/>
      <c r="L200" s="52"/>
      <c r="M200" s="150"/>
      <c r="N200" s="3"/>
      <c r="O200" s="150"/>
      <c r="P200" s="3"/>
      <c r="Q200" s="52"/>
      <c r="R200" s="150"/>
      <c r="S200" s="3"/>
      <c r="T200" s="150"/>
      <c r="U200" s="3"/>
      <c r="V200" s="52"/>
      <c r="W200" s="52"/>
      <c r="X200" s="52"/>
      <c r="Y200" s="52"/>
      <c r="Z200" s="52"/>
      <c r="AA200" s="52"/>
    </row>
    <row r="201" ht="13.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ht="13.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ht="13.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ht="13.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ht="13.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ht="13.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ht="13.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ht="13.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ht="13.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ht="13.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ht="13.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ht="13.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ht="13.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ht="13.5" customHeight="1">
      <c r="A214" s="52"/>
      <c r="B214" s="52"/>
      <c r="C214" s="150"/>
      <c r="D214" s="3"/>
      <c r="E214" s="150"/>
      <c r="F214" s="3"/>
      <c r="G214" s="52"/>
      <c r="H214" s="150"/>
      <c r="I214" s="3"/>
      <c r="J214" s="150"/>
      <c r="K214" s="3"/>
      <c r="L214" s="52"/>
      <c r="M214" s="150"/>
      <c r="N214" s="3"/>
      <c r="O214" s="150"/>
      <c r="P214" s="3"/>
      <c r="Q214" s="52"/>
      <c r="R214" s="150"/>
      <c r="S214" s="3"/>
      <c r="T214" s="150"/>
      <c r="U214" s="3"/>
      <c r="V214" s="52"/>
      <c r="W214" s="52"/>
      <c r="X214" s="52"/>
      <c r="Y214" s="52"/>
      <c r="Z214" s="52"/>
      <c r="AA214" s="52"/>
    </row>
    <row r="215" ht="13.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150"/>
      <c r="N215" s="3"/>
      <c r="O215" s="150"/>
      <c r="P215" s="3"/>
      <c r="Q215" s="52"/>
      <c r="R215" s="150"/>
      <c r="S215" s="3"/>
      <c r="T215" s="150"/>
      <c r="U215" s="3"/>
      <c r="V215" s="52"/>
      <c r="W215" s="52"/>
      <c r="X215" s="52"/>
      <c r="Y215" s="52"/>
      <c r="Z215" s="52"/>
      <c r="AA215" s="52"/>
    </row>
    <row r="216" ht="13.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150"/>
      <c r="N216" s="3"/>
      <c r="O216" s="150"/>
      <c r="P216" s="3"/>
      <c r="Q216" s="52"/>
      <c r="R216" s="150"/>
      <c r="S216" s="3"/>
      <c r="T216" s="150"/>
      <c r="U216" s="3"/>
      <c r="V216" s="52"/>
      <c r="W216" s="52"/>
      <c r="X216" s="52"/>
      <c r="Y216" s="52"/>
      <c r="Z216" s="52"/>
      <c r="AA216" s="52"/>
    </row>
    <row r="217" ht="13.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150"/>
      <c r="N217" s="3"/>
      <c r="O217" s="150"/>
      <c r="P217" s="3"/>
      <c r="Q217" s="52"/>
      <c r="R217" s="150"/>
      <c r="S217" s="3"/>
      <c r="T217" s="150"/>
      <c r="U217" s="3"/>
      <c r="V217" s="52"/>
      <c r="W217" s="52"/>
      <c r="X217" s="52"/>
      <c r="Y217" s="52"/>
      <c r="Z217" s="52"/>
      <c r="AA217" s="52"/>
    </row>
    <row r="218" ht="13.5" customHeight="1">
      <c r="A218" s="52"/>
      <c r="B218" s="52"/>
      <c r="C218" s="150"/>
      <c r="D218" s="3"/>
      <c r="E218" s="150"/>
      <c r="F218" s="3"/>
      <c r="G218" s="52"/>
      <c r="H218" s="150"/>
      <c r="I218" s="3"/>
      <c r="J218" s="150"/>
      <c r="K218" s="3"/>
      <c r="L218" s="52"/>
      <c r="M218" s="150"/>
      <c r="N218" s="3"/>
      <c r="O218" s="150"/>
      <c r="P218" s="3"/>
      <c r="Q218" s="52"/>
      <c r="R218" s="150"/>
      <c r="S218" s="3"/>
      <c r="T218" s="150"/>
      <c r="U218" s="3"/>
      <c r="V218" s="52"/>
      <c r="W218" s="52"/>
      <c r="X218" s="52"/>
      <c r="Y218" s="52"/>
      <c r="Z218" s="52"/>
      <c r="AA218" s="52"/>
    </row>
    <row r="219" ht="13.5" customHeight="1">
      <c r="A219" s="52"/>
      <c r="B219" s="52"/>
      <c r="C219" s="150"/>
      <c r="D219" s="3"/>
      <c r="E219" s="150"/>
      <c r="F219" s="3"/>
      <c r="G219" s="52"/>
      <c r="H219" s="150"/>
      <c r="I219" s="3"/>
      <c r="J219" s="150"/>
      <c r="K219" s="3"/>
      <c r="L219" s="52"/>
      <c r="M219" s="150"/>
      <c r="N219" s="3"/>
      <c r="O219" s="150"/>
      <c r="P219" s="3"/>
      <c r="Q219" s="52"/>
      <c r="R219" s="150"/>
      <c r="S219" s="3"/>
      <c r="T219" s="150"/>
      <c r="U219" s="3"/>
      <c r="V219" s="52"/>
      <c r="W219" s="52"/>
      <c r="X219" s="52"/>
      <c r="Y219" s="52"/>
      <c r="Z219" s="52"/>
      <c r="AA219" s="52"/>
    </row>
    <row r="220" ht="13.5" customHeight="1">
      <c r="A220" s="52"/>
      <c r="B220" s="52"/>
      <c r="C220" s="150"/>
      <c r="D220" s="3"/>
      <c r="E220" s="150"/>
      <c r="F220" s="3"/>
      <c r="G220" s="52"/>
      <c r="H220" s="150"/>
      <c r="I220" s="3"/>
      <c r="J220" s="150"/>
      <c r="K220" s="3"/>
      <c r="L220" s="52"/>
      <c r="M220" s="150"/>
      <c r="N220" s="3"/>
      <c r="O220" s="150"/>
      <c r="P220" s="3"/>
      <c r="Q220" s="52"/>
      <c r="R220" s="150"/>
      <c r="S220" s="3"/>
      <c r="T220" s="150"/>
      <c r="U220" s="3"/>
      <c r="V220" s="52"/>
      <c r="W220" s="52"/>
      <c r="X220" s="52"/>
      <c r="Y220" s="52"/>
      <c r="Z220" s="52"/>
      <c r="AA220" s="52"/>
    </row>
    <row r="221" ht="13.5" customHeight="1">
      <c r="A221" s="52"/>
      <c r="B221" s="52"/>
      <c r="C221" s="150"/>
      <c r="D221" s="3"/>
      <c r="E221" s="150"/>
      <c r="F221" s="3"/>
      <c r="G221" s="52"/>
      <c r="H221" s="150"/>
      <c r="I221" s="3"/>
      <c r="J221" s="150"/>
      <c r="K221" s="3"/>
      <c r="L221" s="52"/>
      <c r="M221" s="150"/>
      <c r="N221" s="3"/>
      <c r="O221" s="150"/>
      <c r="P221" s="3"/>
      <c r="Q221" s="52"/>
      <c r="R221" s="150"/>
      <c r="S221" s="3"/>
      <c r="T221" s="150"/>
      <c r="U221" s="3"/>
      <c r="V221" s="52"/>
      <c r="W221" s="52"/>
      <c r="X221" s="52"/>
      <c r="Y221" s="52"/>
      <c r="Z221" s="52"/>
      <c r="AA221" s="52"/>
    </row>
    <row r="222" ht="13.5" customHeight="1">
      <c r="A222" s="52"/>
      <c r="B222" s="52"/>
      <c r="C222" s="150"/>
      <c r="D222" s="3"/>
      <c r="E222" s="150"/>
      <c r="F222" s="3"/>
      <c r="G222" s="52"/>
      <c r="H222" s="150"/>
      <c r="I222" s="3"/>
      <c r="J222" s="150"/>
      <c r="K222" s="3"/>
      <c r="L222" s="52"/>
      <c r="M222" s="150"/>
      <c r="N222" s="3"/>
      <c r="O222" s="150"/>
      <c r="P222" s="3"/>
      <c r="Q222" s="52"/>
      <c r="R222" s="150"/>
      <c r="S222" s="3"/>
      <c r="T222" s="150"/>
      <c r="U222" s="3"/>
      <c r="V222" s="52"/>
      <c r="W222" s="52"/>
      <c r="X222" s="52"/>
      <c r="Y222" s="52"/>
      <c r="Z222" s="52"/>
      <c r="AA222" s="52"/>
    </row>
    <row r="223" ht="13.5" customHeight="1">
      <c r="A223" s="52"/>
      <c r="B223" s="52"/>
      <c r="C223" s="150"/>
      <c r="D223" s="3"/>
      <c r="E223" s="150"/>
      <c r="F223" s="3"/>
      <c r="G223" s="52"/>
      <c r="H223" s="150"/>
      <c r="I223" s="3"/>
      <c r="J223" s="150"/>
      <c r="K223" s="3"/>
      <c r="L223" s="52"/>
      <c r="M223" s="150"/>
      <c r="N223" s="3"/>
      <c r="O223" s="150"/>
      <c r="P223" s="3"/>
      <c r="Q223" s="52"/>
      <c r="R223" s="150"/>
      <c r="S223" s="3"/>
      <c r="T223" s="150"/>
      <c r="U223" s="3"/>
      <c r="V223" s="52"/>
      <c r="W223" s="52"/>
      <c r="X223" s="52"/>
      <c r="Y223" s="52"/>
      <c r="Z223" s="52"/>
      <c r="AA223" s="52"/>
    </row>
    <row r="224" ht="13.5" customHeight="1">
      <c r="A224" s="52"/>
      <c r="B224" s="52"/>
      <c r="C224" s="150"/>
      <c r="D224" s="3"/>
      <c r="E224" s="150"/>
      <c r="F224" s="3"/>
      <c r="G224" s="52"/>
      <c r="H224" s="150"/>
      <c r="I224" s="3"/>
      <c r="J224" s="150"/>
      <c r="K224" s="3"/>
      <c r="L224" s="52"/>
      <c r="M224" s="150"/>
      <c r="N224" s="3"/>
      <c r="O224" s="150"/>
      <c r="P224" s="3"/>
      <c r="Q224" s="52"/>
      <c r="R224" s="150"/>
      <c r="S224" s="3"/>
      <c r="T224" s="150"/>
      <c r="U224" s="3"/>
      <c r="V224" s="52"/>
      <c r="W224" s="52"/>
      <c r="X224" s="52"/>
      <c r="Y224" s="52"/>
      <c r="Z224" s="52"/>
      <c r="AA224" s="52"/>
    </row>
    <row r="225" ht="13.5" customHeight="1">
      <c r="A225" s="52"/>
      <c r="B225" s="52"/>
      <c r="C225" s="150"/>
      <c r="D225" s="3"/>
      <c r="E225" s="150"/>
      <c r="F225" s="3"/>
      <c r="G225" s="52"/>
      <c r="H225" s="150"/>
      <c r="I225" s="3"/>
      <c r="J225" s="150"/>
      <c r="K225" s="3"/>
      <c r="L225" s="52"/>
      <c r="M225" s="150"/>
      <c r="N225" s="3"/>
      <c r="O225" s="150"/>
      <c r="P225" s="3"/>
      <c r="Q225" s="52"/>
      <c r="R225" s="150"/>
      <c r="S225" s="3"/>
      <c r="T225" s="150"/>
      <c r="U225" s="3"/>
      <c r="V225" s="52"/>
      <c r="W225" s="52"/>
      <c r="X225" s="52"/>
      <c r="Y225" s="52"/>
      <c r="Z225" s="52"/>
      <c r="AA225" s="52"/>
    </row>
    <row r="226" ht="13.5" customHeight="1">
      <c r="A226" s="52"/>
      <c r="B226" s="52"/>
      <c r="C226" s="150"/>
      <c r="D226" s="3"/>
      <c r="E226" s="150"/>
      <c r="F226" s="3"/>
      <c r="G226" s="52"/>
      <c r="H226" s="150"/>
      <c r="I226" s="3"/>
      <c r="J226" s="150"/>
      <c r="K226" s="3"/>
      <c r="L226" s="52"/>
      <c r="M226" s="150"/>
      <c r="N226" s="3"/>
      <c r="O226" s="150"/>
      <c r="P226" s="3"/>
      <c r="Q226" s="52"/>
      <c r="R226" s="150"/>
      <c r="S226" s="3"/>
      <c r="T226" s="150"/>
      <c r="U226" s="3"/>
      <c r="V226" s="52"/>
      <c r="W226" s="52"/>
      <c r="X226" s="52"/>
      <c r="Y226" s="52"/>
      <c r="Z226" s="52"/>
      <c r="AA226" s="52"/>
    </row>
    <row r="227" ht="13.5" customHeight="1">
      <c r="A227" s="52"/>
      <c r="B227" s="52"/>
      <c r="C227" s="150"/>
      <c r="D227" s="3"/>
      <c r="E227" s="150"/>
      <c r="F227" s="3"/>
      <c r="G227" s="52"/>
      <c r="H227" s="150"/>
      <c r="I227" s="3"/>
      <c r="J227" s="150"/>
      <c r="K227" s="3"/>
      <c r="L227" s="52"/>
      <c r="M227" s="150"/>
      <c r="N227" s="3"/>
      <c r="O227" s="150"/>
      <c r="P227" s="3"/>
      <c r="Q227" s="52"/>
      <c r="R227" s="150"/>
      <c r="S227" s="3"/>
      <c r="T227" s="150"/>
      <c r="U227" s="3"/>
      <c r="V227" s="52"/>
      <c r="W227" s="52"/>
      <c r="X227" s="52"/>
      <c r="Y227" s="52"/>
      <c r="Z227" s="52"/>
      <c r="AA227" s="52"/>
    </row>
    <row r="228" ht="13.5" customHeight="1">
      <c r="A228" s="52"/>
      <c r="B228" s="52"/>
      <c r="C228" s="150"/>
      <c r="D228" s="3"/>
      <c r="E228" s="150"/>
      <c r="F228" s="3"/>
      <c r="G228" s="52"/>
      <c r="H228" s="150"/>
      <c r="I228" s="3"/>
      <c r="J228" s="150"/>
      <c r="K228" s="3"/>
      <c r="L228" s="52"/>
      <c r="M228" s="150"/>
      <c r="N228" s="3"/>
      <c r="O228" s="150"/>
      <c r="P228" s="3"/>
      <c r="Q228" s="52"/>
      <c r="R228" s="150"/>
      <c r="S228" s="3"/>
      <c r="T228" s="150"/>
      <c r="U228" s="3"/>
      <c r="V228" s="52"/>
      <c r="W228" s="52"/>
      <c r="X228" s="52"/>
      <c r="Y228" s="52"/>
      <c r="Z228" s="52"/>
      <c r="AA228" s="52"/>
    </row>
    <row r="229" ht="13.5" customHeight="1">
      <c r="A229" s="52"/>
      <c r="B229" s="52"/>
      <c r="C229" s="150"/>
      <c r="D229" s="3"/>
      <c r="E229" s="150"/>
      <c r="F229" s="3"/>
      <c r="G229" s="52"/>
      <c r="H229" s="150"/>
      <c r="I229" s="3"/>
      <c r="J229" s="150"/>
      <c r="K229" s="3"/>
      <c r="L229" s="52"/>
      <c r="M229" s="150"/>
      <c r="N229" s="3"/>
      <c r="O229" s="150"/>
      <c r="P229" s="3"/>
      <c r="Q229" s="52"/>
      <c r="R229" s="150"/>
      <c r="S229" s="3"/>
      <c r="T229" s="150"/>
      <c r="U229" s="3"/>
      <c r="V229" s="52"/>
      <c r="W229" s="52"/>
      <c r="X229" s="52"/>
      <c r="Y229" s="52"/>
      <c r="Z229" s="52"/>
      <c r="AA229" s="52"/>
    </row>
    <row r="230" ht="13.5" customHeight="1">
      <c r="A230" s="52"/>
      <c r="B230" s="52"/>
      <c r="C230" s="150"/>
      <c r="D230" s="3"/>
      <c r="E230" s="150"/>
      <c r="F230" s="3"/>
      <c r="G230" s="52"/>
      <c r="H230" s="150"/>
      <c r="I230" s="3"/>
      <c r="J230" s="150"/>
      <c r="K230" s="3"/>
      <c r="L230" s="52"/>
      <c r="M230" s="150"/>
      <c r="N230" s="3"/>
      <c r="O230" s="150"/>
      <c r="P230" s="3"/>
      <c r="Q230" s="52"/>
      <c r="R230" s="150"/>
      <c r="S230" s="3"/>
      <c r="T230" s="150"/>
      <c r="U230" s="3"/>
      <c r="V230" s="52"/>
      <c r="W230" s="52"/>
      <c r="X230" s="52"/>
      <c r="Y230" s="52"/>
      <c r="Z230" s="52"/>
      <c r="AA230" s="52"/>
    </row>
    <row r="231" ht="13.5" customHeight="1">
      <c r="A231" s="52"/>
      <c r="B231" s="52"/>
      <c r="C231" s="150"/>
      <c r="D231" s="3"/>
      <c r="E231" s="150"/>
      <c r="F231" s="3"/>
      <c r="G231" s="52"/>
      <c r="H231" s="150"/>
      <c r="I231" s="3"/>
      <c r="J231" s="150"/>
      <c r="K231" s="3"/>
      <c r="L231" s="52"/>
      <c r="M231" s="150"/>
      <c r="N231" s="3"/>
      <c r="O231" s="150"/>
      <c r="P231" s="3"/>
      <c r="Q231" s="52"/>
      <c r="R231" s="150"/>
      <c r="S231" s="3"/>
      <c r="T231" s="150"/>
      <c r="U231" s="3"/>
      <c r="V231" s="52"/>
      <c r="W231" s="52"/>
      <c r="X231" s="52"/>
      <c r="Y231" s="52"/>
      <c r="Z231" s="52"/>
      <c r="AA231" s="52"/>
    </row>
    <row r="232" ht="13.5" customHeight="1">
      <c r="A232" s="52"/>
      <c r="B232" s="52"/>
      <c r="C232" s="150"/>
      <c r="D232" s="3"/>
      <c r="E232" s="150"/>
      <c r="F232" s="3"/>
      <c r="G232" s="52"/>
      <c r="H232" s="150"/>
      <c r="I232" s="3"/>
      <c r="J232" s="150"/>
      <c r="K232" s="3"/>
      <c r="L232" s="52"/>
      <c r="M232" s="150"/>
      <c r="N232" s="3"/>
      <c r="O232" s="150"/>
      <c r="P232" s="3"/>
      <c r="Q232" s="52"/>
      <c r="R232" s="150"/>
      <c r="S232" s="3"/>
      <c r="T232" s="150"/>
      <c r="U232" s="3"/>
      <c r="V232" s="52"/>
      <c r="W232" s="52"/>
      <c r="X232" s="52"/>
      <c r="Y232" s="52"/>
      <c r="Z232" s="52"/>
      <c r="AA232" s="52"/>
    </row>
    <row r="233" ht="13.5" customHeight="1">
      <c r="A233" s="52"/>
      <c r="B233" s="52"/>
      <c r="C233" s="150"/>
      <c r="D233" s="3"/>
      <c r="E233" s="150"/>
      <c r="F233" s="3"/>
      <c r="G233" s="52"/>
      <c r="H233" s="150"/>
      <c r="I233" s="3"/>
      <c r="J233" s="150"/>
      <c r="K233" s="3"/>
      <c r="L233" s="52"/>
      <c r="M233" s="150"/>
      <c r="N233" s="3"/>
      <c r="O233" s="150"/>
      <c r="P233" s="3"/>
      <c r="Q233" s="52"/>
      <c r="R233" s="150"/>
      <c r="S233" s="3"/>
      <c r="T233" s="150"/>
      <c r="U233" s="3"/>
      <c r="V233" s="52"/>
      <c r="W233" s="52"/>
      <c r="X233" s="52"/>
      <c r="Y233" s="52"/>
      <c r="Z233" s="52"/>
      <c r="AA233" s="52"/>
    </row>
    <row r="234" ht="13.5" customHeight="1">
      <c r="A234" s="52"/>
      <c r="B234" s="52"/>
      <c r="C234" s="150"/>
      <c r="D234" s="3"/>
      <c r="E234" s="150"/>
      <c r="F234" s="3"/>
      <c r="G234" s="52"/>
      <c r="H234" s="150"/>
      <c r="I234" s="3"/>
      <c r="J234" s="150"/>
      <c r="K234" s="3"/>
      <c r="L234" s="52"/>
      <c r="M234" s="150"/>
      <c r="N234" s="3"/>
      <c r="O234" s="150"/>
      <c r="P234" s="3"/>
      <c r="Q234" s="52"/>
      <c r="R234" s="150"/>
      <c r="S234" s="3"/>
      <c r="T234" s="150"/>
      <c r="U234" s="3"/>
      <c r="V234" s="52"/>
      <c r="W234" s="52"/>
      <c r="X234" s="52"/>
      <c r="Y234" s="52"/>
      <c r="Z234" s="52"/>
      <c r="AA234" s="52"/>
    </row>
    <row r="235" ht="13.5" customHeight="1">
      <c r="A235" s="52"/>
      <c r="B235" s="52"/>
      <c r="C235" s="150"/>
      <c r="D235" s="3"/>
      <c r="E235" s="150"/>
      <c r="F235" s="3"/>
      <c r="G235" s="52"/>
      <c r="H235" s="150"/>
      <c r="I235" s="3"/>
      <c r="J235" s="150"/>
      <c r="K235" s="3"/>
      <c r="L235" s="52"/>
      <c r="M235" s="150"/>
      <c r="N235" s="3"/>
      <c r="O235" s="150"/>
      <c r="P235" s="3"/>
      <c r="Q235" s="52"/>
      <c r="R235" s="150"/>
      <c r="S235" s="3"/>
      <c r="T235" s="150"/>
      <c r="U235" s="3"/>
      <c r="V235" s="52"/>
      <c r="W235" s="52"/>
      <c r="X235" s="52"/>
      <c r="Y235" s="52"/>
      <c r="Z235" s="52"/>
      <c r="AA235" s="52"/>
    </row>
    <row r="236" ht="13.5" customHeight="1">
      <c r="A236" s="52"/>
      <c r="B236" s="52"/>
      <c r="C236" s="150"/>
      <c r="D236" s="3"/>
      <c r="E236" s="150"/>
      <c r="F236" s="3"/>
      <c r="G236" s="52"/>
      <c r="H236" s="150"/>
      <c r="I236" s="3"/>
      <c r="J236" s="150"/>
      <c r="K236" s="3"/>
      <c r="L236" s="52"/>
      <c r="M236" s="150"/>
      <c r="N236" s="3"/>
      <c r="O236" s="150"/>
      <c r="P236" s="3"/>
      <c r="Q236" s="52"/>
      <c r="R236" s="150"/>
      <c r="S236" s="3"/>
      <c r="T236" s="150"/>
      <c r="U236" s="3"/>
      <c r="V236" s="52"/>
      <c r="W236" s="52"/>
      <c r="X236" s="52"/>
      <c r="Y236" s="52"/>
      <c r="Z236" s="52"/>
      <c r="AA236" s="52"/>
    </row>
    <row r="237" ht="13.5" customHeight="1">
      <c r="A237" s="52"/>
      <c r="B237" s="52"/>
      <c r="C237" s="150"/>
      <c r="D237" s="3"/>
      <c r="E237" s="150"/>
      <c r="F237" s="3"/>
      <c r="G237" s="52"/>
      <c r="H237" s="150"/>
      <c r="I237" s="3"/>
      <c r="J237" s="150"/>
      <c r="K237" s="3"/>
      <c r="L237" s="52"/>
      <c r="M237" s="150"/>
      <c r="N237" s="3"/>
      <c r="O237" s="150"/>
      <c r="P237" s="3"/>
      <c r="Q237" s="52"/>
      <c r="R237" s="150"/>
      <c r="S237" s="3"/>
      <c r="T237" s="150"/>
      <c r="U237" s="3"/>
      <c r="V237" s="52"/>
      <c r="W237" s="52"/>
      <c r="X237" s="52"/>
      <c r="Y237" s="52"/>
      <c r="Z237" s="52"/>
      <c r="AA237" s="52"/>
    </row>
    <row r="238" ht="13.5" customHeight="1">
      <c r="A238" s="52"/>
      <c r="B238" s="52"/>
      <c r="C238" s="150"/>
      <c r="D238" s="3"/>
      <c r="E238" s="150"/>
      <c r="F238" s="3"/>
      <c r="G238" s="52"/>
      <c r="H238" s="150"/>
      <c r="I238" s="3"/>
      <c r="J238" s="150"/>
      <c r="K238" s="3"/>
      <c r="L238" s="52"/>
      <c r="M238" s="150"/>
      <c r="N238" s="3"/>
      <c r="O238" s="150"/>
      <c r="P238" s="3"/>
      <c r="Q238" s="52"/>
      <c r="R238" s="150"/>
      <c r="S238" s="3"/>
      <c r="T238" s="150"/>
      <c r="U238" s="3"/>
      <c r="V238" s="52"/>
      <c r="W238" s="52"/>
      <c r="X238" s="52"/>
      <c r="Y238" s="52"/>
      <c r="Z238" s="52"/>
      <c r="AA238" s="52"/>
    </row>
    <row r="239" ht="13.5" customHeight="1">
      <c r="A239" s="52"/>
      <c r="B239" s="52"/>
      <c r="C239" s="150"/>
      <c r="D239" s="3"/>
      <c r="E239" s="150"/>
      <c r="F239" s="3"/>
      <c r="G239" s="52"/>
      <c r="H239" s="150"/>
      <c r="I239" s="3"/>
      <c r="J239" s="150"/>
      <c r="K239" s="3"/>
      <c r="L239" s="52"/>
      <c r="M239" s="150"/>
      <c r="N239" s="3"/>
      <c r="O239" s="150"/>
      <c r="P239" s="3"/>
      <c r="Q239" s="52"/>
      <c r="R239" s="150"/>
      <c r="S239" s="3"/>
      <c r="T239" s="150"/>
      <c r="U239" s="3"/>
      <c r="V239" s="52"/>
      <c r="W239" s="52"/>
      <c r="X239" s="52"/>
      <c r="Y239" s="52"/>
      <c r="Z239" s="52"/>
      <c r="AA239" s="52"/>
    </row>
    <row r="240" ht="13.5" customHeight="1">
      <c r="A240" s="52"/>
      <c r="B240" s="52"/>
      <c r="C240" s="150"/>
      <c r="D240" s="3"/>
      <c r="E240" s="150"/>
      <c r="F240" s="3"/>
      <c r="G240" s="52"/>
      <c r="H240" s="150"/>
      <c r="I240" s="3"/>
      <c r="J240" s="150"/>
      <c r="K240" s="3"/>
      <c r="L240" s="52"/>
      <c r="M240" s="150"/>
      <c r="N240" s="3"/>
      <c r="O240" s="150"/>
      <c r="P240" s="3"/>
      <c r="Q240" s="52"/>
      <c r="R240" s="150"/>
      <c r="S240" s="3"/>
      <c r="T240" s="150"/>
      <c r="U240" s="3"/>
      <c r="V240" s="52"/>
      <c r="W240" s="52"/>
      <c r="X240" s="52"/>
      <c r="Y240" s="52"/>
      <c r="Z240" s="52"/>
      <c r="AA240" s="52"/>
    </row>
    <row r="241" ht="13.5" customHeight="1">
      <c r="A241" s="52"/>
      <c r="B241" s="52"/>
      <c r="C241" s="150"/>
      <c r="D241" s="3"/>
      <c r="E241" s="150"/>
      <c r="F241" s="3"/>
      <c r="G241" s="52"/>
      <c r="H241" s="150"/>
      <c r="I241" s="3"/>
      <c r="J241" s="150"/>
      <c r="K241" s="3"/>
      <c r="L241" s="52"/>
      <c r="M241" s="150"/>
      <c r="N241" s="3"/>
      <c r="O241" s="150"/>
      <c r="P241" s="3"/>
      <c r="Q241" s="52"/>
      <c r="R241" s="150"/>
      <c r="S241" s="3"/>
      <c r="T241" s="150"/>
      <c r="U241" s="3"/>
      <c r="V241" s="52"/>
      <c r="W241" s="52"/>
      <c r="X241" s="52"/>
      <c r="Y241" s="52"/>
      <c r="Z241" s="52"/>
      <c r="AA241" s="52"/>
    </row>
    <row r="242" ht="13.5" customHeight="1">
      <c r="A242" s="52"/>
      <c r="B242" s="52"/>
      <c r="C242" s="150"/>
      <c r="D242" s="3"/>
      <c r="E242" s="150"/>
      <c r="F242" s="3"/>
      <c r="G242" s="52"/>
      <c r="H242" s="150"/>
      <c r="I242" s="3"/>
      <c r="J242" s="150"/>
      <c r="K242" s="3"/>
      <c r="L242" s="52"/>
      <c r="M242" s="150"/>
      <c r="N242" s="3"/>
      <c r="O242" s="150"/>
      <c r="P242" s="3"/>
      <c r="Q242" s="52"/>
      <c r="R242" s="150"/>
      <c r="S242" s="3"/>
      <c r="T242" s="150"/>
      <c r="U242" s="3"/>
      <c r="V242" s="52"/>
      <c r="W242" s="52"/>
      <c r="X242" s="52"/>
      <c r="Y242" s="52"/>
      <c r="Z242" s="52"/>
      <c r="AA242" s="52"/>
    </row>
    <row r="243" ht="13.5" customHeight="1">
      <c r="A243" s="52"/>
      <c r="B243" s="52"/>
      <c r="C243" s="150"/>
      <c r="D243" s="3"/>
      <c r="E243" s="150"/>
      <c r="F243" s="3"/>
      <c r="G243" s="52"/>
      <c r="H243" s="150"/>
      <c r="I243" s="3"/>
      <c r="J243" s="150"/>
      <c r="K243" s="3"/>
      <c r="L243" s="52"/>
      <c r="M243" s="150"/>
      <c r="N243" s="3"/>
      <c r="O243" s="150"/>
      <c r="P243" s="3"/>
      <c r="Q243" s="52"/>
      <c r="R243" s="150"/>
      <c r="S243" s="3"/>
      <c r="T243" s="150"/>
      <c r="U243" s="3"/>
      <c r="V243" s="52"/>
      <c r="W243" s="52"/>
      <c r="X243" s="52"/>
      <c r="Y243" s="52"/>
      <c r="Z243" s="52"/>
      <c r="AA243" s="52"/>
    </row>
    <row r="244" ht="13.5" customHeight="1">
      <c r="A244" s="52"/>
      <c r="B244" s="52"/>
      <c r="C244" s="150"/>
      <c r="D244" s="3"/>
      <c r="E244" s="150"/>
      <c r="F244" s="3"/>
      <c r="G244" s="52"/>
      <c r="H244" s="150"/>
      <c r="I244" s="3"/>
      <c r="J244" s="150"/>
      <c r="K244" s="3"/>
      <c r="L244" s="52"/>
      <c r="M244" s="150"/>
      <c r="N244" s="3"/>
      <c r="O244" s="150"/>
      <c r="P244" s="3"/>
      <c r="Q244" s="52"/>
      <c r="R244" s="150"/>
      <c r="S244" s="3"/>
      <c r="T244" s="150"/>
      <c r="U244" s="3"/>
      <c r="V244" s="52"/>
      <c r="W244" s="52"/>
      <c r="X244" s="52"/>
      <c r="Y244" s="52"/>
      <c r="Z244" s="52"/>
      <c r="AA244" s="52"/>
    </row>
    <row r="245" ht="13.5" customHeight="1">
      <c r="A245" s="52"/>
      <c r="B245" s="52"/>
      <c r="C245" s="150"/>
      <c r="D245" s="3"/>
      <c r="E245" s="150"/>
      <c r="F245" s="3"/>
      <c r="G245" s="52"/>
      <c r="H245" s="150"/>
      <c r="I245" s="3"/>
      <c r="J245" s="150"/>
      <c r="K245" s="3"/>
      <c r="L245" s="52"/>
      <c r="M245" s="150"/>
      <c r="N245" s="3"/>
      <c r="O245" s="150"/>
      <c r="P245" s="3"/>
      <c r="Q245" s="52"/>
      <c r="R245" s="150"/>
      <c r="S245" s="3"/>
      <c r="T245" s="150"/>
      <c r="U245" s="3"/>
      <c r="V245" s="52"/>
      <c r="W245" s="52"/>
      <c r="X245" s="52"/>
      <c r="Y245" s="52"/>
      <c r="Z245" s="52"/>
      <c r="AA245" s="52"/>
    </row>
    <row r="246" ht="13.5" customHeight="1">
      <c r="A246" s="52"/>
      <c r="B246" s="52"/>
      <c r="C246" s="150"/>
      <c r="D246" s="3"/>
      <c r="E246" s="150"/>
      <c r="F246" s="3"/>
      <c r="G246" s="52"/>
      <c r="H246" s="150"/>
      <c r="I246" s="3"/>
      <c r="J246" s="150"/>
      <c r="K246" s="3"/>
      <c r="L246" s="52"/>
      <c r="M246" s="150"/>
      <c r="N246" s="3"/>
      <c r="O246" s="150"/>
      <c r="P246" s="3"/>
      <c r="Q246" s="52"/>
      <c r="R246" s="150"/>
      <c r="S246" s="3"/>
      <c r="T246" s="150"/>
      <c r="U246" s="3"/>
      <c r="V246" s="52"/>
      <c r="W246" s="52"/>
      <c r="X246" s="52"/>
      <c r="Y246" s="52"/>
      <c r="Z246" s="52"/>
      <c r="AA246" s="52"/>
    </row>
    <row r="247" ht="13.5" customHeight="1">
      <c r="A247" s="52"/>
      <c r="B247" s="52"/>
      <c r="C247" s="150"/>
      <c r="D247" s="3"/>
      <c r="E247" s="150"/>
      <c r="F247" s="3"/>
      <c r="G247" s="52"/>
      <c r="H247" s="150"/>
      <c r="I247" s="3"/>
      <c r="J247" s="150"/>
      <c r="K247" s="3"/>
      <c r="L247" s="52"/>
      <c r="M247" s="150"/>
      <c r="N247" s="3"/>
      <c r="O247" s="150"/>
      <c r="P247" s="3"/>
      <c r="Q247" s="52"/>
      <c r="R247" s="150"/>
      <c r="S247" s="3"/>
      <c r="T247" s="150"/>
      <c r="U247" s="3"/>
      <c r="V247" s="52"/>
      <c r="W247" s="52"/>
      <c r="X247" s="52"/>
      <c r="Y247" s="52"/>
      <c r="Z247" s="52"/>
      <c r="AA247" s="52"/>
    </row>
    <row r="248" ht="13.5" customHeight="1">
      <c r="A248" s="52"/>
      <c r="B248" s="52"/>
      <c r="C248" s="150"/>
      <c r="D248" s="3"/>
      <c r="E248" s="150"/>
      <c r="F248" s="3"/>
      <c r="G248" s="52"/>
      <c r="H248" s="150"/>
      <c r="I248" s="3"/>
      <c r="J248" s="150"/>
      <c r="K248" s="3"/>
      <c r="L248" s="52"/>
      <c r="M248" s="150"/>
      <c r="N248" s="3"/>
      <c r="O248" s="150"/>
      <c r="P248" s="3"/>
      <c r="Q248" s="52"/>
      <c r="R248" s="150"/>
      <c r="S248" s="3"/>
      <c r="T248" s="150"/>
      <c r="U248" s="3"/>
      <c r="V248" s="52"/>
      <c r="W248" s="52"/>
      <c r="X248" s="52"/>
      <c r="Y248" s="52"/>
      <c r="Z248" s="52"/>
      <c r="AA248" s="52"/>
    </row>
    <row r="249" ht="13.5" customHeight="1">
      <c r="A249" s="52"/>
      <c r="B249" s="52"/>
      <c r="C249" s="150"/>
      <c r="D249" s="3"/>
      <c r="E249" s="150"/>
      <c r="F249" s="3"/>
      <c r="G249" s="52"/>
      <c r="H249" s="150"/>
      <c r="I249" s="3"/>
      <c r="J249" s="150"/>
      <c r="K249" s="3"/>
      <c r="L249" s="52"/>
      <c r="M249" s="150"/>
      <c r="N249" s="3"/>
      <c r="O249" s="150"/>
      <c r="P249" s="3"/>
      <c r="Q249" s="52"/>
      <c r="R249" s="150"/>
      <c r="S249" s="3"/>
      <c r="T249" s="150"/>
      <c r="U249" s="3"/>
      <c r="V249" s="52"/>
      <c r="W249" s="52"/>
      <c r="X249" s="52"/>
      <c r="Y249" s="52"/>
      <c r="Z249" s="52"/>
      <c r="AA249" s="52"/>
    </row>
    <row r="250" ht="13.5" customHeight="1">
      <c r="A250" s="52"/>
      <c r="B250" s="52"/>
      <c r="C250" s="150"/>
      <c r="D250" s="3"/>
      <c r="E250" s="150"/>
      <c r="F250" s="3"/>
      <c r="G250" s="52"/>
      <c r="H250" s="150"/>
      <c r="I250" s="3"/>
      <c r="J250" s="150"/>
      <c r="K250" s="3"/>
      <c r="L250" s="52"/>
      <c r="M250" s="150"/>
      <c r="N250" s="3"/>
      <c r="O250" s="150"/>
      <c r="P250" s="3"/>
      <c r="Q250" s="52"/>
      <c r="R250" s="150"/>
      <c r="S250" s="3"/>
      <c r="T250" s="150"/>
      <c r="U250" s="3"/>
      <c r="V250" s="52"/>
      <c r="W250" s="52"/>
      <c r="X250" s="52"/>
      <c r="Y250" s="52"/>
      <c r="Z250" s="52"/>
      <c r="AA250" s="52"/>
    </row>
    <row r="251" ht="13.5" customHeight="1">
      <c r="A251" s="52"/>
      <c r="B251" s="52"/>
      <c r="C251" s="150"/>
      <c r="D251" s="3"/>
      <c r="E251" s="150"/>
      <c r="F251" s="3"/>
      <c r="G251" s="52"/>
      <c r="H251" s="150"/>
      <c r="I251" s="3"/>
      <c r="J251" s="150"/>
      <c r="K251" s="3"/>
      <c r="L251" s="52"/>
      <c r="M251" s="150"/>
      <c r="N251" s="3"/>
      <c r="O251" s="150"/>
      <c r="P251" s="3"/>
      <c r="Q251" s="52"/>
      <c r="R251" s="150"/>
      <c r="S251" s="3"/>
      <c r="T251" s="150"/>
      <c r="U251" s="3"/>
      <c r="V251" s="52"/>
      <c r="W251" s="52"/>
      <c r="X251" s="52"/>
      <c r="Y251" s="52"/>
      <c r="Z251" s="52"/>
      <c r="AA251" s="52"/>
    </row>
    <row r="252" ht="13.5" customHeight="1">
      <c r="A252" s="52"/>
      <c r="B252" s="52"/>
      <c r="C252" s="150"/>
      <c r="D252" s="3"/>
      <c r="E252" s="150"/>
      <c r="F252" s="3"/>
      <c r="G252" s="52"/>
      <c r="H252" s="150"/>
      <c r="I252" s="3"/>
      <c r="J252" s="150"/>
      <c r="K252" s="3"/>
      <c r="L252" s="52"/>
      <c r="M252" s="150"/>
      <c r="N252" s="3"/>
      <c r="O252" s="150"/>
      <c r="P252" s="3"/>
      <c r="Q252" s="52"/>
      <c r="R252" s="150"/>
      <c r="S252" s="3"/>
      <c r="T252" s="150"/>
      <c r="U252" s="3"/>
      <c r="V252" s="52"/>
      <c r="W252" s="52"/>
      <c r="X252" s="52"/>
      <c r="Y252" s="52"/>
      <c r="Z252" s="52"/>
      <c r="AA252" s="52"/>
    </row>
    <row r="253" ht="13.5" customHeight="1">
      <c r="A253" s="52"/>
      <c r="B253" s="52"/>
      <c r="C253" s="150"/>
      <c r="D253" s="3"/>
      <c r="E253" s="150"/>
      <c r="F253" s="3"/>
      <c r="G253" s="52"/>
      <c r="H253" s="150"/>
      <c r="I253" s="3"/>
      <c r="J253" s="150"/>
      <c r="K253" s="3"/>
      <c r="L253" s="52"/>
      <c r="M253" s="150"/>
      <c r="N253" s="3"/>
      <c r="O253" s="150"/>
      <c r="P253" s="3"/>
      <c r="Q253" s="52"/>
      <c r="R253" s="150"/>
      <c r="S253" s="3"/>
      <c r="T253" s="150"/>
      <c r="U253" s="3"/>
      <c r="V253" s="52"/>
      <c r="W253" s="52"/>
      <c r="X253" s="52"/>
      <c r="Y253" s="52"/>
      <c r="Z253" s="52"/>
      <c r="AA253" s="52"/>
    </row>
    <row r="254" ht="13.5" customHeight="1">
      <c r="A254" s="52"/>
      <c r="B254" s="52"/>
      <c r="C254" s="150"/>
      <c r="D254" s="3"/>
      <c r="E254" s="150"/>
      <c r="F254" s="3"/>
      <c r="G254" s="52"/>
      <c r="H254" s="150"/>
      <c r="I254" s="3"/>
      <c r="J254" s="150"/>
      <c r="K254" s="3"/>
      <c r="L254" s="52"/>
      <c r="M254" s="150"/>
      <c r="N254" s="3"/>
      <c r="O254" s="150"/>
      <c r="P254" s="3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</row>
    <row r="255" ht="13.5" customHeight="1">
      <c r="A255" s="52"/>
      <c r="B255" s="52"/>
      <c r="C255" s="150"/>
      <c r="D255" s="3"/>
      <c r="E255" s="150"/>
      <c r="F255" s="3"/>
      <c r="G255" s="52"/>
      <c r="H255" s="150"/>
      <c r="I255" s="3"/>
      <c r="J255" s="150"/>
      <c r="K255" s="3"/>
      <c r="L255" s="52"/>
      <c r="M255" s="150"/>
      <c r="N255" s="3"/>
      <c r="O255" s="150"/>
      <c r="P255" s="3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</row>
    <row r="256" ht="13.5" customHeight="1">
      <c r="A256" s="52"/>
      <c r="B256" s="52"/>
      <c r="C256" s="150"/>
      <c r="D256" s="3"/>
      <c r="E256" s="150"/>
      <c r="F256" s="3"/>
      <c r="G256" s="52"/>
      <c r="H256" s="150"/>
      <c r="I256" s="3"/>
      <c r="J256" s="150"/>
      <c r="K256" s="3"/>
      <c r="L256" s="52"/>
      <c r="M256" s="150"/>
      <c r="N256" s="3"/>
      <c r="O256" s="150"/>
      <c r="P256" s="3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</row>
    <row r="257" ht="13.5" customHeight="1">
      <c r="A257" s="52"/>
      <c r="B257" s="52"/>
      <c r="C257" s="150"/>
      <c r="D257" s="3"/>
      <c r="E257" s="150"/>
      <c r="F257" s="3"/>
      <c r="G257" s="52"/>
      <c r="H257" s="150"/>
      <c r="I257" s="3"/>
      <c r="J257" s="150"/>
      <c r="K257" s="3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</row>
    <row r="258" ht="13.5" customHeight="1">
      <c r="A258" s="52"/>
      <c r="B258" s="52"/>
      <c r="C258" s="150"/>
      <c r="D258" s="3"/>
      <c r="E258" s="150"/>
      <c r="F258" s="3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</row>
    <row r="259" ht="13.5" customHeight="1">
      <c r="A259" s="52"/>
      <c r="B259" s="52"/>
      <c r="C259" s="150"/>
      <c r="D259" s="3"/>
      <c r="E259" s="150"/>
      <c r="F259" s="3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</row>
    <row r="260" ht="13.5" customHeight="1">
      <c r="A260" s="52"/>
      <c r="B260" s="52"/>
      <c r="C260" s="150"/>
      <c r="D260" s="3"/>
      <c r="E260" s="150"/>
      <c r="F260" s="3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</row>
    <row r="261" ht="13.5" customHeight="1">
      <c r="A261" s="52"/>
      <c r="B261" s="52"/>
      <c r="C261" s="150"/>
      <c r="D261" s="3"/>
      <c r="E261" s="150"/>
      <c r="F261" s="3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</row>
    <row r="262" ht="13.5" customHeight="1">
      <c r="A262" s="52"/>
      <c r="B262" s="52"/>
      <c r="C262" s="150"/>
      <c r="D262" s="3"/>
      <c r="E262" s="150"/>
      <c r="F262" s="3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</row>
    <row r="263" ht="13.5" customHeight="1">
      <c r="A263" s="52"/>
      <c r="B263" s="52"/>
      <c r="C263" s="150"/>
      <c r="D263" s="3"/>
      <c r="E263" s="150"/>
      <c r="F263" s="3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</row>
    <row r="264" ht="13.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</row>
    <row r="265" ht="13.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</row>
    <row r="266" ht="13.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</row>
    <row r="267" ht="13.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</row>
    <row r="268" ht="13.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</row>
    <row r="269" ht="13.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</row>
    <row r="270" ht="13.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</row>
    <row r="271" ht="13.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</row>
    <row r="272" ht="13.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</row>
    <row r="273" ht="13.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</row>
    <row r="274" ht="13.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</row>
    <row r="275" ht="13.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</row>
    <row r="276" ht="13.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</row>
    <row r="277" ht="13.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</row>
    <row r="278" ht="13.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</row>
    <row r="279" ht="13.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</row>
    <row r="280" ht="13.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</row>
    <row r="281" ht="13.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</row>
    <row r="282" ht="13.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</row>
    <row r="283" ht="13.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</row>
    <row r="284" ht="13.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</row>
    <row r="285" ht="13.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</row>
    <row r="286" ht="13.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</row>
    <row r="287" ht="13.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</row>
    <row r="288" ht="13.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</row>
    <row r="289" ht="13.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</row>
    <row r="290" ht="13.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</row>
    <row r="291" ht="13.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</row>
    <row r="292" ht="13.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</row>
    <row r="293" ht="13.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</row>
    <row r="294" ht="13.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</row>
    <row r="295" ht="13.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</row>
    <row r="296" ht="13.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</row>
    <row r="297" ht="13.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</row>
    <row r="298" ht="13.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</row>
    <row r="299" ht="13.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</row>
    <row r="300" ht="13.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</row>
    <row r="301" ht="13.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</row>
    <row r="302" ht="13.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</row>
    <row r="303" ht="13.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</row>
    <row r="304" ht="13.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</row>
    <row r="305" ht="13.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</row>
    <row r="306" ht="13.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</row>
    <row r="307" ht="13.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</row>
    <row r="308" ht="13.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</row>
    <row r="309" ht="13.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</row>
    <row r="310" ht="13.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</row>
    <row r="311" ht="13.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</row>
    <row r="312" ht="13.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</row>
    <row r="313" ht="13.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</row>
    <row r="314" ht="13.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</row>
    <row r="315" ht="13.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</row>
    <row r="316" ht="13.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</row>
    <row r="317" ht="13.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</row>
    <row r="318" ht="13.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</row>
    <row r="319" ht="13.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</row>
    <row r="320" ht="13.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</row>
    <row r="321" ht="13.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</row>
    <row r="322" ht="13.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</row>
    <row r="323" ht="13.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</row>
    <row r="324" ht="13.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</row>
    <row r="325" ht="13.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</row>
    <row r="326" ht="13.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</row>
    <row r="327" ht="13.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</row>
    <row r="328" ht="13.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</row>
    <row r="329" ht="13.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</row>
    <row r="330" ht="13.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</row>
    <row r="331" ht="13.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</row>
    <row r="332" ht="13.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</row>
    <row r="333" ht="13.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</row>
    <row r="334" ht="13.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</row>
    <row r="335" ht="13.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</row>
    <row r="336" ht="13.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</row>
    <row r="337" ht="13.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</row>
    <row r="338" ht="13.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</row>
    <row r="339" ht="13.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</row>
    <row r="340" ht="13.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</row>
    <row r="341" ht="13.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</row>
    <row r="342" ht="13.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</row>
    <row r="343" ht="13.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</row>
    <row r="344" ht="13.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</row>
    <row r="345" ht="13.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</row>
    <row r="346" ht="13.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</row>
    <row r="347" ht="13.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</row>
    <row r="348" ht="13.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</row>
    <row r="349" ht="13.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</row>
    <row r="350" ht="13.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</row>
    <row r="351" ht="13.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</row>
    <row r="352" ht="13.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</row>
    <row r="353" ht="13.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</row>
    <row r="354" ht="13.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</row>
    <row r="355" ht="13.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</row>
    <row r="356" ht="13.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</row>
    <row r="357" ht="13.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</row>
    <row r="358" ht="13.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</row>
    <row r="359" ht="13.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</row>
    <row r="360" ht="13.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</row>
    <row r="361" ht="13.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</row>
    <row r="362" ht="13.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</row>
    <row r="363" ht="13.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</row>
    <row r="364" ht="13.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</row>
    <row r="365" ht="13.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</row>
    <row r="366" ht="13.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</row>
    <row r="367" ht="13.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</row>
    <row r="368" ht="13.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</row>
    <row r="369" ht="13.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</row>
    <row r="370" ht="13.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</row>
    <row r="371" ht="13.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</row>
    <row r="372" ht="13.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</row>
    <row r="373" ht="13.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</row>
    <row r="374" ht="13.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</row>
    <row r="375" ht="13.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</row>
    <row r="376" ht="13.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</row>
    <row r="377" ht="13.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</row>
    <row r="378" ht="13.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</row>
    <row r="379" ht="13.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</row>
    <row r="380" ht="13.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</row>
    <row r="381" ht="13.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</row>
    <row r="382" ht="13.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</row>
    <row r="383" ht="13.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</row>
    <row r="384" ht="13.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</row>
    <row r="385" ht="13.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</row>
    <row r="386" ht="13.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</row>
    <row r="387" ht="13.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</row>
    <row r="388" ht="13.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</row>
    <row r="389" ht="13.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</row>
    <row r="390" ht="13.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</row>
    <row r="391" ht="13.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</row>
    <row r="392" ht="13.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</row>
    <row r="393" ht="13.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</row>
    <row r="394" ht="13.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</row>
    <row r="395" ht="13.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</row>
    <row r="396" ht="13.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</row>
    <row r="397" ht="13.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</row>
    <row r="398" ht="13.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</row>
    <row r="399" ht="13.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</row>
    <row r="400" ht="13.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</row>
    <row r="401" ht="13.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</row>
    <row r="402" ht="13.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</row>
    <row r="403" ht="13.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</row>
    <row r="404" ht="13.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</row>
    <row r="405" ht="13.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</row>
    <row r="406" ht="13.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</row>
    <row r="407" ht="13.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</row>
    <row r="408" ht="13.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</row>
    <row r="409" ht="13.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</row>
    <row r="410" ht="13.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</row>
    <row r="411" ht="13.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</row>
    <row r="412" ht="13.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</row>
    <row r="413" ht="13.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</row>
    <row r="414" ht="13.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</row>
    <row r="415" ht="13.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</row>
    <row r="416" ht="13.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</row>
    <row r="417" ht="13.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</row>
    <row r="418" ht="13.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</row>
    <row r="419" ht="13.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</row>
    <row r="420" ht="13.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</row>
    <row r="421" ht="13.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</row>
    <row r="422" ht="13.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</row>
    <row r="423" ht="13.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</row>
    <row r="424" ht="13.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</row>
    <row r="425" ht="13.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</row>
    <row r="426" ht="13.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</row>
    <row r="427" ht="13.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</row>
    <row r="428" ht="13.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</row>
    <row r="429" ht="13.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</row>
    <row r="430" ht="13.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</row>
    <row r="431" ht="13.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</row>
    <row r="432" ht="13.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</row>
    <row r="433" ht="13.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</row>
    <row r="434" ht="13.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</row>
    <row r="435" ht="13.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</row>
    <row r="436" ht="13.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</row>
    <row r="437" ht="13.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</row>
    <row r="438" ht="13.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</row>
    <row r="439" ht="13.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</row>
    <row r="440" ht="13.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</row>
    <row r="441" ht="13.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</row>
    <row r="442" ht="13.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</row>
    <row r="443" ht="13.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</row>
    <row r="444" ht="13.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</row>
    <row r="445" ht="13.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</row>
    <row r="446" ht="13.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</row>
    <row r="447" ht="13.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</row>
    <row r="448" ht="13.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</row>
    <row r="449" ht="13.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</row>
    <row r="450" ht="13.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</row>
    <row r="451" ht="13.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</row>
    <row r="452" ht="13.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</row>
    <row r="453" ht="13.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</row>
    <row r="454" ht="13.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</row>
    <row r="455" ht="13.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</row>
    <row r="456" ht="13.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</row>
    <row r="457" ht="13.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</row>
    <row r="458" ht="13.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</row>
    <row r="459" ht="13.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</row>
    <row r="460" ht="13.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</row>
    <row r="461" ht="13.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</row>
    <row r="462" ht="13.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</row>
    <row r="463" ht="13.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</row>
    <row r="464" ht="13.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</row>
    <row r="465" ht="13.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</row>
    <row r="466" ht="13.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</row>
    <row r="467" ht="13.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</row>
    <row r="468" ht="13.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</row>
    <row r="469" ht="13.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</row>
    <row r="470" ht="13.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</row>
    <row r="471" ht="13.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</row>
    <row r="472" ht="13.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</row>
    <row r="473" ht="13.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</row>
    <row r="474" ht="13.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</row>
    <row r="475" ht="13.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</row>
    <row r="476" ht="13.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</row>
    <row r="477" ht="13.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</row>
    <row r="478" ht="13.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</row>
    <row r="479" ht="13.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</row>
    <row r="480" ht="13.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</row>
    <row r="481" ht="13.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</row>
    <row r="482" ht="13.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</row>
    <row r="483" ht="13.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</row>
    <row r="484" ht="13.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</row>
    <row r="485" ht="13.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</row>
    <row r="486" ht="13.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</row>
    <row r="487" ht="13.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</row>
    <row r="488" ht="13.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</row>
    <row r="489" ht="13.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</row>
    <row r="490" ht="13.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</row>
    <row r="491" ht="13.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</row>
    <row r="492" ht="13.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</row>
    <row r="493" ht="13.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</row>
    <row r="494" ht="13.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</row>
    <row r="495" ht="13.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</row>
    <row r="496" ht="13.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</row>
    <row r="497" ht="13.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</row>
    <row r="498" ht="13.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</row>
    <row r="499" ht="13.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</row>
    <row r="500" ht="13.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</row>
    <row r="501" ht="13.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</row>
    <row r="502" ht="13.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</row>
    <row r="503" ht="13.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</row>
    <row r="504" ht="13.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</row>
    <row r="505" ht="13.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</row>
    <row r="506" ht="13.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</row>
    <row r="507" ht="13.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</row>
    <row r="508" ht="13.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</row>
    <row r="509" ht="13.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</row>
    <row r="510" ht="13.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</row>
    <row r="511" ht="13.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</row>
    <row r="512" ht="13.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</row>
    <row r="513" ht="13.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</row>
    <row r="514" ht="13.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</row>
    <row r="515" ht="13.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</row>
    <row r="516" ht="13.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</row>
    <row r="517" ht="13.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</row>
    <row r="518" ht="13.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</row>
    <row r="519" ht="13.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</row>
    <row r="520" ht="13.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</row>
    <row r="521" ht="13.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</row>
    <row r="522" ht="13.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</row>
    <row r="523" ht="13.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</row>
    <row r="524" ht="13.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</row>
    <row r="525" ht="13.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</row>
    <row r="526" ht="13.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</row>
    <row r="527" ht="13.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</row>
    <row r="528" ht="13.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</row>
    <row r="529" ht="13.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</row>
    <row r="530" ht="13.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</row>
    <row r="531" ht="13.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</row>
    <row r="532" ht="13.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</row>
    <row r="533" ht="13.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</row>
    <row r="534" ht="13.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</row>
    <row r="535" ht="13.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</row>
    <row r="536" ht="13.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</row>
    <row r="537" ht="13.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</row>
    <row r="538" ht="13.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</row>
    <row r="539" ht="13.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</row>
    <row r="540" ht="13.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</row>
    <row r="541" ht="13.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</row>
    <row r="542" ht="13.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</row>
    <row r="543" ht="13.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</row>
    <row r="544" ht="13.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</row>
    <row r="545" ht="13.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</row>
    <row r="546" ht="13.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</row>
    <row r="547" ht="13.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</row>
    <row r="548" ht="13.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</row>
    <row r="549" ht="13.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</row>
    <row r="550" ht="13.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</row>
    <row r="551" ht="13.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</row>
    <row r="552" ht="13.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</row>
    <row r="553" ht="13.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</row>
    <row r="554" ht="13.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</row>
    <row r="555" ht="13.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</row>
    <row r="556" ht="13.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</row>
    <row r="557" ht="13.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</row>
    <row r="558" ht="13.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</row>
    <row r="559" ht="13.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</row>
    <row r="560" ht="13.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</row>
    <row r="561" ht="13.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</row>
    <row r="562" ht="13.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</row>
    <row r="563" ht="13.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</row>
    <row r="564" ht="13.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</row>
    <row r="565" ht="13.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</row>
    <row r="566" ht="13.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</row>
    <row r="567" ht="13.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</row>
    <row r="568" ht="13.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</row>
    <row r="569" ht="13.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</row>
    <row r="570" ht="13.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</row>
    <row r="571" ht="13.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</row>
    <row r="572" ht="13.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</row>
    <row r="573" ht="13.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</row>
    <row r="574" ht="13.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</row>
    <row r="575" ht="13.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</row>
    <row r="576" ht="13.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</row>
    <row r="577" ht="13.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</row>
    <row r="578" ht="13.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</row>
    <row r="579" ht="13.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</row>
    <row r="580" ht="13.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</row>
    <row r="581" ht="13.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</row>
    <row r="582" ht="13.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</row>
    <row r="583" ht="13.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</row>
    <row r="584" ht="13.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</row>
    <row r="585" ht="13.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</row>
    <row r="586" ht="13.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</row>
    <row r="587" ht="13.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</row>
    <row r="588" ht="13.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</row>
    <row r="589" ht="13.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</row>
    <row r="590" ht="13.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</row>
    <row r="591" ht="13.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</row>
    <row r="592" ht="13.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</row>
    <row r="593" ht="13.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</row>
    <row r="594" ht="13.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</row>
    <row r="595" ht="13.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</row>
    <row r="596" ht="13.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</row>
    <row r="597" ht="13.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</row>
    <row r="598" ht="13.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</row>
    <row r="599" ht="13.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</row>
    <row r="600" ht="13.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</row>
    <row r="601" ht="13.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</row>
    <row r="602" ht="13.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</row>
    <row r="603" ht="13.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</row>
    <row r="604" ht="13.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</row>
    <row r="605" ht="13.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</row>
    <row r="606" ht="13.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</row>
    <row r="607" ht="13.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</row>
    <row r="608" ht="13.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</row>
    <row r="609" ht="13.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</row>
    <row r="610" ht="13.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</row>
    <row r="611" ht="13.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</row>
    <row r="612" ht="13.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</row>
    <row r="613" ht="13.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</row>
    <row r="614" ht="13.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</row>
    <row r="615" ht="13.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</row>
    <row r="616" ht="13.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</row>
    <row r="617" ht="13.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</row>
    <row r="618" ht="13.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</row>
    <row r="619" ht="13.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</row>
    <row r="620" ht="13.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</row>
    <row r="621" ht="13.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</row>
    <row r="622" ht="13.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</row>
    <row r="623" ht="13.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</row>
    <row r="624" ht="13.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</row>
    <row r="625" ht="13.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</row>
    <row r="626" ht="13.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</row>
    <row r="627" ht="13.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</row>
    <row r="628" ht="13.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</row>
    <row r="629" ht="13.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</row>
    <row r="630" ht="13.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</row>
    <row r="631" ht="13.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</row>
    <row r="632" ht="13.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</row>
    <row r="633" ht="13.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</row>
    <row r="634" ht="13.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</row>
    <row r="635" ht="13.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</row>
    <row r="636" ht="13.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</row>
    <row r="637" ht="13.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</row>
    <row r="638" ht="13.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</row>
    <row r="639" ht="13.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</row>
    <row r="640" ht="13.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</row>
    <row r="641" ht="13.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</row>
    <row r="642" ht="13.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</row>
    <row r="643" ht="13.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</row>
    <row r="644" ht="13.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</row>
    <row r="645" ht="13.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</row>
    <row r="646" ht="13.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</row>
    <row r="647" ht="13.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</row>
    <row r="648" ht="13.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</row>
    <row r="649" ht="13.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</row>
    <row r="650" ht="13.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</row>
    <row r="651" ht="13.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</row>
    <row r="652" ht="13.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</row>
    <row r="653" ht="13.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</row>
    <row r="654" ht="13.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</row>
    <row r="655" ht="13.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</row>
    <row r="656" ht="13.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</row>
    <row r="657" ht="13.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</row>
    <row r="658" ht="13.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</row>
    <row r="659" ht="13.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</row>
    <row r="660" ht="13.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</row>
    <row r="661" ht="13.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</row>
    <row r="662" ht="13.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</row>
    <row r="663" ht="13.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</row>
    <row r="664" ht="13.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</row>
    <row r="665" ht="13.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</row>
    <row r="666" ht="13.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</row>
    <row r="667" ht="13.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</row>
    <row r="668" ht="13.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</row>
    <row r="669" ht="13.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</row>
    <row r="670" ht="13.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</row>
    <row r="671" ht="13.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</row>
    <row r="672" ht="13.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</row>
    <row r="673" ht="13.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</row>
    <row r="674" ht="13.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</row>
    <row r="675" ht="13.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</row>
    <row r="676" ht="13.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</row>
    <row r="677" ht="13.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</row>
    <row r="678" ht="13.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</row>
    <row r="679" ht="13.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</row>
    <row r="680" ht="13.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</row>
    <row r="681" ht="13.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</row>
    <row r="682" ht="13.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</row>
    <row r="683" ht="13.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</row>
    <row r="684" ht="13.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</row>
    <row r="685" ht="13.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</row>
    <row r="686" ht="13.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</row>
    <row r="687" ht="13.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</row>
    <row r="688" ht="13.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</row>
    <row r="689" ht="13.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</row>
    <row r="690" ht="13.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</row>
    <row r="691" ht="13.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</row>
    <row r="692" ht="13.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</row>
    <row r="693" ht="13.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</row>
    <row r="694" ht="13.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</row>
    <row r="695" ht="13.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</row>
    <row r="696" ht="13.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</row>
    <row r="697" ht="13.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</row>
    <row r="698" ht="13.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</row>
    <row r="699" ht="13.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</row>
    <row r="700" ht="13.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</row>
    <row r="701" ht="13.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</row>
    <row r="702" ht="13.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</row>
    <row r="703" ht="13.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</row>
    <row r="704" ht="13.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</row>
    <row r="705" ht="13.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</row>
    <row r="706" ht="13.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</row>
    <row r="707" ht="13.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</row>
    <row r="708" ht="13.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</row>
    <row r="709" ht="13.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</row>
    <row r="710" ht="13.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</row>
    <row r="711" ht="13.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</row>
    <row r="712" ht="13.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</row>
    <row r="713" ht="13.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</row>
    <row r="714" ht="13.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</row>
    <row r="715" ht="13.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</row>
    <row r="716" ht="13.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</row>
    <row r="717" ht="13.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</row>
    <row r="718" ht="13.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</row>
    <row r="719" ht="13.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</row>
    <row r="720" ht="13.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</row>
    <row r="721" ht="13.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</row>
    <row r="722" ht="13.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</row>
    <row r="723" ht="13.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</row>
    <row r="724" ht="13.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</row>
    <row r="725" ht="13.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</row>
    <row r="726" ht="13.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</row>
    <row r="727" ht="13.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</row>
    <row r="728" ht="13.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</row>
    <row r="729" ht="13.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</row>
    <row r="730" ht="13.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</row>
    <row r="731" ht="13.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</row>
    <row r="732" ht="13.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</row>
    <row r="733" ht="13.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</row>
    <row r="734" ht="13.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</row>
    <row r="735" ht="13.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</row>
    <row r="736" ht="13.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</row>
    <row r="737" ht="13.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</row>
    <row r="738" ht="13.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</row>
    <row r="739" ht="13.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</row>
    <row r="740" ht="13.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</row>
    <row r="741" ht="13.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</row>
    <row r="742" ht="13.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</row>
    <row r="743" ht="13.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</row>
    <row r="744" ht="13.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</row>
    <row r="745" ht="13.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</row>
    <row r="746" ht="13.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</row>
    <row r="747" ht="13.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</row>
    <row r="748" ht="13.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</row>
    <row r="749" ht="13.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</row>
    <row r="750" ht="13.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</row>
    <row r="751" ht="13.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</row>
    <row r="752" ht="13.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</row>
    <row r="753" ht="13.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</row>
    <row r="754" ht="13.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</row>
    <row r="755" ht="13.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</row>
    <row r="756" ht="13.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</row>
    <row r="757" ht="13.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</row>
    <row r="758" ht="13.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</row>
    <row r="759" ht="13.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</row>
    <row r="760" ht="13.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</row>
    <row r="761" ht="13.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</row>
    <row r="762" ht="13.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</row>
    <row r="763" ht="13.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</row>
    <row r="764" ht="13.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</row>
    <row r="765" ht="13.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</row>
    <row r="766" ht="13.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</row>
    <row r="767" ht="13.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</row>
    <row r="768" ht="13.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</row>
    <row r="769" ht="13.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</row>
    <row r="770" ht="13.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</row>
    <row r="771" ht="13.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</row>
    <row r="772" ht="13.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</row>
    <row r="773" ht="13.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</row>
    <row r="774" ht="13.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</row>
    <row r="775" ht="13.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</row>
    <row r="776" ht="13.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</row>
    <row r="777" ht="13.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</row>
    <row r="778" ht="13.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</row>
    <row r="779" ht="13.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</row>
    <row r="780" ht="13.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</row>
    <row r="781" ht="13.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</row>
    <row r="782" ht="13.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</row>
    <row r="783" ht="13.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</row>
    <row r="784" ht="13.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</row>
    <row r="785" ht="13.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</row>
    <row r="786" ht="13.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</row>
    <row r="787" ht="13.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</row>
    <row r="788" ht="13.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</row>
    <row r="789" ht="13.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</row>
    <row r="790" ht="13.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</row>
    <row r="791" ht="13.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</row>
    <row r="792" ht="13.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</row>
    <row r="793" ht="13.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</row>
    <row r="794" ht="13.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</row>
    <row r="795" ht="13.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</row>
    <row r="796" ht="13.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</row>
    <row r="797" ht="13.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</row>
    <row r="798" ht="13.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</row>
    <row r="799" ht="13.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</row>
    <row r="800" ht="13.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</row>
    <row r="801" ht="13.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</row>
    <row r="802" ht="13.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</row>
    <row r="803" ht="13.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</row>
    <row r="804" ht="13.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</row>
    <row r="805" ht="13.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</row>
    <row r="806" ht="13.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</row>
    <row r="807" ht="13.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</row>
    <row r="808" ht="13.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</row>
    <row r="809" ht="13.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</row>
    <row r="810" ht="13.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</row>
    <row r="811" ht="13.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</row>
    <row r="812" ht="13.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</row>
    <row r="813" ht="13.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</row>
    <row r="814" ht="13.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</row>
    <row r="815" ht="13.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</row>
    <row r="816" ht="13.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</row>
    <row r="817" ht="13.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</row>
    <row r="818" ht="13.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</row>
    <row r="819" ht="13.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</row>
    <row r="820" ht="13.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</row>
    <row r="821" ht="13.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</row>
    <row r="822" ht="13.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</row>
    <row r="823" ht="13.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</row>
    <row r="824" ht="13.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</row>
    <row r="825" ht="13.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</row>
    <row r="826" ht="13.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</row>
    <row r="827" ht="13.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</row>
    <row r="828" ht="13.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</row>
    <row r="829" ht="13.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</row>
    <row r="830" ht="13.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</row>
    <row r="831" ht="13.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</row>
    <row r="832" ht="13.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</row>
    <row r="833" ht="13.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</row>
    <row r="834" ht="13.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</row>
    <row r="835" ht="13.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</row>
    <row r="836" ht="13.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</row>
    <row r="837" ht="13.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</row>
    <row r="838" ht="13.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</row>
    <row r="839" ht="13.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</row>
    <row r="840" ht="13.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</row>
    <row r="841" ht="13.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</row>
    <row r="842" ht="13.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</row>
    <row r="843" ht="13.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</row>
    <row r="844" ht="13.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</row>
    <row r="845" ht="13.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</row>
    <row r="846" ht="13.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</row>
    <row r="847" ht="13.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</row>
    <row r="848" ht="13.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</row>
    <row r="849" ht="13.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</row>
    <row r="850" ht="13.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</row>
    <row r="851" ht="13.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</row>
    <row r="852" ht="13.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</row>
    <row r="853" ht="13.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</row>
    <row r="854" ht="13.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</row>
    <row r="855" ht="13.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</row>
    <row r="856" ht="13.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</row>
    <row r="857" ht="13.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</row>
    <row r="858" ht="13.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</row>
    <row r="859" ht="13.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</row>
    <row r="860" ht="13.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</row>
    <row r="861" ht="13.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</row>
    <row r="862" ht="13.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</row>
    <row r="863" ht="13.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</row>
    <row r="864" ht="13.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</row>
    <row r="865" ht="13.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</row>
    <row r="866" ht="13.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</row>
    <row r="867" ht="13.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</row>
    <row r="868" ht="13.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</row>
    <row r="869" ht="13.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</row>
    <row r="870" ht="13.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</row>
    <row r="871" ht="13.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</row>
    <row r="872" ht="13.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</row>
    <row r="873" ht="13.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</row>
    <row r="874" ht="13.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</row>
    <row r="875" ht="13.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</row>
    <row r="876" ht="13.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</row>
    <row r="877" ht="13.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</row>
    <row r="878" ht="13.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</row>
    <row r="879" ht="13.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</row>
    <row r="880" ht="13.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</row>
    <row r="881" ht="13.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</row>
    <row r="882" ht="13.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</row>
    <row r="883" ht="13.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</row>
    <row r="884" ht="13.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</row>
    <row r="885" ht="13.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</row>
    <row r="886" ht="13.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</row>
    <row r="887" ht="13.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</row>
    <row r="888" ht="13.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</row>
    <row r="889" ht="13.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</row>
    <row r="890" ht="13.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</row>
    <row r="891" ht="13.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</row>
    <row r="892" ht="13.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</row>
    <row r="893" ht="13.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</row>
    <row r="894" ht="13.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</row>
    <row r="895" ht="13.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</row>
    <row r="896" ht="13.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</row>
    <row r="897" ht="13.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</row>
    <row r="898" ht="13.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</row>
    <row r="899" ht="13.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</row>
    <row r="900" ht="13.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</row>
    <row r="901" ht="13.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</row>
    <row r="902" ht="13.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</row>
    <row r="903" ht="13.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</row>
    <row r="904" ht="13.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</row>
    <row r="905" ht="13.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</row>
    <row r="906" ht="13.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</row>
    <row r="907" ht="13.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</row>
    <row r="908" ht="13.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</row>
    <row r="909" ht="13.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</row>
    <row r="910" ht="13.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</row>
    <row r="911" ht="13.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</row>
    <row r="912" ht="13.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</row>
    <row r="913" ht="13.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</row>
    <row r="914" ht="13.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</row>
    <row r="915" ht="13.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</row>
    <row r="916" ht="13.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</row>
    <row r="917" ht="13.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</row>
    <row r="918" ht="13.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</row>
    <row r="919" ht="13.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</row>
    <row r="920" ht="13.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</row>
    <row r="921" ht="13.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</row>
    <row r="922" ht="13.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</row>
    <row r="923" ht="13.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</row>
    <row r="924" ht="13.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</row>
    <row r="925" ht="13.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</row>
    <row r="926" ht="13.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</row>
    <row r="927" ht="13.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</row>
    <row r="928" ht="13.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</row>
    <row r="929" ht="13.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</row>
    <row r="930" ht="13.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</row>
    <row r="931" ht="13.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</row>
    <row r="932" ht="13.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</row>
    <row r="933" ht="13.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</row>
    <row r="934" ht="13.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</row>
    <row r="935" ht="13.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</row>
    <row r="936" ht="13.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</row>
    <row r="937" ht="13.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</row>
    <row r="938" ht="13.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</row>
    <row r="939" ht="13.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</row>
    <row r="940" ht="13.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</row>
    <row r="941" ht="13.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</row>
    <row r="942" ht="13.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</row>
    <row r="943" ht="13.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</row>
    <row r="944" ht="13.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</row>
    <row r="945" ht="13.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</row>
    <row r="946" ht="13.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</row>
    <row r="947" ht="13.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</row>
    <row r="948" ht="13.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</row>
    <row r="949" ht="13.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</row>
    <row r="950" ht="13.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</row>
    <row r="951" ht="13.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</row>
    <row r="952" ht="13.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</row>
    <row r="953" ht="13.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</row>
    <row r="954" ht="13.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</row>
    <row r="955" ht="13.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</row>
    <row r="956" ht="13.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</row>
    <row r="957" ht="13.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</row>
    <row r="958" ht="13.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</row>
    <row r="959" ht="13.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</row>
    <row r="960" ht="13.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</row>
    <row r="961" ht="13.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</row>
    <row r="962" ht="13.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</row>
    <row r="963" ht="13.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</row>
    <row r="964" ht="13.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</row>
    <row r="965" ht="13.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</row>
    <row r="966" ht="13.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</row>
    <row r="967" ht="13.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</row>
    <row r="968" ht="13.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</row>
    <row r="969" ht="13.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</row>
    <row r="970" ht="13.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</row>
    <row r="971" ht="13.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</row>
    <row r="972" ht="13.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</row>
    <row r="973" ht="13.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</row>
    <row r="974" ht="13.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</row>
    <row r="975" ht="13.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</row>
    <row r="976" ht="13.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</row>
    <row r="977" ht="13.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</row>
    <row r="978" ht="13.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</row>
    <row r="979" ht="13.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</row>
    <row r="980" ht="13.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</row>
    <row r="981" ht="13.5" customHeight="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</row>
    <row r="982" ht="13.5" customHeight="1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</row>
    <row r="983" ht="13.5" customHeight="1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</row>
    <row r="984" ht="13.5" customHeight="1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</row>
    <row r="985" ht="13.5" customHeight="1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</row>
    <row r="986" ht="13.5" customHeight="1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</row>
    <row r="987" ht="13.5" customHeight="1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</row>
    <row r="988" ht="13.5" customHeight="1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</row>
    <row r="989" ht="13.5" customHeight="1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</row>
    <row r="990" ht="13.5" customHeight="1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</row>
    <row r="991" ht="13.5" customHeight="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</row>
    <row r="992" ht="13.5" customHeight="1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</row>
    <row r="993" ht="13.5" customHeight="1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</row>
    <row r="994" ht="13.5" customHeight="1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</row>
    <row r="995" ht="13.5" customHeight="1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</row>
    <row r="996" ht="13.5" customHeight="1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2"/>
    </row>
    <row r="997" ht="13.5" customHeight="1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  <c r="AA997" s="52"/>
    </row>
    <row r="998" ht="13.5" customHeight="1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  <c r="AA998" s="52"/>
    </row>
    <row r="999" ht="13.5" customHeight="1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  <c r="AA999" s="52"/>
    </row>
    <row r="1000" ht="13.5" customHeight="1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  <c r="AA1000" s="52"/>
    </row>
  </sheetData>
  <mergeCells count="1134">
    <mergeCell ref="E178:F178"/>
    <mergeCell ref="H178:I178"/>
    <mergeCell ref="J178:K178"/>
    <mergeCell ref="M178:N178"/>
    <mergeCell ref="O178:P178"/>
    <mergeCell ref="R178:S178"/>
    <mergeCell ref="T178:U178"/>
    <mergeCell ref="C178:D178"/>
    <mergeCell ref="C179:D179"/>
    <mergeCell ref="E179:F179"/>
    <mergeCell ref="H179:I179"/>
    <mergeCell ref="J179:K179"/>
    <mergeCell ref="M179:N179"/>
    <mergeCell ref="O179:P179"/>
    <mergeCell ref="H147:I147"/>
    <mergeCell ref="J147:K147"/>
    <mergeCell ref="C145:D145"/>
    <mergeCell ref="C146:D146"/>
    <mergeCell ref="E146:F146"/>
    <mergeCell ref="H146:I146"/>
    <mergeCell ref="J146:K146"/>
    <mergeCell ref="C147:D147"/>
    <mergeCell ref="E147:F147"/>
    <mergeCell ref="J164:K164"/>
    <mergeCell ref="M164:N164"/>
    <mergeCell ref="O164:P164"/>
    <mergeCell ref="R164:S164"/>
    <mergeCell ref="T164:U164"/>
    <mergeCell ref="C165:D165"/>
    <mergeCell ref="E165:F165"/>
    <mergeCell ref="H165:I165"/>
    <mergeCell ref="J165:K165"/>
    <mergeCell ref="M165:N165"/>
    <mergeCell ref="O165:P165"/>
    <mergeCell ref="R165:S165"/>
    <mergeCell ref="T165:U165"/>
    <mergeCell ref="R179:S179"/>
    <mergeCell ref="T179:U179"/>
    <mergeCell ref="R181:S181"/>
    <mergeCell ref="T181:U181"/>
    <mergeCell ref="C148:D148"/>
    <mergeCell ref="E148:F148"/>
    <mergeCell ref="H148:I148"/>
    <mergeCell ref="J148:K148"/>
    <mergeCell ref="C164:D164"/>
    <mergeCell ref="E164:F164"/>
    <mergeCell ref="H164:I164"/>
    <mergeCell ref="E139:F139"/>
    <mergeCell ref="H139:I139"/>
    <mergeCell ref="J139:K139"/>
    <mergeCell ref="M139:N139"/>
    <mergeCell ref="O139:P139"/>
    <mergeCell ref="R139:S139"/>
    <mergeCell ref="T139:U139"/>
    <mergeCell ref="C139:D139"/>
    <mergeCell ref="E140:F140"/>
    <mergeCell ref="H140:I140"/>
    <mergeCell ref="J140:K140"/>
    <mergeCell ref="M140:N140"/>
    <mergeCell ref="O140:P140"/>
    <mergeCell ref="T140:U140"/>
    <mergeCell ref="C140:D140"/>
    <mergeCell ref="E141:F141"/>
    <mergeCell ref="H141:I141"/>
    <mergeCell ref="J141:K141"/>
    <mergeCell ref="M141:N141"/>
    <mergeCell ref="O141:P141"/>
    <mergeCell ref="T141:U141"/>
    <mergeCell ref="C141:D141"/>
    <mergeCell ref="C142:D142"/>
    <mergeCell ref="E142:F142"/>
    <mergeCell ref="H142:I142"/>
    <mergeCell ref="J142:K142"/>
    <mergeCell ref="M142:N142"/>
    <mergeCell ref="O142:P142"/>
    <mergeCell ref="R142:S142"/>
    <mergeCell ref="R143:S143"/>
    <mergeCell ref="T142:U142"/>
    <mergeCell ref="E143:F143"/>
    <mergeCell ref="H143:I143"/>
    <mergeCell ref="J143:K143"/>
    <mergeCell ref="M143:N143"/>
    <mergeCell ref="O143:P143"/>
    <mergeCell ref="T143:U143"/>
    <mergeCell ref="R144:S144"/>
    <mergeCell ref="T144:U144"/>
    <mergeCell ref="C143:D143"/>
    <mergeCell ref="C144:D144"/>
    <mergeCell ref="E144:F144"/>
    <mergeCell ref="H144:I144"/>
    <mergeCell ref="J144:K144"/>
    <mergeCell ref="M144:N144"/>
    <mergeCell ref="O144:P144"/>
    <mergeCell ref="M127:N127"/>
    <mergeCell ref="O127:P127"/>
    <mergeCell ref="H125:I125"/>
    <mergeCell ref="H126:I126"/>
    <mergeCell ref="J126:K126"/>
    <mergeCell ref="M126:N126"/>
    <mergeCell ref="O126:P126"/>
    <mergeCell ref="C127:D127"/>
    <mergeCell ref="E127:F127"/>
    <mergeCell ref="C128:D128"/>
    <mergeCell ref="E128:F128"/>
    <mergeCell ref="H128:I128"/>
    <mergeCell ref="J128:K128"/>
    <mergeCell ref="M128:N128"/>
    <mergeCell ref="O128:P128"/>
    <mergeCell ref="R128:S128"/>
    <mergeCell ref="C129:D129"/>
    <mergeCell ref="E129:F129"/>
    <mergeCell ref="H129:I129"/>
    <mergeCell ref="J129:K129"/>
    <mergeCell ref="O129:P129"/>
    <mergeCell ref="R129:S129"/>
    <mergeCell ref="T129:U129"/>
    <mergeCell ref="C130:D130"/>
    <mergeCell ref="E130:F130"/>
    <mergeCell ref="H130:I130"/>
    <mergeCell ref="J130:K130"/>
    <mergeCell ref="O130:P130"/>
    <mergeCell ref="R130:S130"/>
    <mergeCell ref="T130:U130"/>
    <mergeCell ref="C131:D131"/>
    <mergeCell ref="E131:F131"/>
    <mergeCell ref="H131:I131"/>
    <mergeCell ref="J131:K131"/>
    <mergeCell ref="O131:P131"/>
    <mergeCell ref="R131:S131"/>
    <mergeCell ref="T131:U131"/>
    <mergeCell ref="E145:F145"/>
    <mergeCell ref="H145:I145"/>
    <mergeCell ref="J145:K145"/>
    <mergeCell ref="M145:N145"/>
    <mergeCell ref="O145:P145"/>
    <mergeCell ref="R145:S145"/>
    <mergeCell ref="T145:U145"/>
    <mergeCell ref="E180:F180"/>
    <mergeCell ref="H180:I180"/>
    <mergeCell ref="J180:K180"/>
    <mergeCell ref="M180:N180"/>
    <mergeCell ref="O180:P180"/>
    <mergeCell ref="R180:S180"/>
    <mergeCell ref="T180:U180"/>
    <mergeCell ref="W181:X181"/>
    <mergeCell ref="Y181:Z181"/>
    <mergeCell ref="C180:D180"/>
    <mergeCell ref="C181:D181"/>
    <mergeCell ref="E181:F181"/>
    <mergeCell ref="H181:I181"/>
    <mergeCell ref="J181:K181"/>
    <mergeCell ref="M181:N181"/>
    <mergeCell ref="O181:P181"/>
    <mergeCell ref="R225:S225"/>
    <mergeCell ref="T225:U225"/>
    <mergeCell ref="C224:D224"/>
    <mergeCell ref="C225:D225"/>
    <mergeCell ref="E225:F225"/>
    <mergeCell ref="H225:I225"/>
    <mergeCell ref="J225:K225"/>
    <mergeCell ref="M225:N225"/>
    <mergeCell ref="O225:P225"/>
    <mergeCell ref="C222:D222"/>
    <mergeCell ref="C223:D223"/>
    <mergeCell ref="E223:F223"/>
    <mergeCell ref="H223:I223"/>
    <mergeCell ref="J223:K223"/>
    <mergeCell ref="M223:N223"/>
    <mergeCell ref="O223:P223"/>
    <mergeCell ref="E224:F224"/>
    <mergeCell ref="H224:I224"/>
    <mergeCell ref="J224:K224"/>
    <mergeCell ref="M224:N224"/>
    <mergeCell ref="O224:P224"/>
    <mergeCell ref="R224:S224"/>
    <mergeCell ref="T224:U224"/>
    <mergeCell ref="M217:N217"/>
    <mergeCell ref="M218:N218"/>
    <mergeCell ref="C219:D219"/>
    <mergeCell ref="E219:F219"/>
    <mergeCell ref="H219:I219"/>
    <mergeCell ref="J219:K219"/>
    <mergeCell ref="M219:N219"/>
    <mergeCell ref="E220:F220"/>
    <mergeCell ref="H220:I220"/>
    <mergeCell ref="J220:K220"/>
    <mergeCell ref="M220:N220"/>
    <mergeCell ref="O220:P220"/>
    <mergeCell ref="R220:S220"/>
    <mergeCell ref="T220:U220"/>
    <mergeCell ref="R221:S221"/>
    <mergeCell ref="T221:U221"/>
    <mergeCell ref="C220:D220"/>
    <mergeCell ref="C221:D221"/>
    <mergeCell ref="E221:F221"/>
    <mergeCell ref="H221:I221"/>
    <mergeCell ref="J221:K221"/>
    <mergeCell ref="M221:N221"/>
    <mergeCell ref="O221:P221"/>
    <mergeCell ref="E222:F222"/>
    <mergeCell ref="H222:I222"/>
    <mergeCell ref="J222:K222"/>
    <mergeCell ref="M222:N222"/>
    <mergeCell ref="O222:P222"/>
    <mergeCell ref="R222:S222"/>
    <mergeCell ref="T222:U222"/>
    <mergeCell ref="R223:S223"/>
    <mergeCell ref="T223:U223"/>
    <mergeCell ref="R235:S235"/>
    <mergeCell ref="T235:U235"/>
    <mergeCell ref="E226:F226"/>
    <mergeCell ref="H226:I226"/>
    <mergeCell ref="J226:K226"/>
    <mergeCell ref="M226:N226"/>
    <mergeCell ref="O226:P226"/>
    <mergeCell ref="R226:S226"/>
    <mergeCell ref="T226:U226"/>
    <mergeCell ref="C226:D226"/>
    <mergeCell ref="C227:D227"/>
    <mergeCell ref="E227:F227"/>
    <mergeCell ref="H227:I227"/>
    <mergeCell ref="J227:K227"/>
    <mergeCell ref="M227:N227"/>
    <mergeCell ref="O227:P227"/>
    <mergeCell ref="R227:S227"/>
    <mergeCell ref="R228:S228"/>
    <mergeCell ref="T227:U227"/>
    <mergeCell ref="E228:F228"/>
    <mergeCell ref="H228:I228"/>
    <mergeCell ref="J228:K228"/>
    <mergeCell ref="M228:N228"/>
    <mergeCell ref="O228:P228"/>
    <mergeCell ref="T228:U228"/>
    <mergeCell ref="R229:S229"/>
    <mergeCell ref="T229:U229"/>
    <mergeCell ref="C228:D228"/>
    <mergeCell ref="C229:D229"/>
    <mergeCell ref="E229:F229"/>
    <mergeCell ref="H229:I229"/>
    <mergeCell ref="J229:K229"/>
    <mergeCell ref="M229:N229"/>
    <mergeCell ref="O229:P229"/>
    <mergeCell ref="E230:F230"/>
    <mergeCell ref="H230:I230"/>
    <mergeCell ref="J230:K230"/>
    <mergeCell ref="M230:N230"/>
    <mergeCell ref="O230:P230"/>
    <mergeCell ref="R230:S230"/>
    <mergeCell ref="T230:U230"/>
    <mergeCell ref="C230:D230"/>
    <mergeCell ref="C231:D231"/>
    <mergeCell ref="E231:F231"/>
    <mergeCell ref="H231:I231"/>
    <mergeCell ref="J231:K231"/>
    <mergeCell ref="M231:N231"/>
    <mergeCell ref="O231:P231"/>
    <mergeCell ref="R231:S231"/>
    <mergeCell ref="R232:S232"/>
    <mergeCell ref="T231:U231"/>
    <mergeCell ref="E232:F232"/>
    <mergeCell ref="H232:I232"/>
    <mergeCell ref="J232:K232"/>
    <mergeCell ref="M232:N232"/>
    <mergeCell ref="O232:P232"/>
    <mergeCell ref="T232:U232"/>
    <mergeCell ref="R233:S233"/>
    <mergeCell ref="T233:U233"/>
    <mergeCell ref="C232:D232"/>
    <mergeCell ref="C233:D233"/>
    <mergeCell ref="E233:F233"/>
    <mergeCell ref="H233:I233"/>
    <mergeCell ref="J233:K233"/>
    <mergeCell ref="M233:N233"/>
    <mergeCell ref="O233:P233"/>
    <mergeCell ref="E238:F238"/>
    <mergeCell ref="H238:I238"/>
    <mergeCell ref="J238:K238"/>
    <mergeCell ref="M238:N238"/>
    <mergeCell ref="O238:P238"/>
    <mergeCell ref="R238:S238"/>
    <mergeCell ref="T238:U238"/>
    <mergeCell ref="C238:D238"/>
    <mergeCell ref="C239:D239"/>
    <mergeCell ref="E239:F239"/>
    <mergeCell ref="H239:I239"/>
    <mergeCell ref="J239:K239"/>
    <mergeCell ref="M239:N239"/>
    <mergeCell ref="O239:P239"/>
    <mergeCell ref="E248:F248"/>
    <mergeCell ref="H248:I248"/>
    <mergeCell ref="J248:K248"/>
    <mergeCell ref="M248:N248"/>
    <mergeCell ref="O248:P248"/>
    <mergeCell ref="R248:S248"/>
    <mergeCell ref="T248:U248"/>
    <mergeCell ref="C248:D248"/>
    <mergeCell ref="C249:D249"/>
    <mergeCell ref="E249:F249"/>
    <mergeCell ref="H249:I249"/>
    <mergeCell ref="J249:K249"/>
    <mergeCell ref="M249:N249"/>
    <mergeCell ref="O249:P249"/>
    <mergeCell ref="R251:S251"/>
    <mergeCell ref="T251:U251"/>
    <mergeCell ref="C250:D250"/>
    <mergeCell ref="C251:D251"/>
    <mergeCell ref="E251:F251"/>
    <mergeCell ref="H251:I251"/>
    <mergeCell ref="J251:K251"/>
    <mergeCell ref="M251:N251"/>
    <mergeCell ref="O251:P251"/>
    <mergeCell ref="E252:F252"/>
    <mergeCell ref="H252:I252"/>
    <mergeCell ref="J252:K252"/>
    <mergeCell ref="M252:N252"/>
    <mergeCell ref="O252:P252"/>
    <mergeCell ref="R252:S252"/>
    <mergeCell ref="T252:U252"/>
    <mergeCell ref="C252:D252"/>
    <mergeCell ref="C253:D253"/>
    <mergeCell ref="E253:F253"/>
    <mergeCell ref="H253:I253"/>
    <mergeCell ref="J253:K253"/>
    <mergeCell ref="M253:N253"/>
    <mergeCell ref="O253:P253"/>
    <mergeCell ref="R253:S253"/>
    <mergeCell ref="T253:U253"/>
    <mergeCell ref="E254:F254"/>
    <mergeCell ref="H254:I254"/>
    <mergeCell ref="J254:K254"/>
    <mergeCell ref="M254:N254"/>
    <mergeCell ref="O254:P254"/>
    <mergeCell ref="C254:D254"/>
    <mergeCell ref="C255:D255"/>
    <mergeCell ref="E255:F255"/>
    <mergeCell ref="H255:I255"/>
    <mergeCell ref="J255:K255"/>
    <mergeCell ref="M255:N255"/>
    <mergeCell ref="O255:P255"/>
    <mergeCell ref="H256:I256"/>
    <mergeCell ref="H257:I257"/>
    <mergeCell ref="C256:D256"/>
    <mergeCell ref="E256:F256"/>
    <mergeCell ref="J256:K256"/>
    <mergeCell ref="M256:N256"/>
    <mergeCell ref="O256:P256"/>
    <mergeCell ref="E257:F257"/>
    <mergeCell ref="J257:K257"/>
    <mergeCell ref="E234:F234"/>
    <mergeCell ref="H234:I234"/>
    <mergeCell ref="J234:K234"/>
    <mergeCell ref="M234:N234"/>
    <mergeCell ref="O234:P234"/>
    <mergeCell ref="R234:S234"/>
    <mergeCell ref="T234:U234"/>
    <mergeCell ref="C234:D234"/>
    <mergeCell ref="C235:D235"/>
    <mergeCell ref="E235:F235"/>
    <mergeCell ref="H235:I235"/>
    <mergeCell ref="J235:K235"/>
    <mergeCell ref="M235:N235"/>
    <mergeCell ref="O235:P235"/>
    <mergeCell ref="E236:F236"/>
    <mergeCell ref="H236:I236"/>
    <mergeCell ref="J236:K236"/>
    <mergeCell ref="M236:N236"/>
    <mergeCell ref="O236:P236"/>
    <mergeCell ref="R236:S236"/>
    <mergeCell ref="T236:U236"/>
    <mergeCell ref="R237:S237"/>
    <mergeCell ref="T237:U237"/>
    <mergeCell ref="C236:D236"/>
    <mergeCell ref="C237:D237"/>
    <mergeCell ref="E237:F237"/>
    <mergeCell ref="H237:I237"/>
    <mergeCell ref="J237:K237"/>
    <mergeCell ref="M237:N237"/>
    <mergeCell ref="O237:P237"/>
    <mergeCell ref="R239:S239"/>
    <mergeCell ref="T239:U239"/>
    <mergeCell ref="C261:D261"/>
    <mergeCell ref="E261:F261"/>
    <mergeCell ref="C262:D262"/>
    <mergeCell ref="E262:F262"/>
    <mergeCell ref="C263:D263"/>
    <mergeCell ref="E263:F263"/>
    <mergeCell ref="C257:D257"/>
    <mergeCell ref="C258:D258"/>
    <mergeCell ref="E258:F258"/>
    <mergeCell ref="C259:D259"/>
    <mergeCell ref="E259:F259"/>
    <mergeCell ref="C260:D260"/>
    <mergeCell ref="E260:F260"/>
    <mergeCell ref="E240:F240"/>
    <mergeCell ref="H240:I240"/>
    <mergeCell ref="J240:K240"/>
    <mergeCell ref="M240:N240"/>
    <mergeCell ref="O240:P240"/>
    <mergeCell ref="R240:S240"/>
    <mergeCell ref="T240:U240"/>
    <mergeCell ref="C240:D240"/>
    <mergeCell ref="C241:D241"/>
    <mergeCell ref="E241:F241"/>
    <mergeCell ref="H241:I241"/>
    <mergeCell ref="J241:K241"/>
    <mergeCell ref="M241:N241"/>
    <mergeCell ref="O241:P241"/>
    <mergeCell ref="R241:S241"/>
    <mergeCell ref="R242:S242"/>
    <mergeCell ref="T241:U241"/>
    <mergeCell ref="E242:F242"/>
    <mergeCell ref="H242:I242"/>
    <mergeCell ref="J242:K242"/>
    <mergeCell ref="M242:N242"/>
    <mergeCell ref="O242:P242"/>
    <mergeCell ref="T242:U242"/>
    <mergeCell ref="R243:S243"/>
    <mergeCell ref="T243:U243"/>
    <mergeCell ref="C242:D242"/>
    <mergeCell ref="C243:D243"/>
    <mergeCell ref="E243:F243"/>
    <mergeCell ref="H243:I243"/>
    <mergeCell ref="J243:K243"/>
    <mergeCell ref="M243:N243"/>
    <mergeCell ref="O243:P243"/>
    <mergeCell ref="E244:F244"/>
    <mergeCell ref="H244:I244"/>
    <mergeCell ref="J244:K244"/>
    <mergeCell ref="M244:N244"/>
    <mergeCell ref="O244:P244"/>
    <mergeCell ref="R244:S244"/>
    <mergeCell ref="T244:U244"/>
    <mergeCell ref="C244:D244"/>
    <mergeCell ref="C245:D245"/>
    <mergeCell ref="E245:F245"/>
    <mergeCell ref="H245:I245"/>
    <mergeCell ref="J245:K245"/>
    <mergeCell ref="M245:N245"/>
    <mergeCell ref="O245:P245"/>
    <mergeCell ref="R245:S245"/>
    <mergeCell ref="R246:S246"/>
    <mergeCell ref="T245:U245"/>
    <mergeCell ref="E246:F246"/>
    <mergeCell ref="H246:I246"/>
    <mergeCell ref="J246:K246"/>
    <mergeCell ref="M246:N246"/>
    <mergeCell ref="O246:P246"/>
    <mergeCell ref="T246:U246"/>
    <mergeCell ref="R247:S247"/>
    <mergeCell ref="T247:U247"/>
    <mergeCell ref="C246:D246"/>
    <mergeCell ref="C247:D247"/>
    <mergeCell ref="E247:F247"/>
    <mergeCell ref="H247:I247"/>
    <mergeCell ref="J247:K247"/>
    <mergeCell ref="M247:N247"/>
    <mergeCell ref="O247:P247"/>
    <mergeCell ref="R249:S249"/>
    <mergeCell ref="R250:S250"/>
    <mergeCell ref="T249:U249"/>
    <mergeCell ref="E250:F250"/>
    <mergeCell ref="H250:I250"/>
    <mergeCell ref="J250:K250"/>
    <mergeCell ref="M250:N250"/>
    <mergeCell ref="O250:P250"/>
    <mergeCell ref="T250:U250"/>
    <mergeCell ref="E17:F17"/>
    <mergeCell ref="G17:H17"/>
    <mergeCell ref="C18:D18"/>
    <mergeCell ref="E18:F18"/>
    <mergeCell ref="G18:H18"/>
    <mergeCell ref="D20:F20"/>
    <mergeCell ref="G20:H20"/>
    <mergeCell ref="D21:F21"/>
    <mergeCell ref="G21:H21"/>
    <mergeCell ref="B23:D23"/>
    <mergeCell ref="D29:F29"/>
    <mergeCell ref="G29:H29"/>
    <mergeCell ref="K29:M29"/>
    <mergeCell ref="N29:O29"/>
    <mergeCell ref="S3:T3"/>
    <mergeCell ref="U3:V3"/>
    <mergeCell ref="W1:X1"/>
    <mergeCell ref="C3:D3"/>
    <mergeCell ref="E3:F3"/>
    <mergeCell ref="G3:H3"/>
    <mergeCell ref="I3:J3"/>
    <mergeCell ref="K3:L3"/>
    <mergeCell ref="M3:N3"/>
    <mergeCell ref="W3:X3"/>
    <mergeCell ref="I17:J17"/>
    <mergeCell ref="K17:L17"/>
    <mergeCell ref="I18:J18"/>
    <mergeCell ref="K18:L18"/>
    <mergeCell ref="M17:N17"/>
    <mergeCell ref="O17:P17"/>
    <mergeCell ref="M18:N18"/>
    <mergeCell ref="O18:P18"/>
    <mergeCell ref="Q18:R18"/>
    <mergeCell ref="S18:T18"/>
    <mergeCell ref="U18:V18"/>
    <mergeCell ref="W18:X18"/>
    <mergeCell ref="Q17:R17"/>
    <mergeCell ref="S17:T17"/>
    <mergeCell ref="W17:X17"/>
    <mergeCell ref="Q20:S20"/>
    <mergeCell ref="Q21:S21"/>
    <mergeCell ref="Q22:S22"/>
    <mergeCell ref="O3:P3"/>
    <mergeCell ref="Q3:R3"/>
    <mergeCell ref="E15:G15"/>
    <mergeCell ref="J15:N15"/>
    <mergeCell ref="Q15:S15"/>
    <mergeCell ref="C16:V16"/>
    <mergeCell ref="C17:D17"/>
    <mergeCell ref="U17:V17"/>
    <mergeCell ref="K33:L33"/>
    <mergeCell ref="M33:N33"/>
    <mergeCell ref="W33:X33"/>
    <mergeCell ref="E39:F39"/>
    <mergeCell ref="H39:I39"/>
    <mergeCell ref="J39:K39"/>
    <mergeCell ref="M39:N39"/>
    <mergeCell ref="O39:P39"/>
    <mergeCell ref="R39:S39"/>
    <mergeCell ref="T39:U39"/>
    <mergeCell ref="C39:D39"/>
    <mergeCell ref="C40:D40"/>
    <mergeCell ref="E40:F40"/>
    <mergeCell ref="H40:I40"/>
    <mergeCell ref="J40:K40"/>
    <mergeCell ref="M40:N40"/>
    <mergeCell ref="O40:P40"/>
    <mergeCell ref="O33:P33"/>
    <mergeCell ref="Q33:R33"/>
    <mergeCell ref="S33:T33"/>
    <mergeCell ref="U33:V33"/>
    <mergeCell ref="Q29:S29"/>
    <mergeCell ref="Q30:S30"/>
    <mergeCell ref="C32:V32"/>
    <mergeCell ref="C33:D33"/>
    <mergeCell ref="E33:F33"/>
    <mergeCell ref="G33:H33"/>
    <mergeCell ref="I33:J33"/>
    <mergeCell ref="Q34:R34"/>
    <mergeCell ref="S34:T34"/>
    <mergeCell ref="U34:V34"/>
    <mergeCell ref="W34:X34"/>
    <mergeCell ref="C34:D34"/>
    <mergeCell ref="E34:F34"/>
    <mergeCell ref="G34:H34"/>
    <mergeCell ref="I34:J34"/>
    <mergeCell ref="K34:L34"/>
    <mergeCell ref="M34:N34"/>
    <mergeCell ref="O34:P34"/>
    <mergeCell ref="R40:S40"/>
    <mergeCell ref="T40:U40"/>
    <mergeCell ref="R42:S42"/>
    <mergeCell ref="T42:U42"/>
    <mergeCell ref="E45:F45"/>
    <mergeCell ref="H45:I45"/>
    <mergeCell ref="J45:K45"/>
    <mergeCell ref="M45:N45"/>
    <mergeCell ref="O45:P45"/>
    <mergeCell ref="R45:S45"/>
    <mergeCell ref="T45:U45"/>
    <mergeCell ref="C45:D45"/>
    <mergeCell ref="C46:D46"/>
    <mergeCell ref="E46:F46"/>
    <mergeCell ref="H46:I46"/>
    <mergeCell ref="J46:K46"/>
    <mergeCell ref="M46:N46"/>
    <mergeCell ref="O46:P46"/>
    <mergeCell ref="E47:F47"/>
    <mergeCell ref="H47:I47"/>
    <mergeCell ref="J47:K47"/>
    <mergeCell ref="M47:N47"/>
    <mergeCell ref="O47:P47"/>
    <mergeCell ref="R47:S47"/>
    <mergeCell ref="T47:U47"/>
    <mergeCell ref="C47:D47"/>
    <mergeCell ref="C48:D48"/>
    <mergeCell ref="E48:F48"/>
    <mergeCell ref="H48:I48"/>
    <mergeCell ref="J48:K48"/>
    <mergeCell ref="M48:N48"/>
    <mergeCell ref="O48:P48"/>
    <mergeCell ref="R48:S48"/>
    <mergeCell ref="R49:S49"/>
    <mergeCell ref="T48:U48"/>
    <mergeCell ref="E49:F49"/>
    <mergeCell ref="H49:I49"/>
    <mergeCell ref="J49:K49"/>
    <mergeCell ref="M49:N49"/>
    <mergeCell ref="O49:P49"/>
    <mergeCell ref="T49:U49"/>
    <mergeCell ref="O60:P60"/>
    <mergeCell ref="R60:S60"/>
    <mergeCell ref="R56:S56"/>
    <mergeCell ref="T56:U56"/>
    <mergeCell ref="E60:F60"/>
    <mergeCell ref="H60:I60"/>
    <mergeCell ref="J60:K60"/>
    <mergeCell ref="M60:N60"/>
    <mergeCell ref="T60:U60"/>
    <mergeCell ref="E41:F41"/>
    <mergeCell ref="H41:I41"/>
    <mergeCell ref="J41:K41"/>
    <mergeCell ref="M41:N41"/>
    <mergeCell ref="O41:P41"/>
    <mergeCell ref="R41:S41"/>
    <mergeCell ref="T41:U41"/>
    <mergeCell ref="C41:D41"/>
    <mergeCell ref="C42:D42"/>
    <mergeCell ref="E42:F42"/>
    <mergeCell ref="H42:I42"/>
    <mergeCell ref="J42:K42"/>
    <mergeCell ref="M42:N42"/>
    <mergeCell ref="O42:P42"/>
    <mergeCell ref="E43:F43"/>
    <mergeCell ref="H43:I43"/>
    <mergeCell ref="J43:K43"/>
    <mergeCell ref="M43:N43"/>
    <mergeCell ref="O43:P43"/>
    <mergeCell ref="R43:S43"/>
    <mergeCell ref="T43:U43"/>
    <mergeCell ref="R44:S44"/>
    <mergeCell ref="T44:U44"/>
    <mergeCell ref="C43:D43"/>
    <mergeCell ref="C44:D44"/>
    <mergeCell ref="E44:F44"/>
    <mergeCell ref="H44:I44"/>
    <mergeCell ref="J44:K44"/>
    <mergeCell ref="M44:N44"/>
    <mergeCell ref="O44:P44"/>
    <mergeCell ref="R46:S46"/>
    <mergeCell ref="T46:U46"/>
    <mergeCell ref="R63:S63"/>
    <mergeCell ref="T63:U63"/>
    <mergeCell ref="R50:S50"/>
    <mergeCell ref="T50:U50"/>
    <mergeCell ref="C49:D49"/>
    <mergeCell ref="C50:D50"/>
    <mergeCell ref="E50:F50"/>
    <mergeCell ref="H50:I50"/>
    <mergeCell ref="J50:K50"/>
    <mergeCell ref="M50:N50"/>
    <mergeCell ref="O50:P50"/>
    <mergeCell ref="E51:F51"/>
    <mergeCell ref="H51:I51"/>
    <mergeCell ref="J51:K51"/>
    <mergeCell ref="M51:N51"/>
    <mergeCell ref="O51:P51"/>
    <mergeCell ref="R51:S51"/>
    <mergeCell ref="T51:U51"/>
    <mergeCell ref="C51:D51"/>
    <mergeCell ref="C52:D52"/>
    <mergeCell ref="E52:F52"/>
    <mergeCell ref="H52:I52"/>
    <mergeCell ref="J52:K52"/>
    <mergeCell ref="M52:N52"/>
    <mergeCell ref="O52:P52"/>
    <mergeCell ref="R52:S52"/>
    <mergeCell ref="R53:S53"/>
    <mergeCell ref="T52:U52"/>
    <mergeCell ref="E53:F53"/>
    <mergeCell ref="H53:I53"/>
    <mergeCell ref="J53:K53"/>
    <mergeCell ref="M53:N53"/>
    <mergeCell ref="O53:P53"/>
    <mergeCell ref="T53:U53"/>
    <mergeCell ref="R54:S54"/>
    <mergeCell ref="T54:U54"/>
    <mergeCell ref="C53:D53"/>
    <mergeCell ref="C54:D54"/>
    <mergeCell ref="E54:F54"/>
    <mergeCell ref="H54:I54"/>
    <mergeCell ref="J54:K54"/>
    <mergeCell ref="M54:N54"/>
    <mergeCell ref="O54:P54"/>
    <mergeCell ref="E55:F55"/>
    <mergeCell ref="H55:I55"/>
    <mergeCell ref="J55:K55"/>
    <mergeCell ref="M55:N55"/>
    <mergeCell ref="O55:P55"/>
    <mergeCell ref="R55:S55"/>
    <mergeCell ref="T55:U55"/>
    <mergeCell ref="C55:D55"/>
    <mergeCell ref="C56:D56"/>
    <mergeCell ref="E56:F56"/>
    <mergeCell ref="H56:I56"/>
    <mergeCell ref="J56:K56"/>
    <mergeCell ref="M56:N56"/>
    <mergeCell ref="O56:P56"/>
    <mergeCell ref="R61:S61"/>
    <mergeCell ref="T61:U61"/>
    <mergeCell ref="C60:D60"/>
    <mergeCell ref="C61:D61"/>
    <mergeCell ref="E61:F61"/>
    <mergeCell ref="H61:I61"/>
    <mergeCell ref="J61:K61"/>
    <mergeCell ref="M61:N61"/>
    <mergeCell ref="O61:P61"/>
    <mergeCell ref="E66:F66"/>
    <mergeCell ref="H66:I66"/>
    <mergeCell ref="J66:K66"/>
    <mergeCell ref="M66:N66"/>
    <mergeCell ref="O66:P66"/>
    <mergeCell ref="R66:S66"/>
    <mergeCell ref="T66:U66"/>
    <mergeCell ref="C66:D66"/>
    <mergeCell ref="C67:D67"/>
    <mergeCell ref="E67:F67"/>
    <mergeCell ref="H67:I67"/>
    <mergeCell ref="J67:K67"/>
    <mergeCell ref="M67:N67"/>
    <mergeCell ref="O67:P67"/>
    <mergeCell ref="E68:F68"/>
    <mergeCell ref="H68:I68"/>
    <mergeCell ref="J68:K68"/>
    <mergeCell ref="M68:N68"/>
    <mergeCell ref="O68:P68"/>
    <mergeCell ref="R68:S68"/>
    <mergeCell ref="T68:U68"/>
    <mergeCell ref="C68:D68"/>
    <mergeCell ref="C69:D69"/>
    <mergeCell ref="E69:F69"/>
    <mergeCell ref="H69:I69"/>
    <mergeCell ref="J69:K69"/>
    <mergeCell ref="M69:N69"/>
    <mergeCell ref="O69:P69"/>
    <mergeCell ref="R69:S69"/>
    <mergeCell ref="R70:S70"/>
    <mergeCell ref="T69:U69"/>
    <mergeCell ref="E70:F70"/>
    <mergeCell ref="H70:I70"/>
    <mergeCell ref="J70:K70"/>
    <mergeCell ref="M70:N70"/>
    <mergeCell ref="O70:P70"/>
    <mergeCell ref="T70:U70"/>
    <mergeCell ref="R71:S71"/>
    <mergeCell ref="T71:U71"/>
    <mergeCell ref="C70:D70"/>
    <mergeCell ref="C71:D71"/>
    <mergeCell ref="E71:F71"/>
    <mergeCell ref="H71:I71"/>
    <mergeCell ref="J71:K71"/>
    <mergeCell ref="M71:N71"/>
    <mergeCell ref="O71:P71"/>
    <mergeCell ref="T76:U76"/>
    <mergeCell ref="W76:X76"/>
    <mergeCell ref="Y76:Z76"/>
    <mergeCell ref="W77:X77"/>
    <mergeCell ref="Y77:Z77"/>
    <mergeCell ref="C76:D76"/>
    <mergeCell ref="E76:F76"/>
    <mergeCell ref="H76:I76"/>
    <mergeCell ref="J76:K76"/>
    <mergeCell ref="M76:N76"/>
    <mergeCell ref="O76:P76"/>
    <mergeCell ref="R76:S76"/>
    <mergeCell ref="E77:F77"/>
    <mergeCell ref="H77:I77"/>
    <mergeCell ref="J77:K77"/>
    <mergeCell ref="M77:N77"/>
    <mergeCell ref="O77:P77"/>
    <mergeCell ref="R77:S77"/>
    <mergeCell ref="T77:U77"/>
    <mergeCell ref="C77:D77"/>
    <mergeCell ref="C78:D78"/>
    <mergeCell ref="E78:F78"/>
    <mergeCell ref="H78:I78"/>
    <mergeCell ref="J78:K78"/>
    <mergeCell ref="M78:N78"/>
    <mergeCell ref="O78:P78"/>
    <mergeCell ref="R78:S78"/>
    <mergeCell ref="R79:S79"/>
    <mergeCell ref="R80:S80"/>
    <mergeCell ref="T80:U80"/>
    <mergeCell ref="R81:S81"/>
    <mergeCell ref="T81:U81"/>
    <mergeCell ref="T78:U78"/>
    <mergeCell ref="E79:F79"/>
    <mergeCell ref="H79:I79"/>
    <mergeCell ref="J79:K79"/>
    <mergeCell ref="M79:N79"/>
    <mergeCell ref="O79:P79"/>
    <mergeCell ref="T79:U79"/>
    <mergeCell ref="C85:D85"/>
    <mergeCell ref="C86:D86"/>
    <mergeCell ref="E86:F86"/>
    <mergeCell ref="C84:D84"/>
    <mergeCell ref="E84:F84"/>
    <mergeCell ref="R84:S84"/>
    <mergeCell ref="T84:U84"/>
    <mergeCell ref="E85:F85"/>
    <mergeCell ref="R85:S85"/>
    <mergeCell ref="T85:U85"/>
    <mergeCell ref="R83:S83"/>
    <mergeCell ref="T83:U83"/>
    <mergeCell ref="C79:D79"/>
    <mergeCell ref="C82:D82"/>
    <mergeCell ref="E82:F82"/>
    <mergeCell ref="R82:S82"/>
    <mergeCell ref="T82:U82"/>
    <mergeCell ref="C83:D83"/>
    <mergeCell ref="E83:F83"/>
    <mergeCell ref="J93:K93"/>
    <mergeCell ref="M93:N93"/>
    <mergeCell ref="O93:P93"/>
    <mergeCell ref="R93:S93"/>
    <mergeCell ref="R86:S86"/>
    <mergeCell ref="T86:U86"/>
    <mergeCell ref="C87:D87"/>
    <mergeCell ref="E87:F87"/>
    <mergeCell ref="R87:S87"/>
    <mergeCell ref="T87:U87"/>
    <mergeCell ref="C93:D93"/>
    <mergeCell ref="T93:U93"/>
    <mergeCell ref="E62:F62"/>
    <mergeCell ref="H62:I62"/>
    <mergeCell ref="J62:K62"/>
    <mergeCell ref="M62:N62"/>
    <mergeCell ref="O62:P62"/>
    <mergeCell ref="R62:S62"/>
    <mergeCell ref="T62:U62"/>
    <mergeCell ref="C62:D62"/>
    <mergeCell ref="C63:D63"/>
    <mergeCell ref="E63:F63"/>
    <mergeCell ref="H63:I63"/>
    <mergeCell ref="J63:K63"/>
    <mergeCell ref="M63:N63"/>
    <mergeCell ref="O63:P63"/>
    <mergeCell ref="E64:F64"/>
    <mergeCell ref="H64:I64"/>
    <mergeCell ref="J64:K64"/>
    <mergeCell ref="M64:N64"/>
    <mergeCell ref="O64:P64"/>
    <mergeCell ref="R64:S64"/>
    <mergeCell ref="T64:U64"/>
    <mergeCell ref="R65:S65"/>
    <mergeCell ref="T65:U65"/>
    <mergeCell ref="C64:D64"/>
    <mergeCell ref="C65:D65"/>
    <mergeCell ref="E65:F65"/>
    <mergeCell ref="H65:I65"/>
    <mergeCell ref="J65:K65"/>
    <mergeCell ref="M65:N65"/>
    <mergeCell ref="O65:P65"/>
    <mergeCell ref="R67:S67"/>
    <mergeCell ref="T67:U67"/>
    <mergeCell ref="T94:U94"/>
    <mergeCell ref="T95:U95"/>
    <mergeCell ref="E93:F93"/>
    <mergeCell ref="H93:I93"/>
    <mergeCell ref="E94:F94"/>
    <mergeCell ref="J94:K94"/>
    <mergeCell ref="O94:P94"/>
    <mergeCell ref="E95:F95"/>
    <mergeCell ref="O95:P95"/>
    <mergeCell ref="H95:I95"/>
    <mergeCell ref="J95:K95"/>
    <mergeCell ref="H96:I96"/>
    <mergeCell ref="J96:K96"/>
    <mergeCell ref="O96:P96"/>
    <mergeCell ref="R96:S96"/>
    <mergeCell ref="T96:U96"/>
    <mergeCell ref="J98:K98"/>
    <mergeCell ref="J99:K99"/>
    <mergeCell ref="J101:K101"/>
    <mergeCell ref="O98:P98"/>
    <mergeCell ref="M99:P99"/>
    <mergeCell ref="R99:S99"/>
    <mergeCell ref="T99:U99"/>
    <mergeCell ref="M97:N97"/>
    <mergeCell ref="O97:P97"/>
    <mergeCell ref="R97:S97"/>
    <mergeCell ref="T97:U97"/>
    <mergeCell ref="M98:N98"/>
    <mergeCell ref="R98:S98"/>
    <mergeCell ref="T98:U98"/>
    <mergeCell ref="C100:D100"/>
    <mergeCell ref="E100:F100"/>
    <mergeCell ref="H100:I100"/>
    <mergeCell ref="J100:K100"/>
    <mergeCell ref="M100:N100"/>
    <mergeCell ref="O100:P100"/>
    <mergeCell ref="R100:S100"/>
    <mergeCell ref="T100:U100"/>
    <mergeCell ref="E96:F96"/>
    <mergeCell ref="C97:D97"/>
    <mergeCell ref="E97:F97"/>
    <mergeCell ref="E98:F98"/>
    <mergeCell ref="H98:I98"/>
    <mergeCell ref="C99:D99"/>
    <mergeCell ref="E99:F99"/>
    <mergeCell ref="C106:D106"/>
    <mergeCell ref="E106:F106"/>
    <mergeCell ref="C107:D107"/>
    <mergeCell ref="E107:F107"/>
    <mergeCell ref="C114:D114"/>
    <mergeCell ref="E114:F114"/>
    <mergeCell ref="C115:D115"/>
    <mergeCell ref="C119:D119"/>
    <mergeCell ref="C120:D120"/>
    <mergeCell ref="C121:D121"/>
    <mergeCell ref="C125:D125"/>
    <mergeCell ref="C126:D126"/>
    <mergeCell ref="E120:F120"/>
    <mergeCell ref="E121:F121"/>
    <mergeCell ref="E125:F125"/>
    <mergeCell ref="E126:F126"/>
    <mergeCell ref="C116:D116"/>
    <mergeCell ref="E116:F116"/>
    <mergeCell ref="C117:D117"/>
    <mergeCell ref="E117:F117"/>
    <mergeCell ref="C118:D118"/>
    <mergeCell ref="E118:F118"/>
    <mergeCell ref="E119:F119"/>
    <mergeCell ref="R113:S113"/>
    <mergeCell ref="T113:U113"/>
    <mergeCell ref="R114:S114"/>
    <mergeCell ref="T114:U114"/>
    <mergeCell ref="R116:S116"/>
    <mergeCell ref="T116:U116"/>
    <mergeCell ref="T117:U117"/>
    <mergeCell ref="R117:S117"/>
    <mergeCell ref="R118:S118"/>
    <mergeCell ref="R119:S119"/>
    <mergeCell ref="R120:S120"/>
    <mergeCell ref="T120:U120"/>
    <mergeCell ref="R121:S121"/>
    <mergeCell ref="T121:U121"/>
    <mergeCell ref="X125:Y125"/>
    <mergeCell ref="R126:Y126"/>
    <mergeCell ref="R127:Y127"/>
    <mergeCell ref="T128:V128"/>
    <mergeCell ref="R122:S122"/>
    <mergeCell ref="T122:U122"/>
    <mergeCell ref="R123:Y123"/>
    <mergeCell ref="R124:Y124"/>
    <mergeCell ref="R125:S125"/>
    <mergeCell ref="T125:U125"/>
    <mergeCell ref="V125:W125"/>
    <mergeCell ref="M124:N124"/>
    <mergeCell ref="M125:N125"/>
    <mergeCell ref="M122:N122"/>
    <mergeCell ref="O122:P122"/>
    <mergeCell ref="M123:N123"/>
    <mergeCell ref="O123:P123"/>
    <mergeCell ref="O124:P124"/>
    <mergeCell ref="J125:K125"/>
    <mergeCell ref="O125:P125"/>
    <mergeCell ref="M102:N102"/>
    <mergeCell ref="O102:P102"/>
    <mergeCell ref="M103:N103"/>
    <mergeCell ref="O103:P103"/>
    <mergeCell ref="R103:S103"/>
    <mergeCell ref="T103:U103"/>
    <mergeCell ref="C101:D101"/>
    <mergeCell ref="E101:F101"/>
    <mergeCell ref="M101:N101"/>
    <mergeCell ref="O101:P101"/>
    <mergeCell ref="T101:U101"/>
    <mergeCell ref="C102:D102"/>
    <mergeCell ref="E102:F102"/>
    <mergeCell ref="T102:U102"/>
    <mergeCell ref="J104:K104"/>
    <mergeCell ref="M104:N104"/>
    <mergeCell ref="O104:P104"/>
    <mergeCell ref="R104:S104"/>
    <mergeCell ref="T104:U104"/>
    <mergeCell ref="C105:D105"/>
    <mergeCell ref="E105:F105"/>
    <mergeCell ref="J105:K105"/>
    <mergeCell ref="M105:N105"/>
    <mergeCell ref="O105:P105"/>
    <mergeCell ref="R105:S105"/>
    <mergeCell ref="T105:U105"/>
    <mergeCell ref="H102:I102"/>
    <mergeCell ref="J102:K102"/>
    <mergeCell ref="C103:D103"/>
    <mergeCell ref="E103:F103"/>
    <mergeCell ref="J103:K103"/>
    <mergeCell ref="C104:D104"/>
    <mergeCell ref="E104:F104"/>
    <mergeCell ref="E115:F115"/>
    <mergeCell ref="H115:I115"/>
    <mergeCell ref="J115:K115"/>
    <mergeCell ref="M115:N115"/>
    <mergeCell ref="O115:P115"/>
    <mergeCell ref="R115:S115"/>
    <mergeCell ref="T115:U115"/>
    <mergeCell ref="T118:U118"/>
    <mergeCell ref="T119:U119"/>
    <mergeCell ref="H103:I103"/>
    <mergeCell ref="H104:I104"/>
    <mergeCell ref="H105:I105"/>
    <mergeCell ref="H113:I113"/>
    <mergeCell ref="J113:K113"/>
    <mergeCell ref="M113:N113"/>
    <mergeCell ref="O113:P113"/>
    <mergeCell ref="H114:I114"/>
    <mergeCell ref="J114:K114"/>
    <mergeCell ref="M114:N114"/>
    <mergeCell ref="O114:P114"/>
    <mergeCell ref="J116:K116"/>
    <mergeCell ref="M116:N116"/>
    <mergeCell ref="O116:P116"/>
    <mergeCell ref="M118:N118"/>
    <mergeCell ref="O118:P118"/>
    <mergeCell ref="H116:I116"/>
    <mergeCell ref="H117:I117"/>
    <mergeCell ref="J117:K117"/>
    <mergeCell ref="M117:N117"/>
    <mergeCell ref="O117:P117"/>
    <mergeCell ref="H118:I118"/>
    <mergeCell ref="J118:K118"/>
    <mergeCell ref="H119:I119"/>
    <mergeCell ref="J119:K119"/>
    <mergeCell ref="M119:N119"/>
    <mergeCell ref="O119:P119"/>
    <mergeCell ref="J120:K120"/>
    <mergeCell ref="M120:N120"/>
    <mergeCell ref="O120:P120"/>
    <mergeCell ref="H120:I120"/>
    <mergeCell ref="H121:I121"/>
    <mergeCell ref="J121:K121"/>
    <mergeCell ref="M121:N121"/>
    <mergeCell ref="O121:P121"/>
    <mergeCell ref="H122:I122"/>
    <mergeCell ref="J122:K122"/>
    <mergeCell ref="H127:I127"/>
    <mergeCell ref="J127:K127"/>
    <mergeCell ref="E132:F132"/>
    <mergeCell ref="H132:I132"/>
    <mergeCell ref="J132:K132"/>
    <mergeCell ref="M132:N132"/>
    <mergeCell ref="O132:P132"/>
    <mergeCell ref="R132:S132"/>
    <mergeCell ref="T132:U132"/>
    <mergeCell ref="C132:D132"/>
    <mergeCell ref="E133:F133"/>
    <mergeCell ref="H133:I133"/>
    <mergeCell ref="J133:K133"/>
    <mergeCell ref="O133:P133"/>
    <mergeCell ref="R133:S133"/>
    <mergeCell ref="T133:U133"/>
    <mergeCell ref="R134:S134"/>
    <mergeCell ref="T134:U134"/>
    <mergeCell ref="C133:D133"/>
    <mergeCell ref="C134:D134"/>
    <mergeCell ref="E134:F134"/>
    <mergeCell ref="H134:I134"/>
    <mergeCell ref="J134:K134"/>
    <mergeCell ref="M134:N134"/>
    <mergeCell ref="O134:P134"/>
    <mergeCell ref="E135:F135"/>
    <mergeCell ref="H135:I135"/>
    <mergeCell ref="J135:K135"/>
    <mergeCell ref="M135:N135"/>
    <mergeCell ref="O135:P135"/>
    <mergeCell ref="R135:S135"/>
    <mergeCell ref="T135:U135"/>
    <mergeCell ref="C135:D135"/>
    <mergeCell ref="C136:D136"/>
    <mergeCell ref="E136:F136"/>
    <mergeCell ref="H136:I136"/>
    <mergeCell ref="J136:K136"/>
    <mergeCell ref="M136:N136"/>
    <mergeCell ref="O136:P136"/>
    <mergeCell ref="R136:S136"/>
    <mergeCell ref="R137:S137"/>
    <mergeCell ref="T136:U136"/>
    <mergeCell ref="E137:F137"/>
    <mergeCell ref="H137:I137"/>
    <mergeCell ref="J137:K137"/>
    <mergeCell ref="M137:N137"/>
    <mergeCell ref="O137:P137"/>
    <mergeCell ref="T137:U137"/>
    <mergeCell ref="R138:S138"/>
    <mergeCell ref="T138:U138"/>
    <mergeCell ref="C137:D137"/>
    <mergeCell ref="C138:D138"/>
    <mergeCell ref="E138:F138"/>
    <mergeCell ref="H138:I138"/>
    <mergeCell ref="J138:K138"/>
    <mergeCell ref="M138:N138"/>
    <mergeCell ref="O138:P138"/>
    <mergeCell ref="R217:S217"/>
    <mergeCell ref="R218:S218"/>
    <mergeCell ref="O217:P217"/>
    <mergeCell ref="T217:U217"/>
    <mergeCell ref="C218:D218"/>
    <mergeCell ref="E218:F218"/>
    <mergeCell ref="H218:I218"/>
    <mergeCell ref="J218:K218"/>
    <mergeCell ref="O218:P218"/>
    <mergeCell ref="T218:U218"/>
    <mergeCell ref="E199:F199"/>
    <mergeCell ref="H199:I199"/>
    <mergeCell ref="J199:K199"/>
    <mergeCell ref="M199:N199"/>
    <mergeCell ref="O199:P199"/>
    <mergeCell ref="R199:S199"/>
    <mergeCell ref="T199:U199"/>
    <mergeCell ref="R200:S200"/>
    <mergeCell ref="T200:U200"/>
    <mergeCell ref="C199:D199"/>
    <mergeCell ref="C200:D200"/>
    <mergeCell ref="E200:F200"/>
    <mergeCell ref="H200:I200"/>
    <mergeCell ref="J200:K200"/>
    <mergeCell ref="M200:N200"/>
    <mergeCell ref="O200:P200"/>
    <mergeCell ref="C214:D214"/>
    <mergeCell ref="E214:F214"/>
    <mergeCell ref="H214:I214"/>
    <mergeCell ref="J214:K214"/>
    <mergeCell ref="O214:P214"/>
    <mergeCell ref="R214:S214"/>
    <mergeCell ref="T214:U214"/>
    <mergeCell ref="R216:S216"/>
    <mergeCell ref="T216:U216"/>
    <mergeCell ref="M214:N214"/>
    <mergeCell ref="M215:N215"/>
    <mergeCell ref="O215:P215"/>
    <mergeCell ref="R215:S215"/>
    <mergeCell ref="T215:U215"/>
    <mergeCell ref="M216:N216"/>
    <mergeCell ref="O216:P216"/>
    <mergeCell ref="O219:P219"/>
    <mergeCell ref="R219:S219"/>
    <mergeCell ref="T219:U219"/>
  </mergeCells>
  <printOptions/>
  <pageMargins bottom="0.75" footer="0.0" header="0.0" left="0.7" right="0.7" top="0.75"/>
  <pageSetup paperSize="9" orientation="landscape"/>
  <rowBreaks count="3" manualBreakCount="3">
    <brk id="36" man="1"/>
    <brk id="149" man="1"/>
    <brk id="91" man="1"/>
  </rowBreaks>
  <colBreaks count="2" manualBreakCount="2">
    <brk man="1"/>
    <brk id="24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2003-04-01T07:16:33Z</dcterms:created>
  <dc:creator>s840925</dc:creator>
</cp:coreProperties>
</file>