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600" windowHeight="12320" activeTab="1"/>
  </bookViews>
  <sheets>
    <sheet name="世帯数人口　他" sheetId="1" r:id="rId1"/>
    <sheet name="戸籍数" sheetId="2" r:id="rId2"/>
    <sheet name="年齢別人口" sheetId="3" r:id="rId3"/>
    <sheet name="国勢調査による人口の推移" sheetId="4" r:id="rId4"/>
  </sheets>
  <definedNames>
    <definedName name="_xlnm.Print_Area" localSheetId="1">'戸籍数'!$A$1:$P$35</definedName>
    <definedName name="_xlnm.Print_Area" localSheetId="3">'国勢調査による人口の推移'!$A$1:$G$68</definedName>
    <definedName name="_xlnm.Print_Area" localSheetId="2">'年齢別人口'!$A$1:$P$52</definedName>
  </definedNames>
  <calcPr fullCalcOnLoad="1"/>
</workbook>
</file>

<file path=xl/sharedStrings.xml><?xml version="1.0" encoding="utf-8"?>
<sst xmlns="http://schemas.openxmlformats.org/spreadsheetml/2006/main" count="311" uniqueCount="140">
  <si>
    <t>○人口・世帯数</t>
  </si>
  <si>
    <t>　　(1)　世帯数（国勢調査ベース）</t>
  </si>
  <si>
    <t>年月日</t>
  </si>
  <si>
    <t>全　市</t>
  </si>
  <si>
    <t>中央区</t>
  </si>
  <si>
    <t>北　区</t>
  </si>
  <si>
    <t>東　区</t>
  </si>
  <si>
    <t>白石区</t>
  </si>
  <si>
    <t>厚別区</t>
  </si>
  <si>
    <t>豊平区</t>
  </si>
  <si>
    <t>清田区</t>
  </si>
  <si>
    <t>南　区</t>
  </si>
  <si>
    <t>西　区</t>
  </si>
  <si>
    <t>手稲区</t>
  </si>
  <si>
    <t>増△減</t>
  </si>
  <si>
    <t>増減率（％）</t>
  </si>
  <si>
    <t>　　(2)　人口（国勢調査ベース）</t>
  </si>
  <si>
    <t>　　(3)　区別年次別人口（国勢調査ベース）</t>
  </si>
  <si>
    <t>　各年４月１日現在　</t>
  </si>
  <si>
    <t>年　　　次</t>
  </si>
  <si>
    <t>　　(4)　異動事由別人口増減（住民基本台帳による）</t>
  </si>
  <si>
    <t>異動事由</t>
  </si>
  <si>
    <t>人口増加数</t>
  </si>
  <si>
    <t>自然動態　</t>
  </si>
  <si>
    <t>自然増加数</t>
  </si>
  <si>
    <t>出生</t>
  </si>
  <si>
    <t>死亡</t>
  </si>
  <si>
    <t>社会動態</t>
  </si>
  <si>
    <t>社会増加数</t>
  </si>
  <si>
    <t>道外</t>
  </si>
  <si>
    <t>転入</t>
  </si>
  <si>
    <t>転出</t>
  </si>
  <si>
    <t>増加数</t>
  </si>
  <si>
    <t>道内</t>
  </si>
  <si>
    <t>区間</t>
  </si>
  <si>
    <t>職権等増減数</t>
  </si>
  <si>
    <t>　　(9)　国勢調査による人口の推移</t>
  </si>
  <si>
    <t>　　　区別人口の推移</t>
  </si>
  <si>
    <t>各年10月１日現在　</t>
  </si>
  <si>
    <t>区</t>
  </si>
  <si>
    <t>平成12年</t>
  </si>
  <si>
    <t>平成17年</t>
  </si>
  <si>
    <t>平成22年</t>
  </si>
  <si>
    <t>人口</t>
  </si>
  <si>
    <t>全市</t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</si>
  <si>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</si>
  <si>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</si>
  <si>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</si>
  <si>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</si>
  <si>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</si>
  <si>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</si>
  <si>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</si>
  <si>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</si>
  <si>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</si>
  <si>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</si>
  <si>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割合</t>
  </si>
  <si>
    <t>（％）</t>
  </si>
  <si>
    <t>　　　区別人口増加状況</t>
  </si>
  <si>
    <t>平成17～22年</t>
  </si>
  <si>
    <t>人口増加数</t>
  </si>
  <si>
    <t>年平均人口増加数</t>
  </si>
  <si>
    <t>年平均人口増加率（％）</t>
  </si>
  <si>
    <t>　　(8)　年齢別人口</t>
  </si>
  <si>
    <t>　　　区、年齢別人口（住民基本台帳による）</t>
  </si>
  <si>
    <t>年齢（５歳階級）</t>
  </si>
  <si>
    <t>総数</t>
  </si>
  <si>
    <t>年少人口
（０～14歳）</t>
  </si>
  <si>
    <t>０～４歳</t>
  </si>
  <si>
    <t>５～９歳</t>
  </si>
  <si>
    <t>10～14歳</t>
  </si>
  <si>
    <t>生産年齢人口
（15～64歳）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</si>
  <si>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</si>
  <si>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</si>
  <si>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</si>
  <si>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</si>
  <si>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</si>
  <si>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</si>
  <si>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</si>
  <si>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</si>
  <si>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</si>
  <si>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</si>
  <si>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老年人口
（65歳以上）</t>
  </si>
  <si>
    <t>65～69歳</t>
  </si>
  <si>
    <t>70～74歳</t>
  </si>
  <si>
    <t>75～79歳</t>
  </si>
  <si>
    <t>80～84歳</t>
  </si>
  <si>
    <t>85歳以上</t>
  </si>
  <si>
    <t>　　　区、年齢別人口の割合（住民基本台帳による）</t>
  </si>
  <si>
    <t>（単位　％）</t>
  </si>
  <si>
    <t>平成27年</t>
  </si>
  <si>
    <t>平成22～27年</t>
  </si>
  <si>
    <t>令和２年</t>
  </si>
  <si>
    <t>平成12～17年</t>
  </si>
  <si>
    <t>平成27～令和２年</t>
  </si>
  <si>
    <t>　　(5)　戸籍数</t>
  </si>
  <si>
    <t>市　計</t>
  </si>
  <si>
    <t>戸籍数</t>
  </si>
  <si>
    <t/>
  </si>
  <si>
    <t>割　　　　　　　　　　　　　合　　　　　　　　　　(％)</t>
  </si>
  <si>
    <t>　　(6)　本籍人口</t>
  </si>
  <si>
    <t>本籍人口</t>
  </si>
  <si>
    <t>　　(7)　選挙人名簿登録者数等</t>
  </si>
  <si>
    <t>市　計</t>
  </si>
  <si>
    <t>中央区</t>
  </si>
  <si>
    <t>北　区</t>
  </si>
  <si>
    <t>東　区</t>
  </si>
  <si>
    <t>白石区</t>
  </si>
  <si>
    <t>厚別区</t>
  </si>
  <si>
    <t>豊平区</t>
  </si>
  <si>
    <t>清田区</t>
  </si>
  <si>
    <t>南　区</t>
  </si>
  <si>
    <t>西　区</t>
  </si>
  <si>
    <t>手稲区</t>
  </si>
  <si>
    <t>人数</t>
  </si>
  <si>
    <t>（人）</t>
  </si>
  <si>
    <t>登録者数</t>
  </si>
  <si>
    <t>男</t>
  </si>
  <si>
    <t>女</t>
  </si>
  <si>
    <t>割合</t>
  </si>
  <si>
    <t>（％）</t>
  </si>
  <si>
    <t>投票区数</t>
  </si>
  <si>
    <t>注）比率は小数点以下第２位で四捨五入。</t>
  </si>
  <si>
    <t>増△減</t>
  </si>
  <si>
    <t>増減率（％）</t>
  </si>
  <si>
    <t>30年</t>
  </si>
  <si>
    <t>31年</t>
  </si>
  <si>
    <t>令和</t>
  </si>
  <si>
    <t xml:space="preserve"> 2年</t>
  </si>
  <si>
    <t xml:space="preserve"> 3年</t>
  </si>
  <si>
    <t xml:space="preserve"> 4年</t>
  </si>
  <si>
    <t>4年4月1日現在</t>
  </si>
  <si>
    <t>4年４月１日現在</t>
  </si>
  <si>
    <t>5年４月１日現在</t>
  </si>
  <si>
    <t>5年４月１日現在</t>
  </si>
  <si>
    <t>平　 成</t>
  </si>
  <si>
    <t xml:space="preserve"> 5年</t>
  </si>
  <si>
    <t>令和４年中　</t>
  </si>
  <si>
    <t>令和５年４月１日現在　</t>
  </si>
  <si>
    <t>5年4月1日現在</t>
  </si>
  <si>
    <t>令和５年12月１日現在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</si>
</sst>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#,##0;&quot;△ &quot;#,##0"/>
    <numFmt numFmtId="179" formatCode="#,##0.00;&quot;△ &quot;#,##0.00"/>
    <numFmt numFmtId="180" formatCode="#,##0;&quot;△&quot;\ ?,??0;&quot;－&quot;"/>
    <numFmt numFmtId="181" formatCode="#,##0;&quot;△&quot;\ ??,??0;&quot;－&quot;"/>
    <numFmt numFmtId="182" formatCode="_ * #,##0_ ;_ * \-#,##0_ ;_ * &quot;－&quot;;_ @_ "/>
    <numFmt numFmtId="183" formatCode="#,##0;&quot;△  &quot;#,##0"/>
    <numFmt numFmtId="184" formatCode="#,##0;[Red]&quot;△&quot;\ #,##0\:&quot;－&quot;"/>
    <numFmt numFmtId="185" formatCode="#,##0_ "/>
    <numFmt numFmtId="186" formatCode="0.0\ ;&quot;△ &quot;0.0\ "/>
    <numFmt numFmtId="187" formatCode="#,##0\ ;&quot;△ &quot;#,##0\ "/>
    <numFmt numFmtId="188" formatCode="#,##0\ ;&quot;△      &quot;#,##0\ "/>
    <numFmt numFmtId="189" formatCode="#,##0\ ;&quot;△   &quot;#,##0\ "/>
    <numFmt numFmtId="190" formatCode="#,##0.00\ ;&quot;△ &quot;#,##0.00\ "/>
    <numFmt numFmtId="191" formatCode="#,##0.00\ ;&quot;△     &quot;#,##0.00\ "/>
    <numFmt numFmtId="192" formatCode="#,##0\ "/>
    <numFmt numFmtId="193" formatCode="#,##0;&quot;△&quot;?,??0;&quot;－&quot;"/>
    <numFmt numFmtId="194" formatCode="0.0_ "/>
    <numFmt numFmtId="195" formatCode="#,##0.0_ ;[Red]\-#,##0.0\ "/>
    <numFmt numFmtId="196" formatCode="0.0"/>
    <numFmt numFmtId="197" formatCode="#,##0.0_ "/>
    <numFmt numFmtId="198" formatCode="#,##0.00;&quot;△  &quot;#,##0.00"/>
    <numFmt numFmtId="199" formatCode="#,##0.00;&quot;△   &quot;#,##0.00"/>
    <numFmt numFmtId="200" formatCode="#,##0\ ;&quot;△　 &quot;#,##0\ "/>
    <numFmt numFmtId="201" formatCode="#,##0.00\ ;&quot;△　&quot;#,##0.00\ "/>
    <numFmt numFmtId="202" formatCode="#,##0;&quot;△   &quot;#,##0"/>
    <numFmt numFmtId="203" formatCode="#,##0;&quot;△    &quot;#,##0"/>
    <numFmt numFmtId="204" formatCode="#,##0;&quot;△     &quot;#,##0"/>
    <numFmt numFmtId="205" formatCode="#,##0;&quot;△　  &quot;#,##0"/>
    <numFmt numFmtId="206" formatCode="#,##0.00;&quot;△　 &quot;#,##0.00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  <numFmt numFmtId="210" formatCode="[$]ggge&quot;年&quot;m&quot;月&quot;d&quot;日&quot;;@"/>
    <numFmt numFmtId="211" formatCode="[$]gge&quot;年&quot;m&quot;月&quot;d&quot;日&quot;;@"/>
  </numFmts>
  <fonts count="74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color indexed="8"/>
      <name val="ＭＳ 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"/>
      <color indexed="20"/>
      <name val="ＭＳ 明朝"/>
      <family val="1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5"/>
      <color theme="11"/>
      <name val="ＭＳ 明朝"/>
      <family val="1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sz val="12"/>
      <color theme="1"/>
      <name val="ＭＳ ゴシック"/>
      <family val="3"/>
    </font>
    <font>
      <b/>
      <sz val="14"/>
      <color theme="1"/>
      <name val="ＭＳ ゴシック"/>
      <family val="3"/>
    </font>
    <font>
      <sz val="9"/>
      <color theme="1"/>
      <name val="ＭＳ 明朝"/>
      <family val="1"/>
    </font>
    <font>
      <sz val="10.5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10.5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/>
      <bottom/>
    </border>
    <border>
      <left style="hair"/>
      <right/>
      <top/>
      <bottom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 style="thin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/>
      <bottom style="thin"/>
    </border>
    <border>
      <left style="hair"/>
      <right style="hair"/>
      <top style="hair"/>
      <bottom/>
    </border>
    <border>
      <left style="hair"/>
      <right/>
      <top style="hair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184" fontId="4" fillId="0" borderId="0">
      <alignment vertical="center"/>
      <protection locked="0"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176" fontId="62" fillId="0" borderId="0" xfId="50" applyNumberFormat="1" applyFont="1" applyFill="1" applyAlignment="1">
      <alignment/>
    </xf>
    <xf numFmtId="38" fontId="63" fillId="0" borderId="0" xfId="50" applyFont="1" applyFill="1" applyAlignment="1">
      <alignment vertical="center"/>
    </xf>
    <xf numFmtId="176" fontId="62" fillId="0" borderId="0" xfId="50" applyNumberFormat="1" applyFont="1" applyFill="1" applyAlignment="1" applyProtection="1">
      <alignment/>
      <protection locked="0"/>
    </xf>
    <xf numFmtId="38" fontId="62" fillId="0" borderId="0" xfId="50" applyFont="1" applyFill="1" applyAlignment="1">
      <alignment vertical="center"/>
    </xf>
    <xf numFmtId="176" fontId="64" fillId="0" borderId="0" xfId="50" applyNumberFormat="1" applyFont="1" applyFill="1" applyBorder="1" applyAlignment="1" applyProtection="1">
      <alignment horizontal="right" vertical="center"/>
      <protection locked="0"/>
    </xf>
    <xf numFmtId="176" fontId="62" fillId="0" borderId="10" xfId="50" applyNumberFormat="1" applyFont="1" applyFill="1" applyBorder="1" applyAlignment="1" applyProtection="1">
      <alignment vertical="center"/>
      <protection locked="0"/>
    </xf>
    <xf numFmtId="176" fontId="64" fillId="0" borderId="11" xfId="50" applyNumberFormat="1" applyFont="1" applyFill="1" applyBorder="1" applyAlignment="1" applyProtection="1">
      <alignment horizontal="center" vertical="center"/>
      <protection locked="0"/>
    </xf>
    <xf numFmtId="176" fontId="64" fillId="0" borderId="12" xfId="50" applyNumberFormat="1" applyFont="1" applyFill="1" applyBorder="1" applyAlignment="1" applyProtection="1">
      <alignment horizontal="center" vertical="center"/>
      <protection locked="0"/>
    </xf>
    <xf numFmtId="176" fontId="62" fillId="0" borderId="0" xfId="50" applyNumberFormat="1" applyFont="1" applyFill="1" applyAlignment="1" applyProtection="1">
      <alignment vertical="center"/>
      <protection locked="0"/>
    </xf>
    <xf numFmtId="176" fontId="64" fillId="0" borderId="0" xfId="50" applyNumberFormat="1" applyFont="1" applyFill="1" applyBorder="1" applyAlignment="1" applyProtection="1">
      <alignment horizontal="center" vertical="center"/>
      <protection locked="0"/>
    </xf>
    <xf numFmtId="176" fontId="64" fillId="0" borderId="0" xfId="50" applyNumberFormat="1" applyFont="1" applyFill="1" applyAlignment="1">
      <alignment horizontal="distributed" vertical="center"/>
    </xf>
    <xf numFmtId="185" fontId="64" fillId="0" borderId="13" xfId="50" applyNumberFormat="1" applyFont="1" applyFill="1" applyBorder="1" applyAlignment="1">
      <alignment vertical="center"/>
    </xf>
    <xf numFmtId="176" fontId="64" fillId="0" borderId="0" xfId="50" applyNumberFormat="1" applyFont="1" applyFill="1" applyAlignment="1">
      <alignment horizontal="center" vertical="center"/>
    </xf>
    <xf numFmtId="176" fontId="65" fillId="0" borderId="0" xfId="50" applyNumberFormat="1" applyFont="1" applyFill="1" applyAlignment="1">
      <alignment horizontal="right" vertical="center"/>
    </xf>
    <xf numFmtId="186" fontId="64" fillId="0" borderId="13" xfId="50" applyNumberFormat="1" applyFont="1" applyFill="1" applyBorder="1" applyAlignment="1">
      <alignment vertical="center"/>
    </xf>
    <xf numFmtId="186" fontId="64" fillId="0" borderId="14" xfId="50" applyNumberFormat="1" applyFont="1" applyFill="1" applyBorder="1" applyAlignment="1">
      <alignment vertical="center"/>
    </xf>
    <xf numFmtId="176" fontId="64" fillId="0" borderId="0" xfId="50" applyNumberFormat="1" applyFont="1" applyFill="1" applyBorder="1" applyAlignment="1">
      <alignment horizontal="distributed" vertical="center"/>
    </xf>
    <xf numFmtId="176" fontId="62" fillId="0" borderId="15" xfId="50" applyNumberFormat="1" applyFont="1" applyFill="1" applyBorder="1" applyAlignment="1">
      <alignment/>
    </xf>
    <xf numFmtId="176" fontId="64" fillId="0" borderId="15" xfId="50" applyNumberFormat="1" applyFont="1" applyFill="1" applyBorder="1" applyAlignment="1">
      <alignment horizontal="distributed" vertical="center"/>
    </xf>
    <xf numFmtId="186" fontId="64" fillId="0" borderId="16" xfId="50" applyNumberFormat="1" applyFont="1" applyFill="1" applyBorder="1" applyAlignment="1">
      <alignment vertical="center"/>
    </xf>
    <xf numFmtId="186" fontId="64" fillId="0" borderId="17" xfId="50" applyNumberFormat="1" applyFont="1" applyFill="1" applyBorder="1" applyAlignment="1">
      <alignment vertical="center"/>
    </xf>
    <xf numFmtId="176" fontId="64" fillId="0" borderId="0" xfId="50" applyNumberFormat="1" applyFont="1" applyFill="1" applyBorder="1" applyAlignment="1">
      <alignment vertical="center"/>
    </xf>
    <xf numFmtId="176" fontId="64" fillId="0" borderId="0" xfId="50" applyNumberFormat="1" applyFont="1" applyFill="1" applyAlignment="1">
      <alignment vertical="center"/>
    </xf>
    <xf numFmtId="176" fontId="64" fillId="0" borderId="0" xfId="50" applyNumberFormat="1" applyFont="1" applyFill="1" applyAlignment="1" applyProtection="1">
      <alignment vertical="center"/>
      <protection locked="0"/>
    </xf>
    <xf numFmtId="176" fontId="62" fillId="0" borderId="10" xfId="50" applyNumberFormat="1" applyFont="1" applyFill="1" applyBorder="1" applyAlignment="1">
      <alignment/>
    </xf>
    <xf numFmtId="176" fontId="64" fillId="0" borderId="12" xfId="50" applyNumberFormat="1" applyFont="1" applyFill="1" applyBorder="1" applyAlignment="1" applyProtection="1">
      <alignment horizontal="center" vertical="center" shrinkToFit="1"/>
      <protection locked="0"/>
    </xf>
    <xf numFmtId="176" fontId="64" fillId="0" borderId="0" xfId="50" applyNumberFormat="1" applyFont="1" applyFill="1" applyBorder="1" applyAlignment="1" applyProtection="1">
      <alignment horizontal="distributed" vertical="center"/>
      <protection locked="0"/>
    </xf>
    <xf numFmtId="187" fontId="64" fillId="0" borderId="14" xfId="50" applyNumberFormat="1" applyFont="1" applyFill="1" applyBorder="1" applyAlignment="1">
      <alignment vertical="center"/>
    </xf>
    <xf numFmtId="188" fontId="64" fillId="0" borderId="14" xfId="50" applyNumberFormat="1" applyFont="1" applyFill="1" applyBorder="1" applyAlignment="1">
      <alignment vertical="center"/>
    </xf>
    <xf numFmtId="189" fontId="64" fillId="0" borderId="14" xfId="50" applyNumberFormat="1" applyFont="1" applyFill="1" applyBorder="1" applyAlignment="1">
      <alignment vertical="center"/>
    </xf>
    <xf numFmtId="176" fontId="64" fillId="0" borderId="0" xfId="50" applyNumberFormat="1" applyFont="1" applyFill="1" applyBorder="1" applyAlignment="1">
      <alignment horizontal="center" vertical="center"/>
    </xf>
    <xf numFmtId="38" fontId="64" fillId="0" borderId="0" xfId="50" applyFont="1" applyFill="1" applyBorder="1" applyAlignment="1">
      <alignment horizontal="center" vertical="center"/>
    </xf>
    <xf numFmtId="190" fontId="64" fillId="0" borderId="14" xfId="50" applyNumberFormat="1" applyFont="1" applyFill="1" applyBorder="1" applyAlignment="1">
      <alignment vertical="center"/>
    </xf>
    <xf numFmtId="191" fontId="64" fillId="0" borderId="14" xfId="50" applyNumberFormat="1" applyFont="1" applyFill="1" applyBorder="1" applyAlignment="1">
      <alignment vertical="center"/>
    </xf>
    <xf numFmtId="190" fontId="64" fillId="0" borderId="17" xfId="50" applyNumberFormat="1" applyFont="1" applyFill="1" applyBorder="1" applyAlignment="1">
      <alignment vertical="center"/>
    </xf>
    <xf numFmtId="38" fontId="66" fillId="0" borderId="0" xfId="50" applyFont="1" applyFill="1" applyAlignment="1">
      <alignment vertical="top"/>
    </xf>
    <xf numFmtId="38" fontId="67" fillId="0" borderId="0" xfId="50" applyFont="1" applyFill="1" applyAlignment="1">
      <alignment vertical="top"/>
    </xf>
    <xf numFmtId="38" fontId="68" fillId="0" borderId="0" xfId="50" applyFont="1" applyFill="1" applyAlignment="1">
      <alignment vertical="top"/>
    </xf>
    <xf numFmtId="38" fontId="69" fillId="0" borderId="0" xfId="50" applyFont="1" applyFill="1" applyAlignment="1">
      <alignment vertical="top"/>
    </xf>
    <xf numFmtId="38" fontId="63" fillId="0" borderId="0" xfId="50" applyFont="1" applyFill="1" applyAlignment="1">
      <alignment vertical="top"/>
    </xf>
    <xf numFmtId="38" fontId="70" fillId="0" borderId="10" xfId="50" applyFont="1" applyFill="1" applyBorder="1" applyAlignment="1">
      <alignment vertical="center"/>
    </xf>
    <xf numFmtId="38" fontId="64" fillId="0" borderId="18" xfId="50" applyFont="1" applyFill="1" applyBorder="1" applyAlignment="1">
      <alignment horizontal="distributed" vertical="center"/>
    </xf>
    <xf numFmtId="38" fontId="64" fillId="0" borderId="11" xfId="50" applyFont="1" applyFill="1" applyBorder="1" applyAlignment="1">
      <alignment horizontal="center" vertical="center"/>
    </xf>
    <xf numFmtId="38" fontId="64" fillId="0" borderId="12" xfId="50" applyFont="1" applyFill="1" applyBorder="1" applyAlignment="1">
      <alignment horizontal="center" vertical="center"/>
    </xf>
    <xf numFmtId="38" fontId="70" fillId="0" borderId="0" xfId="50" applyFont="1" applyFill="1" applyAlignment="1">
      <alignment horizontal="distributed"/>
    </xf>
    <xf numFmtId="38" fontId="70" fillId="0" borderId="0" xfId="50" applyFont="1" applyFill="1" applyAlignment="1">
      <alignment/>
    </xf>
    <xf numFmtId="38" fontId="70" fillId="0" borderId="19" xfId="50" applyFont="1" applyFill="1" applyBorder="1" applyAlignment="1">
      <alignment vertical="center"/>
    </xf>
    <xf numFmtId="38" fontId="64" fillId="0" borderId="20" xfId="50" applyFont="1" applyFill="1" applyBorder="1" applyAlignment="1">
      <alignment horizontal="distributed" vertical="center"/>
    </xf>
    <xf numFmtId="38" fontId="70" fillId="0" borderId="0" xfId="50" applyFont="1" applyFill="1" applyBorder="1" applyAlignment="1">
      <alignment vertical="center"/>
    </xf>
    <xf numFmtId="38" fontId="64" fillId="0" borderId="21" xfId="50" applyFont="1" applyFill="1" applyBorder="1" applyAlignment="1">
      <alignment horizontal="distributed" vertical="center"/>
    </xf>
    <xf numFmtId="38" fontId="64" fillId="0" borderId="13" xfId="50" applyFont="1" applyFill="1" applyBorder="1" applyAlignment="1">
      <alignment horizontal="right" vertical="center"/>
    </xf>
    <xf numFmtId="176" fontId="64" fillId="0" borderId="13" xfId="50" applyNumberFormat="1" applyFont="1" applyFill="1" applyBorder="1" applyAlignment="1">
      <alignment horizontal="right" vertical="center"/>
    </xf>
    <xf numFmtId="38" fontId="64" fillId="0" borderId="14" xfId="50" applyFont="1" applyFill="1" applyBorder="1" applyAlignment="1">
      <alignment horizontal="right" vertical="center"/>
    </xf>
    <xf numFmtId="38" fontId="70" fillId="0" borderId="15" xfId="50" applyFont="1" applyFill="1" applyBorder="1" applyAlignment="1">
      <alignment vertical="center"/>
    </xf>
    <xf numFmtId="38" fontId="64" fillId="0" borderId="22" xfId="50" applyFont="1" applyFill="1" applyBorder="1" applyAlignment="1">
      <alignment horizontal="distributed" vertical="center"/>
    </xf>
    <xf numFmtId="40" fontId="64" fillId="0" borderId="16" xfId="50" applyNumberFormat="1" applyFont="1" applyFill="1" applyBorder="1" applyAlignment="1">
      <alignment horizontal="right" vertical="center"/>
    </xf>
    <xf numFmtId="177" fontId="64" fillId="0" borderId="16" xfId="50" applyNumberFormat="1" applyFont="1" applyFill="1" applyBorder="1" applyAlignment="1">
      <alignment horizontal="right" vertical="center"/>
    </xf>
    <xf numFmtId="40" fontId="64" fillId="0" borderId="17" xfId="50" applyNumberFormat="1" applyFont="1" applyFill="1" applyBorder="1" applyAlignment="1">
      <alignment horizontal="right" vertical="center"/>
    </xf>
    <xf numFmtId="38" fontId="62" fillId="0" borderId="0" xfId="50" applyFont="1" applyFill="1" applyBorder="1" applyAlignment="1">
      <alignment vertical="center"/>
    </xf>
    <xf numFmtId="38" fontId="64" fillId="0" borderId="0" xfId="50" applyFont="1" applyFill="1" applyBorder="1" applyAlignment="1">
      <alignment vertical="center"/>
    </xf>
    <xf numFmtId="38" fontId="62" fillId="0" borderId="0" xfId="50" applyFont="1" applyFill="1" applyAlignment="1">
      <alignment/>
    </xf>
    <xf numFmtId="38" fontId="62" fillId="0" borderId="23" xfId="50" applyFont="1" applyFill="1" applyBorder="1" applyAlignment="1">
      <alignment vertical="top"/>
    </xf>
    <xf numFmtId="38" fontId="63" fillId="0" borderId="23" xfId="50" applyFont="1" applyFill="1" applyBorder="1" applyAlignment="1">
      <alignment vertical="top"/>
    </xf>
    <xf numFmtId="38" fontId="64" fillId="0" borderId="23" xfId="50" applyFont="1" applyFill="1" applyBorder="1" applyAlignment="1">
      <alignment vertical="top"/>
    </xf>
    <xf numFmtId="38" fontId="62" fillId="0" borderId="0" xfId="50" applyFont="1" applyFill="1" applyAlignment="1">
      <alignment vertical="top"/>
    </xf>
    <xf numFmtId="38" fontId="64" fillId="0" borderId="16" xfId="50" applyFont="1" applyFill="1" applyBorder="1" applyAlignment="1">
      <alignment horizontal="center" vertical="center"/>
    </xf>
    <xf numFmtId="38" fontId="64" fillId="0" borderId="17" xfId="50" applyFont="1" applyFill="1" applyBorder="1" applyAlignment="1">
      <alignment horizontal="center" vertical="center"/>
    </xf>
    <xf numFmtId="38" fontId="71" fillId="0" borderId="0" xfId="50" applyFont="1" applyFill="1" applyAlignment="1">
      <alignment horizontal="distributed"/>
    </xf>
    <xf numFmtId="38" fontId="71" fillId="0" borderId="0" xfId="50" applyFont="1" applyFill="1" applyAlignment="1">
      <alignment/>
    </xf>
    <xf numFmtId="183" fontId="64" fillId="0" borderId="13" xfId="52" applyNumberFormat="1" applyFont="1" applyFill="1" applyBorder="1" applyAlignment="1">
      <alignment horizontal="right" vertical="center"/>
    </xf>
    <xf numFmtId="179" fontId="64" fillId="0" borderId="16" xfId="52" applyNumberFormat="1" applyFont="1" applyFill="1" applyBorder="1" applyAlignment="1">
      <alignment horizontal="right" vertical="center"/>
    </xf>
    <xf numFmtId="38" fontId="64" fillId="0" borderId="0" xfId="50" applyFont="1" applyFill="1" applyAlignment="1">
      <alignment vertical="center"/>
    </xf>
    <xf numFmtId="38" fontId="64" fillId="0" borderId="0" xfId="50" applyFont="1" applyFill="1" applyAlignment="1">
      <alignment vertical="top"/>
    </xf>
    <xf numFmtId="38" fontId="64" fillId="0" borderId="0" xfId="50" applyFont="1" applyFill="1" applyBorder="1" applyAlignment="1">
      <alignment horizontal="right" vertical="center"/>
    </xf>
    <xf numFmtId="38" fontId="64" fillId="0" borderId="10" xfId="50" applyFont="1" applyFill="1" applyBorder="1" applyAlignment="1">
      <alignment vertical="center"/>
    </xf>
    <xf numFmtId="38" fontId="64" fillId="0" borderId="0" xfId="50" applyFont="1" applyFill="1" applyAlignment="1">
      <alignment/>
    </xf>
    <xf numFmtId="38" fontId="64" fillId="0" borderId="21" xfId="50" applyFont="1" applyFill="1" applyBorder="1" applyAlignment="1">
      <alignment vertical="center"/>
    </xf>
    <xf numFmtId="38" fontId="64" fillId="0" borderId="15" xfId="50" applyFont="1" applyFill="1" applyBorder="1" applyAlignment="1">
      <alignment vertical="center"/>
    </xf>
    <xf numFmtId="38" fontId="64" fillId="0" borderId="22" xfId="50" applyFont="1" applyFill="1" applyBorder="1" applyAlignment="1">
      <alignment vertical="center"/>
    </xf>
    <xf numFmtId="38" fontId="62" fillId="0" borderId="23" xfId="50" applyFont="1" applyFill="1" applyBorder="1" applyAlignment="1">
      <alignment vertical="center"/>
    </xf>
    <xf numFmtId="38" fontId="62" fillId="0" borderId="23" xfId="50" applyFont="1" applyFill="1" applyBorder="1" applyAlignment="1">
      <alignment/>
    </xf>
    <xf numFmtId="38" fontId="64" fillId="0" borderId="23" xfId="50" applyFont="1" applyFill="1" applyBorder="1" applyAlignment="1">
      <alignment vertical="center"/>
    </xf>
    <xf numFmtId="38" fontId="65" fillId="0" borderId="19" xfId="50" applyFont="1" applyFill="1" applyBorder="1" applyAlignment="1">
      <alignment vertical="center"/>
    </xf>
    <xf numFmtId="38" fontId="65" fillId="0" borderId="20" xfId="50" applyFont="1" applyFill="1" applyBorder="1" applyAlignment="1">
      <alignment horizontal="distributed" vertical="center"/>
    </xf>
    <xf numFmtId="38" fontId="72" fillId="0" borderId="0" xfId="50" applyFont="1" applyFill="1" applyAlignment="1">
      <alignment/>
    </xf>
    <xf numFmtId="38" fontId="65" fillId="0" borderId="0" xfId="50" applyFont="1" applyFill="1" applyAlignment="1">
      <alignment vertical="center"/>
    </xf>
    <xf numFmtId="38" fontId="65" fillId="0" borderId="0" xfId="50" applyFont="1" applyFill="1" applyBorder="1" applyAlignment="1">
      <alignment vertical="center"/>
    </xf>
    <xf numFmtId="38" fontId="72" fillId="0" borderId="0" xfId="50" applyFont="1" applyFill="1" applyAlignment="1">
      <alignment vertical="center"/>
    </xf>
    <xf numFmtId="38" fontId="70" fillId="0" borderId="0" xfId="50" applyFont="1" applyFill="1" applyAlignment="1">
      <alignment vertical="center"/>
    </xf>
    <xf numFmtId="38" fontId="64" fillId="0" borderId="0" xfId="50" applyFont="1" applyFill="1" applyAlignment="1">
      <alignment horizontal="right" vertical="center"/>
    </xf>
    <xf numFmtId="38" fontId="64" fillId="0" borderId="15" xfId="50" applyFont="1" applyFill="1" applyBorder="1" applyAlignment="1">
      <alignment horizontal="right" vertical="center"/>
    </xf>
    <xf numFmtId="38" fontId="63" fillId="0" borderId="0" xfId="50" applyFont="1" applyFill="1" applyBorder="1" applyAlignment="1">
      <alignment vertical="center"/>
    </xf>
    <xf numFmtId="38" fontId="70" fillId="0" borderId="0" xfId="50" applyFont="1" applyFill="1" applyAlignment="1">
      <alignment horizontal="distributed" vertical="center"/>
    </xf>
    <xf numFmtId="38" fontId="72" fillId="0" borderId="19" xfId="50" applyFont="1" applyFill="1" applyBorder="1" applyAlignment="1">
      <alignment vertical="center"/>
    </xf>
    <xf numFmtId="193" fontId="72" fillId="0" borderId="0" xfId="50" applyNumberFormat="1" applyFont="1" applyFill="1" applyAlignment="1">
      <alignment vertical="center"/>
    </xf>
    <xf numFmtId="38" fontId="72" fillId="0" borderId="0" xfId="50" applyFont="1" applyFill="1" applyBorder="1" applyAlignment="1">
      <alignment vertical="center"/>
    </xf>
    <xf numFmtId="40" fontId="64" fillId="0" borderId="0" xfId="50" applyNumberFormat="1" applyFont="1" applyFill="1" applyBorder="1" applyAlignment="1">
      <alignment vertical="center"/>
    </xf>
    <xf numFmtId="194" fontId="65" fillId="0" borderId="24" xfId="50" applyNumberFormat="1" applyFont="1" applyFill="1" applyBorder="1" applyAlignment="1">
      <alignment horizontal="right" vertical="center"/>
    </xf>
    <xf numFmtId="194" fontId="65" fillId="0" borderId="25" xfId="50" applyNumberFormat="1" applyFont="1" applyFill="1" applyBorder="1" applyAlignment="1">
      <alignment horizontal="right" vertical="center"/>
    </xf>
    <xf numFmtId="38" fontId="73" fillId="0" borderId="0" xfId="50" applyFont="1" applyFill="1" applyAlignment="1">
      <alignment vertical="center"/>
    </xf>
    <xf numFmtId="194" fontId="65" fillId="0" borderId="13" xfId="50" applyNumberFormat="1" applyFont="1" applyFill="1" applyBorder="1" applyAlignment="1">
      <alignment horizontal="right" vertical="center"/>
    </xf>
    <xf numFmtId="194" fontId="65" fillId="0" borderId="14" xfId="50" applyNumberFormat="1" applyFont="1" applyFill="1" applyBorder="1" applyAlignment="1">
      <alignment horizontal="right" vertical="center"/>
    </xf>
    <xf numFmtId="194" fontId="64" fillId="0" borderId="13" xfId="50" applyNumberFormat="1" applyFont="1" applyFill="1" applyBorder="1" applyAlignment="1">
      <alignment horizontal="right" vertical="center"/>
    </xf>
    <xf numFmtId="194" fontId="64" fillId="0" borderId="14" xfId="50" applyNumberFormat="1" applyFont="1" applyFill="1" applyBorder="1" applyAlignment="1">
      <alignment horizontal="right" vertical="center"/>
    </xf>
    <xf numFmtId="194" fontId="64" fillId="0" borderId="16" xfId="50" applyNumberFormat="1" applyFont="1" applyFill="1" applyBorder="1" applyAlignment="1">
      <alignment horizontal="right" vertical="center"/>
    </xf>
    <xf numFmtId="194" fontId="64" fillId="0" borderId="17" xfId="50" applyNumberFormat="1" applyFont="1" applyFill="1" applyBorder="1" applyAlignment="1">
      <alignment horizontal="right" vertical="center"/>
    </xf>
    <xf numFmtId="195" fontId="64" fillId="0" borderId="0" xfId="50" applyNumberFormat="1" applyFont="1" applyFill="1" applyAlignment="1">
      <alignment vertical="center"/>
    </xf>
    <xf numFmtId="38" fontId="64" fillId="0" borderId="15" xfId="50" applyFont="1" applyFill="1" applyBorder="1" applyAlignment="1">
      <alignment horizontal="center" vertical="center"/>
    </xf>
    <xf numFmtId="38" fontId="64" fillId="0" borderId="0" xfId="50" applyFont="1" applyFill="1" applyBorder="1" applyAlignment="1">
      <alignment horizontal="distributed" vertical="center"/>
    </xf>
    <xf numFmtId="176" fontId="64" fillId="0" borderId="10" xfId="50" applyNumberFormat="1" applyFont="1" applyFill="1" applyBorder="1" applyAlignment="1" applyProtection="1">
      <alignment horizontal="center" vertical="center"/>
      <protection locked="0"/>
    </xf>
    <xf numFmtId="176" fontId="64" fillId="0" borderId="18" xfId="50" applyNumberFormat="1" applyFont="1" applyFill="1" applyBorder="1" applyAlignment="1" applyProtection="1">
      <alignment horizontal="center" vertical="center"/>
      <protection locked="0"/>
    </xf>
    <xf numFmtId="38" fontId="64" fillId="0" borderId="13" xfId="50" applyFont="1" applyFill="1" applyBorder="1" applyAlignment="1">
      <alignment vertical="center"/>
    </xf>
    <xf numFmtId="38" fontId="64" fillId="0" borderId="14" xfId="50" applyFont="1" applyFill="1" applyBorder="1" applyAlignment="1">
      <alignment vertical="center"/>
    </xf>
    <xf numFmtId="38" fontId="64" fillId="0" borderId="16" xfId="50" applyFont="1" applyFill="1" applyBorder="1" applyAlignment="1">
      <alignment vertical="center"/>
    </xf>
    <xf numFmtId="38" fontId="64" fillId="0" borderId="17" xfId="50" applyFont="1" applyFill="1" applyBorder="1" applyAlignment="1">
      <alignment vertical="center"/>
    </xf>
    <xf numFmtId="3" fontId="65" fillId="0" borderId="24" xfId="50" applyNumberFormat="1" applyFont="1" applyFill="1" applyBorder="1" applyAlignment="1">
      <alignment horizontal="right" vertical="center"/>
    </xf>
    <xf numFmtId="3" fontId="65" fillId="0" borderId="25" xfId="50" applyNumberFormat="1" applyFont="1" applyFill="1" applyBorder="1" applyAlignment="1">
      <alignment horizontal="right" vertical="center"/>
    </xf>
    <xf numFmtId="3" fontId="65" fillId="0" borderId="13" xfId="50" applyNumberFormat="1" applyFont="1" applyFill="1" applyBorder="1" applyAlignment="1">
      <alignment horizontal="right" vertical="center"/>
    </xf>
    <xf numFmtId="3" fontId="65" fillId="0" borderId="14" xfId="50" applyNumberFormat="1" applyFont="1" applyFill="1" applyBorder="1" applyAlignment="1">
      <alignment horizontal="right" vertical="center"/>
    </xf>
    <xf numFmtId="3" fontId="64" fillId="0" borderId="13" xfId="50" applyNumberFormat="1" applyFont="1" applyFill="1" applyBorder="1" applyAlignment="1">
      <alignment horizontal="right" vertical="center"/>
    </xf>
    <xf numFmtId="3" fontId="64" fillId="0" borderId="14" xfId="50" applyNumberFormat="1" applyFont="1" applyFill="1" applyBorder="1" applyAlignment="1">
      <alignment horizontal="right" vertical="center"/>
    </xf>
    <xf numFmtId="3" fontId="64" fillId="0" borderId="16" xfId="50" applyNumberFormat="1" applyFont="1" applyFill="1" applyBorder="1" applyAlignment="1">
      <alignment horizontal="right" vertical="center"/>
    </xf>
    <xf numFmtId="3" fontId="64" fillId="0" borderId="17" xfId="50" applyNumberFormat="1" applyFont="1" applyFill="1" applyBorder="1" applyAlignment="1">
      <alignment horizontal="right" vertical="center"/>
    </xf>
    <xf numFmtId="185" fontId="64" fillId="0" borderId="14" xfId="50" applyNumberFormat="1" applyFont="1" applyFill="1" applyBorder="1" applyAlignment="1">
      <alignment vertical="center"/>
    </xf>
    <xf numFmtId="38" fontId="64" fillId="0" borderId="0" xfId="50" applyFont="1" applyFill="1" applyBorder="1" applyAlignment="1">
      <alignment horizontal="distributed" vertical="center"/>
    </xf>
    <xf numFmtId="38" fontId="65" fillId="0" borderId="0" xfId="50" applyFont="1" applyFill="1" applyAlignment="1">
      <alignment horizontal="distributed" vertical="center"/>
    </xf>
    <xf numFmtId="38" fontId="64" fillId="0" borderId="0" xfId="50" applyFont="1" applyFill="1" applyAlignment="1">
      <alignment horizontal="distributed" vertical="center"/>
    </xf>
    <xf numFmtId="38" fontId="63" fillId="0" borderId="0" xfId="52" applyFont="1" applyFill="1" applyAlignment="1">
      <alignment vertical="top"/>
    </xf>
    <xf numFmtId="38" fontId="70" fillId="0" borderId="0" xfId="52" applyFont="1" applyFill="1" applyAlignment="1">
      <alignment horizontal="distributed"/>
    </xf>
    <xf numFmtId="38" fontId="70" fillId="0" borderId="0" xfId="52" applyFont="1" applyFill="1" applyAlignment="1">
      <alignment/>
    </xf>
    <xf numFmtId="40" fontId="70" fillId="0" borderId="0" xfId="52" applyNumberFormat="1" applyFont="1" applyFill="1" applyAlignment="1">
      <alignment/>
    </xf>
    <xf numFmtId="38" fontId="62" fillId="0" borderId="0" xfId="52" applyFont="1" applyFill="1" applyAlignment="1">
      <alignment vertical="center"/>
    </xf>
    <xf numFmtId="38" fontId="64" fillId="0" borderId="0" xfId="52" applyFont="1" applyFill="1" applyAlignment="1">
      <alignment vertical="center"/>
    </xf>
    <xf numFmtId="38" fontId="62" fillId="0" borderId="0" xfId="52" applyFont="1" applyFill="1" applyAlignment="1">
      <alignment/>
    </xf>
    <xf numFmtId="38" fontId="62" fillId="0" borderId="0" xfId="52" applyFont="1" applyFill="1" applyAlignment="1">
      <alignment vertical="top"/>
    </xf>
    <xf numFmtId="38" fontId="68" fillId="0" borderId="0" xfId="52" applyFont="1" applyFill="1" applyAlignment="1">
      <alignment/>
    </xf>
    <xf numFmtId="38" fontId="64" fillId="0" borderId="15" xfId="50" applyFont="1" applyFill="1" applyBorder="1" applyAlignment="1">
      <alignment horizontal="distributed" vertical="center"/>
    </xf>
    <xf numFmtId="38" fontId="65" fillId="0" borderId="19" xfId="50" applyFont="1" applyFill="1" applyBorder="1" applyAlignment="1">
      <alignment horizontal="distributed" vertical="center"/>
    </xf>
    <xf numFmtId="38" fontId="64" fillId="0" borderId="0" xfId="50" applyFont="1" applyFill="1" applyBorder="1" applyAlignment="1">
      <alignment horizontal="distributed" vertical="center"/>
    </xf>
    <xf numFmtId="0" fontId="69" fillId="0" borderId="0" xfId="0" applyFont="1" applyFill="1" applyBorder="1" applyAlignment="1">
      <alignment vertical="center"/>
    </xf>
    <xf numFmtId="38" fontId="65" fillId="0" borderId="0" xfId="50" applyFont="1" applyFill="1" applyBorder="1" applyAlignment="1">
      <alignment horizontal="distributed" vertical="center"/>
    </xf>
    <xf numFmtId="205" fontId="64" fillId="0" borderId="13" xfId="52" applyNumberFormat="1" applyFont="1" applyFill="1" applyBorder="1" applyAlignment="1">
      <alignment horizontal="right" vertical="center"/>
    </xf>
    <xf numFmtId="206" fontId="64" fillId="0" borderId="16" xfId="52" applyNumberFormat="1" applyFont="1" applyFill="1" applyBorder="1" applyAlignment="1">
      <alignment horizontal="right" vertical="center"/>
    </xf>
    <xf numFmtId="180" fontId="7" fillId="0" borderId="13" xfId="50" applyNumberFormat="1" applyFont="1" applyFill="1" applyBorder="1" applyAlignment="1">
      <alignment vertical="center"/>
    </xf>
    <xf numFmtId="180" fontId="7" fillId="0" borderId="25" xfId="50" applyNumberFormat="1" applyFont="1" applyFill="1" applyBorder="1" applyAlignment="1">
      <alignment vertical="center"/>
    </xf>
    <xf numFmtId="178" fontId="8" fillId="0" borderId="0" xfId="50" applyNumberFormat="1" applyFont="1" applyFill="1" applyBorder="1" applyAlignment="1">
      <alignment horizontal="centerContinuous" vertical="center"/>
    </xf>
    <xf numFmtId="178" fontId="8" fillId="0" borderId="0" xfId="50" applyNumberFormat="1" applyFont="1" applyFill="1" applyAlignment="1">
      <alignment horizontal="centerContinuous" vertical="center"/>
    </xf>
    <xf numFmtId="181" fontId="7" fillId="0" borderId="13" xfId="50" applyNumberFormat="1" applyFont="1" applyFill="1" applyBorder="1" applyAlignment="1">
      <alignment vertical="center"/>
    </xf>
    <xf numFmtId="180" fontId="7" fillId="0" borderId="14" xfId="50" applyNumberFormat="1" applyFont="1" applyFill="1" applyBorder="1" applyAlignment="1">
      <alignment vertical="center"/>
    </xf>
    <xf numFmtId="178" fontId="7" fillId="0" borderId="13" xfId="50" applyNumberFormat="1" applyFont="1" applyFill="1" applyBorder="1" applyAlignment="1">
      <alignment vertical="center"/>
    </xf>
    <xf numFmtId="178" fontId="7" fillId="0" borderId="14" xfId="50" applyNumberFormat="1" applyFont="1" applyFill="1" applyBorder="1" applyAlignment="1">
      <alignment vertical="center"/>
    </xf>
    <xf numFmtId="180" fontId="7" fillId="0" borderId="13" xfId="50" applyNumberFormat="1" applyFont="1" applyFill="1" applyBorder="1" applyAlignment="1">
      <alignment horizontal="right" vertical="center"/>
    </xf>
    <xf numFmtId="182" fontId="7" fillId="0" borderId="13" xfId="50" applyNumberFormat="1" applyFont="1" applyFill="1" applyBorder="1" applyAlignment="1">
      <alignment vertical="center"/>
    </xf>
    <xf numFmtId="183" fontId="7" fillId="0" borderId="13" xfId="50" applyNumberFormat="1" applyFont="1" applyFill="1" applyBorder="1" applyAlignment="1">
      <alignment vertical="center"/>
    </xf>
    <xf numFmtId="180" fontId="7" fillId="0" borderId="16" xfId="50" applyNumberFormat="1" applyFont="1" applyFill="1" applyBorder="1" applyAlignment="1">
      <alignment vertical="center"/>
    </xf>
    <xf numFmtId="180" fontId="7" fillId="0" borderId="17" xfId="50" applyNumberFormat="1" applyFont="1" applyFill="1" applyBorder="1" applyAlignment="1">
      <alignment vertical="center"/>
    </xf>
    <xf numFmtId="38" fontId="7" fillId="0" borderId="23" xfId="50" applyFont="1" applyFill="1" applyBorder="1" applyAlignment="1">
      <alignment horizontal="right" vertical="center"/>
    </xf>
    <xf numFmtId="38" fontId="0" fillId="0" borderId="0" xfId="52" applyFont="1" applyFill="1" applyAlignment="1">
      <alignment vertical="center"/>
    </xf>
    <xf numFmtId="38" fontId="9" fillId="0" borderId="0" xfId="52" applyFont="1" applyFill="1" applyAlignment="1">
      <alignment vertical="top"/>
    </xf>
    <xf numFmtId="38" fontId="7" fillId="0" borderId="0" xfId="52" applyFont="1" applyFill="1" applyAlignment="1">
      <alignment vertical="center"/>
    </xf>
    <xf numFmtId="38" fontId="0" fillId="0" borderId="10" xfId="52" applyFont="1" applyFill="1" applyBorder="1" applyAlignment="1">
      <alignment vertical="center"/>
    </xf>
    <xf numFmtId="38" fontId="0" fillId="0" borderId="15" xfId="52" applyFont="1" applyFill="1" applyBorder="1" applyAlignment="1">
      <alignment vertical="center"/>
    </xf>
    <xf numFmtId="38" fontId="4" fillId="0" borderId="0" xfId="52" applyFont="1" applyFill="1" applyAlignment="1">
      <alignment vertical="center"/>
    </xf>
    <xf numFmtId="38" fontId="12" fillId="0" borderId="10" xfId="52" applyFont="1" applyFill="1" applyBorder="1" applyAlignment="1">
      <alignment vertical="center"/>
    </xf>
    <xf numFmtId="38" fontId="7" fillId="0" borderId="18" xfId="52" applyFont="1" applyFill="1" applyBorder="1" applyAlignment="1">
      <alignment horizontal="distributed" vertical="center"/>
    </xf>
    <xf numFmtId="38" fontId="7" fillId="0" borderId="11" xfId="52" applyFont="1" applyFill="1" applyBorder="1" applyAlignment="1">
      <alignment horizontal="center" vertical="center"/>
    </xf>
    <xf numFmtId="38" fontId="7" fillId="0" borderId="12" xfId="52" applyFont="1" applyFill="1" applyBorder="1" applyAlignment="1">
      <alignment horizontal="center" vertical="center"/>
    </xf>
    <xf numFmtId="38" fontId="12" fillId="0" borderId="19" xfId="52" applyFont="1" applyFill="1" applyBorder="1" applyAlignment="1">
      <alignment vertical="center"/>
    </xf>
    <xf numFmtId="38" fontId="7" fillId="0" borderId="19" xfId="52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vertical="center"/>
    </xf>
    <xf numFmtId="38" fontId="7" fillId="0" borderId="19" xfId="52" applyFont="1" applyFill="1" applyBorder="1" applyAlignment="1">
      <alignment horizontal="center" vertical="center"/>
    </xf>
    <xf numFmtId="38" fontId="12" fillId="0" borderId="0" xfId="52" applyFont="1" applyFill="1" applyBorder="1" applyAlignment="1">
      <alignment vertical="center"/>
    </xf>
    <xf numFmtId="38" fontId="7" fillId="0" borderId="0" xfId="52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38" fontId="7" fillId="0" borderId="21" xfId="52" applyFont="1" applyFill="1" applyBorder="1" applyAlignment="1">
      <alignment horizontal="distributed" vertical="center"/>
    </xf>
    <xf numFmtId="38" fontId="7" fillId="0" borderId="13" xfId="52" applyFont="1" applyFill="1" applyBorder="1" applyAlignment="1">
      <alignment vertical="center"/>
    </xf>
    <xf numFmtId="38" fontId="7" fillId="0" borderId="14" xfId="52" applyFont="1" applyFill="1" applyBorder="1" applyAlignment="1">
      <alignment vertical="center"/>
    </xf>
    <xf numFmtId="178" fontId="7" fillId="0" borderId="13" xfId="52" applyNumberFormat="1" applyFont="1" applyFill="1" applyBorder="1" applyAlignment="1">
      <alignment vertical="center"/>
    </xf>
    <xf numFmtId="178" fontId="7" fillId="0" borderId="14" xfId="52" applyNumberFormat="1" applyFont="1" applyFill="1" applyBorder="1" applyAlignment="1">
      <alignment vertical="center"/>
    </xf>
    <xf numFmtId="177" fontId="7" fillId="0" borderId="13" xfId="43" applyNumberFormat="1" applyFont="1" applyFill="1" applyBorder="1" applyAlignment="1">
      <alignment vertical="center"/>
    </xf>
    <xf numFmtId="177" fontId="7" fillId="0" borderId="14" xfId="43" applyNumberFormat="1" applyFont="1" applyFill="1" applyBorder="1" applyAlignment="1">
      <alignment vertical="center"/>
    </xf>
    <xf numFmtId="38" fontId="7" fillId="0" borderId="0" xfId="52" applyFont="1" applyFill="1" applyBorder="1" applyAlignment="1">
      <alignment horizontal="center" vertical="center"/>
    </xf>
    <xf numFmtId="196" fontId="7" fillId="0" borderId="13" xfId="52" applyNumberFormat="1" applyFont="1" applyFill="1" applyBorder="1" applyAlignment="1">
      <alignment vertical="center"/>
    </xf>
    <xf numFmtId="2" fontId="7" fillId="0" borderId="13" xfId="52" applyNumberFormat="1" applyFont="1" applyFill="1" applyBorder="1" applyAlignment="1">
      <alignment vertical="center"/>
    </xf>
    <xf numFmtId="2" fontId="7" fillId="0" borderId="14" xfId="52" applyNumberFormat="1" applyFont="1" applyFill="1" applyBorder="1" applyAlignment="1">
      <alignment vertical="center"/>
    </xf>
    <xf numFmtId="38" fontId="12" fillId="0" borderId="15" xfId="52" applyFont="1" applyFill="1" applyBorder="1" applyAlignment="1">
      <alignment vertical="center"/>
    </xf>
    <xf numFmtId="38" fontId="7" fillId="0" borderId="22" xfId="52" applyFont="1" applyFill="1" applyBorder="1" applyAlignment="1">
      <alignment horizontal="distributed" vertical="center"/>
    </xf>
    <xf numFmtId="196" fontId="7" fillId="0" borderId="16" xfId="52" applyNumberFormat="1" applyFont="1" applyFill="1" applyBorder="1" applyAlignment="1">
      <alignment vertical="center"/>
    </xf>
    <xf numFmtId="2" fontId="7" fillId="0" borderId="16" xfId="52" applyNumberFormat="1" applyFont="1" applyFill="1" applyBorder="1" applyAlignment="1">
      <alignment vertical="center"/>
    </xf>
    <xf numFmtId="2" fontId="7" fillId="0" borderId="17" xfId="52" applyNumberFormat="1" applyFont="1" applyFill="1" applyBorder="1" applyAlignment="1">
      <alignment vertical="center"/>
    </xf>
    <xf numFmtId="38" fontId="7" fillId="0" borderId="0" xfId="52" applyFont="1" applyFill="1" applyBorder="1" applyAlignment="1">
      <alignment vertical="center"/>
    </xf>
    <xf numFmtId="38" fontId="0" fillId="0" borderId="0" xfId="52" applyFont="1" applyFill="1" applyAlignment="1">
      <alignment vertical="top"/>
    </xf>
    <xf numFmtId="38" fontId="7" fillId="0" borderId="0" xfId="52" applyFont="1" applyFill="1" applyAlignment="1">
      <alignment vertical="top"/>
    </xf>
    <xf numFmtId="38" fontId="7" fillId="0" borderId="0" xfId="52" applyFont="1" applyFill="1" applyBorder="1" applyAlignment="1">
      <alignment vertical="top"/>
    </xf>
    <xf numFmtId="177" fontId="7" fillId="0" borderId="13" xfId="52" applyNumberFormat="1" applyFont="1" applyFill="1" applyBorder="1" applyAlignment="1">
      <alignment vertical="center"/>
    </xf>
    <xf numFmtId="177" fontId="7" fillId="0" borderId="14" xfId="52" applyNumberFormat="1" applyFont="1" applyFill="1" applyBorder="1" applyAlignment="1">
      <alignment vertical="center"/>
    </xf>
    <xf numFmtId="0" fontId="64" fillId="0" borderId="0" xfId="0" applyFont="1" applyAlignment="1">
      <alignment horizontal="distributed" vertical="center"/>
    </xf>
    <xf numFmtId="0" fontId="64" fillId="0" borderId="0" xfId="0" applyFont="1" applyAlignment="1">
      <alignment horizontal="center" vertical="center"/>
    </xf>
    <xf numFmtId="38" fontId="64" fillId="0" borderId="19" xfId="50" applyFont="1" applyFill="1" applyBorder="1" applyAlignment="1">
      <alignment horizontal="distributed" vertical="center"/>
    </xf>
    <xf numFmtId="0" fontId="69" fillId="0" borderId="19" xfId="0" applyFont="1" applyBorder="1" applyAlignment="1">
      <alignment vertical="center"/>
    </xf>
    <xf numFmtId="38" fontId="64" fillId="0" borderId="10" xfId="50" applyFont="1" applyFill="1" applyBorder="1" applyAlignment="1">
      <alignment horizontal="distributed" vertical="center"/>
    </xf>
    <xf numFmtId="0" fontId="69" fillId="0" borderId="10" xfId="0" applyFont="1" applyFill="1" applyBorder="1" applyAlignment="1">
      <alignment vertical="center"/>
    </xf>
    <xf numFmtId="38" fontId="64" fillId="0" borderId="0" xfId="50" applyFont="1" applyFill="1" applyBorder="1" applyAlignment="1">
      <alignment horizontal="distributed" vertical="center"/>
    </xf>
    <xf numFmtId="38" fontId="64" fillId="0" borderId="15" xfId="50" applyFont="1" applyFill="1" applyBorder="1" applyAlignment="1">
      <alignment horizontal="distributed" vertical="center"/>
    </xf>
    <xf numFmtId="0" fontId="69" fillId="0" borderId="0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178" fontId="8" fillId="0" borderId="0" xfId="50" applyNumberFormat="1" applyFont="1" applyFill="1" applyAlignment="1">
      <alignment horizontal="distributed" vertical="center"/>
    </xf>
    <xf numFmtId="0" fontId="69" fillId="0" borderId="15" xfId="0" applyFont="1" applyFill="1" applyBorder="1" applyAlignment="1">
      <alignment vertical="center"/>
    </xf>
    <xf numFmtId="38" fontId="64" fillId="0" borderId="10" xfId="5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38" fontId="65" fillId="0" borderId="0" xfId="50" applyFont="1" applyFill="1" applyAlignment="1">
      <alignment horizontal="distributed" vertical="center"/>
    </xf>
    <xf numFmtId="0" fontId="65" fillId="0" borderId="0" xfId="0" applyFont="1" applyFill="1" applyAlignment="1">
      <alignment vertical="center"/>
    </xf>
    <xf numFmtId="0" fontId="69" fillId="0" borderId="15" xfId="0" applyFont="1" applyFill="1" applyBorder="1" applyAlignment="1">
      <alignment horizontal="distributed" vertical="center"/>
    </xf>
    <xf numFmtId="38" fontId="65" fillId="0" borderId="19" xfId="50" applyFont="1" applyFill="1" applyBorder="1" applyAlignment="1">
      <alignment horizontal="distributed" vertical="center"/>
    </xf>
    <xf numFmtId="0" fontId="65" fillId="0" borderId="19" xfId="0" applyFont="1" applyFill="1" applyBorder="1" applyAlignment="1">
      <alignment vertical="center"/>
    </xf>
    <xf numFmtId="38" fontId="64" fillId="0" borderId="0" xfId="50" applyFont="1" applyFill="1" applyAlignment="1">
      <alignment horizontal="distributed" vertical="center"/>
    </xf>
    <xf numFmtId="0" fontId="64" fillId="0" borderId="0" xfId="0" applyFont="1" applyFill="1" applyAlignment="1">
      <alignment horizontal="distributed" vertical="center"/>
    </xf>
    <xf numFmtId="38" fontId="7" fillId="0" borderId="10" xfId="52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vertical="center"/>
    </xf>
    <xf numFmtId="178" fontId="8" fillId="0" borderId="0" xfId="52" applyNumberFormat="1" applyFont="1" applyFill="1" applyAlignment="1">
      <alignment horizontal="distributed" vertical="center"/>
    </xf>
    <xf numFmtId="38" fontId="7" fillId="0" borderId="0" xfId="52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38" fontId="7" fillId="0" borderId="15" xfId="52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vertical="center"/>
    </xf>
    <xf numFmtId="178" fontId="8" fillId="0" borderId="19" xfId="52" applyNumberFormat="1" applyFont="1" applyFill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64" fillId="0" borderId="0" xfId="0" applyFont="1" applyFill="1" applyBorder="1" applyAlignment="1">
      <alignment vertical="center"/>
    </xf>
    <xf numFmtId="38" fontId="65" fillId="0" borderId="0" xfId="50" applyFont="1" applyFill="1" applyBorder="1" applyAlignment="1">
      <alignment horizontal="distributed" vertical="center" wrapText="1"/>
    </xf>
    <xf numFmtId="0" fontId="73" fillId="0" borderId="0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73" fillId="0" borderId="19" xfId="0" applyFont="1" applyFill="1" applyBorder="1" applyAlignment="1">
      <alignment vertical="center"/>
    </xf>
    <xf numFmtId="38" fontId="65" fillId="0" borderId="0" xfId="50" applyFont="1" applyFill="1" applyBorder="1" applyAlignment="1">
      <alignment horizontal="distributed" vertical="center"/>
    </xf>
    <xf numFmtId="176" fontId="65" fillId="0" borderId="0" xfId="50" applyNumberFormat="1" applyFont="1" applyFill="1" applyBorder="1" applyAlignment="1" applyProtection="1">
      <alignment horizontal="distributed" vertical="center"/>
      <protection locked="0"/>
    </xf>
    <xf numFmtId="176" fontId="65" fillId="0" borderId="0" xfId="50" applyNumberFormat="1" applyFont="1" applyFill="1" applyAlignment="1">
      <alignment horizontal="distributed" vertical="center"/>
    </xf>
    <xf numFmtId="38" fontId="9" fillId="33" borderId="0" xfId="52" applyFont="1" applyFill="1" applyAlignment="1">
      <alignment vertical="top"/>
    </xf>
    <xf numFmtId="38" fontId="0" fillId="33" borderId="0" xfId="52" applyFont="1" applyFill="1" applyAlignment="1">
      <alignment vertical="center"/>
    </xf>
    <xf numFmtId="38" fontId="7" fillId="33" borderId="0" xfId="52" applyFont="1" applyFill="1" applyAlignment="1">
      <alignment vertical="center"/>
    </xf>
    <xf numFmtId="185" fontId="7" fillId="33" borderId="0" xfId="0" applyNumberFormat="1" applyFont="1" applyFill="1" applyAlignment="1" applyProtection="1">
      <alignment horizontal="right" vertical="center"/>
      <protection locked="0"/>
    </xf>
    <xf numFmtId="38" fontId="10" fillId="33" borderId="10" xfId="52" applyFont="1" applyFill="1" applyBorder="1" applyAlignment="1">
      <alignment vertical="center"/>
    </xf>
    <xf numFmtId="38" fontId="7" fillId="33" borderId="10" xfId="52" applyFont="1" applyFill="1" applyBorder="1" applyAlignment="1">
      <alignment vertical="center"/>
    </xf>
    <xf numFmtId="38" fontId="7" fillId="33" borderId="18" xfId="52" applyFont="1" applyFill="1" applyBorder="1" applyAlignment="1">
      <alignment vertical="center"/>
    </xf>
    <xf numFmtId="185" fontId="7" fillId="33" borderId="11" xfId="0" applyNumberFormat="1" applyFont="1" applyFill="1" applyBorder="1" applyAlignment="1">
      <alignment horizontal="center" vertical="center"/>
    </xf>
    <xf numFmtId="185" fontId="7" fillId="33" borderId="12" xfId="0" applyNumberFormat="1" applyFont="1" applyFill="1" applyBorder="1" applyAlignment="1">
      <alignment horizontal="center" vertical="center"/>
    </xf>
    <xf numFmtId="38" fontId="11" fillId="33" borderId="0" xfId="52" applyFont="1" applyFill="1" applyAlignment="1">
      <alignment vertical="center"/>
    </xf>
    <xf numFmtId="38" fontId="8" fillId="33" borderId="0" xfId="52" applyFont="1" applyFill="1" applyAlignment="1">
      <alignment vertical="center"/>
    </xf>
    <xf numFmtId="185" fontId="8" fillId="33" borderId="0" xfId="0" applyNumberFormat="1" applyFont="1" applyFill="1" applyBorder="1" applyAlignment="1">
      <alignment horizontal="center" vertical="center"/>
    </xf>
    <xf numFmtId="185" fontId="8" fillId="33" borderId="19" xfId="0" applyNumberFormat="1" applyFont="1" applyFill="1" applyBorder="1" applyAlignment="1">
      <alignment horizontal="distributed" vertical="center"/>
    </xf>
    <xf numFmtId="185" fontId="8" fillId="33" borderId="0" xfId="0" applyNumberFormat="1" applyFont="1" applyFill="1" applyBorder="1" applyAlignment="1">
      <alignment horizontal="distributed" vertical="center"/>
    </xf>
    <xf numFmtId="185" fontId="8" fillId="33" borderId="0" xfId="0" applyNumberFormat="1" applyFont="1" applyFill="1" applyBorder="1" applyAlignment="1">
      <alignment horizontal="right" vertical="center"/>
    </xf>
    <xf numFmtId="38" fontId="7" fillId="33" borderId="0" xfId="52" applyFont="1" applyFill="1" applyAlignment="1">
      <alignment horizontal="center" vertical="center"/>
    </xf>
    <xf numFmtId="185" fontId="7" fillId="33" borderId="13" xfId="0" applyNumberFormat="1" applyFont="1" applyFill="1" applyBorder="1" applyAlignment="1">
      <alignment vertical="center"/>
    </xf>
    <xf numFmtId="185" fontId="7" fillId="33" borderId="14" xfId="0" applyNumberFormat="1" applyFont="1" applyFill="1" applyBorder="1" applyAlignment="1">
      <alignment vertical="center"/>
    </xf>
    <xf numFmtId="38" fontId="8" fillId="33" borderId="0" xfId="52" applyFont="1" applyFill="1" applyAlignment="1">
      <alignment horizontal="center" vertical="center"/>
    </xf>
    <xf numFmtId="185" fontId="8" fillId="33" borderId="0" xfId="0" applyNumberFormat="1" applyFont="1" applyFill="1" applyBorder="1" applyAlignment="1">
      <alignment vertical="center"/>
    </xf>
    <xf numFmtId="185" fontId="8" fillId="33" borderId="0" xfId="0" applyNumberFormat="1" applyFont="1" applyFill="1" applyBorder="1" applyAlignment="1">
      <alignment horizontal="distributed" vertical="center"/>
    </xf>
    <xf numFmtId="197" fontId="7" fillId="33" borderId="13" xfId="0" applyNumberFormat="1" applyFont="1" applyFill="1" applyBorder="1" applyAlignment="1">
      <alignment vertical="center"/>
    </xf>
    <xf numFmtId="197" fontId="7" fillId="33" borderId="14" xfId="0" applyNumberFormat="1" applyFont="1" applyFill="1" applyBorder="1" applyAlignment="1">
      <alignment vertical="center"/>
    </xf>
    <xf numFmtId="38" fontId="7" fillId="33" borderId="15" xfId="52" applyFont="1" applyFill="1" applyBorder="1" applyAlignment="1">
      <alignment horizontal="center" vertical="center"/>
    </xf>
    <xf numFmtId="38" fontId="7" fillId="33" borderId="22" xfId="52" applyFont="1" applyFill="1" applyBorder="1" applyAlignment="1">
      <alignment vertical="center"/>
    </xf>
    <xf numFmtId="185" fontId="7" fillId="33" borderId="16" xfId="0" applyNumberFormat="1" applyFont="1" applyFill="1" applyBorder="1" applyAlignment="1">
      <alignment vertical="center"/>
    </xf>
    <xf numFmtId="185" fontId="7" fillId="33" borderId="17" xfId="0" applyNumberFormat="1" applyFont="1" applyFill="1" applyBorder="1" applyAlignment="1">
      <alignment vertical="center"/>
    </xf>
    <xf numFmtId="38" fontId="4" fillId="33" borderId="0" xfId="52" applyFont="1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表作成シート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3</xdr:row>
      <xdr:rowOff>0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6667500" y="4762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年齢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" name="テキスト 6"/>
        <xdr:cNvSpPr txBox="1">
          <a:spLocks noChangeArrowheads="1"/>
        </xdr:cNvSpPr>
      </xdr:nvSpPr>
      <xdr:spPr>
        <a:xfrm>
          <a:off x="6667500" y="4381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L52"/>
  <sheetViews>
    <sheetView showGridLines="0" view="pageBreakPreview" zoomScaleSheetLayoutView="100" zoomScalePageLayoutView="0" workbookViewId="0" topLeftCell="A31">
      <selection activeCell="B3" sqref="B3"/>
    </sheetView>
  </sheetViews>
  <sheetFormatPr defaultColWidth="9.125" defaultRowHeight="12.75"/>
  <cols>
    <col min="1" max="1" width="0.74609375" style="4" customWidth="1"/>
    <col min="2" max="2" width="1.4921875" style="4" customWidth="1"/>
    <col min="3" max="3" width="5.75390625" style="4" customWidth="1"/>
    <col min="4" max="4" width="6.00390625" style="72" customWidth="1"/>
    <col min="5" max="5" width="0.74609375" style="72" customWidth="1"/>
    <col min="6" max="6" width="8.50390625" style="72" customWidth="1"/>
    <col min="7" max="13" width="7.125" style="72" customWidth="1"/>
    <col min="14" max="14" width="8.00390625" style="72" customWidth="1"/>
    <col min="15" max="15" width="7.125" style="72" customWidth="1"/>
    <col min="16" max="16" width="8.50390625" style="72" customWidth="1"/>
    <col min="17" max="16384" width="9.125" style="61" customWidth="1"/>
  </cols>
  <sheetData>
    <row r="1" s="36" customFormat="1" ht="24" customHeight="1">
      <c r="B1" s="37" t="s">
        <v>0</v>
      </c>
    </row>
    <row r="2" s="36" customFormat="1" ht="12.75" customHeight="1">
      <c r="C2" s="38"/>
    </row>
    <row r="3" s="36" customFormat="1" ht="12.75" customHeight="1">
      <c r="C3" s="38"/>
    </row>
    <row r="4" s="36" customFormat="1" ht="9" customHeight="1">
      <c r="B4" s="39"/>
    </row>
    <row r="5" s="40" customFormat="1" ht="18" customHeight="1">
      <c r="B5" s="40" t="s">
        <v>1</v>
      </c>
    </row>
    <row r="6" spans="1:38" s="46" customFormat="1" ht="15.75" customHeight="1">
      <c r="A6" s="41"/>
      <c r="B6" s="201" t="s">
        <v>2</v>
      </c>
      <c r="C6" s="202"/>
      <c r="D6" s="202"/>
      <c r="E6" s="42"/>
      <c r="F6" s="43" t="s">
        <v>3</v>
      </c>
      <c r="G6" s="43" t="s">
        <v>4</v>
      </c>
      <c r="H6" s="43" t="s">
        <v>5</v>
      </c>
      <c r="I6" s="43" t="s">
        <v>6</v>
      </c>
      <c r="J6" s="43" t="s">
        <v>7</v>
      </c>
      <c r="K6" s="43" t="s">
        <v>8</v>
      </c>
      <c r="L6" s="43" t="s">
        <v>9</v>
      </c>
      <c r="M6" s="43" t="s">
        <v>10</v>
      </c>
      <c r="N6" s="43" t="s">
        <v>11</v>
      </c>
      <c r="O6" s="43" t="s">
        <v>12</v>
      </c>
      <c r="P6" s="44" t="s">
        <v>13</v>
      </c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</row>
    <row r="7" spans="1:16" s="46" customFormat="1" ht="15.75" customHeight="1">
      <c r="A7" s="47"/>
      <c r="B7" s="199" t="s">
        <v>131</v>
      </c>
      <c r="C7" s="199"/>
      <c r="D7" s="199"/>
      <c r="E7" s="48"/>
      <c r="F7" s="112">
        <v>980808</v>
      </c>
      <c r="G7" s="112">
        <v>144346</v>
      </c>
      <c r="H7" s="112">
        <v>140446</v>
      </c>
      <c r="I7" s="112">
        <v>132309</v>
      </c>
      <c r="J7" s="112">
        <v>109620</v>
      </c>
      <c r="K7" s="112">
        <v>57842</v>
      </c>
      <c r="L7" s="112">
        <v>120653</v>
      </c>
      <c r="M7" s="112">
        <v>45875</v>
      </c>
      <c r="N7" s="112">
        <v>62461</v>
      </c>
      <c r="O7" s="112">
        <v>105346</v>
      </c>
      <c r="P7" s="113">
        <v>61910</v>
      </c>
    </row>
    <row r="8" spans="1:16" s="46" customFormat="1" ht="15.75" customHeight="1">
      <c r="A8" s="49"/>
      <c r="B8" s="203" t="s">
        <v>132</v>
      </c>
      <c r="C8" s="203"/>
      <c r="D8" s="203"/>
      <c r="E8" s="50"/>
      <c r="F8" s="112">
        <v>990375</v>
      </c>
      <c r="G8" s="112">
        <v>147032</v>
      </c>
      <c r="H8" s="112">
        <v>141825</v>
      </c>
      <c r="I8" s="112">
        <v>132953</v>
      </c>
      <c r="J8" s="112">
        <v>110823</v>
      </c>
      <c r="K8" s="112">
        <v>58131</v>
      </c>
      <c r="L8" s="112">
        <v>122175</v>
      </c>
      <c r="M8" s="112">
        <v>46093</v>
      </c>
      <c r="N8" s="112">
        <v>62611</v>
      </c>
      <c r="O8" s="112">
        <v>106533</v>
      </c>
      <c r="P8" s="113">
        <v>62199</v>
      </c>
    </row>
    <row r="9" spans="1:16" s="46" customFormat="1" ht="15.75" customHeight="1">
      <c r="A9" s="49"/>
      <c r="B9" s="203" t="s">
        <v>122</v>
      </c>
      <c r="C9" s="203"/>
      <c r="D9" s="203"/>
      <c r="E9" s="50"/>
      <c r="F9" s="51">
        <f aca="true" t="shared" si="0" ref="F9:P9">F8-F7</f>
        <v>9567</v>
      </c>
      <c r="G9" s="51">
        <f t="shared" si="0"/>
        <v>2686</v>
      </c>
      <c r="H9" s="51">
        <f t="shared" si="0"/>
        <v>1379</v>
      </c>
      <c r="I9" s="51">
        <f t="shared" si="0"/>
        <v>644</v>
      </c>
      <c r="J9" s="51">
        <f t="shared" si="0"/>
        <v>1203</v>
      </c>
      <c r="K9" s="51">
        <f t="shared" si="0"/>
        <v>289</v>
      </c>
      <c r="L9" s="51">
        <f t="shared" si="0"/>
        <v>1522</v>
      </c>
      <c r="M9" s="51">
        <f t="shared" si="0"/>
        <v>218</v>
      </c>
      <c r="N9" s="52">
        <f t="shared" si="0"/>
        <v>150</v>
      </c>
      <c r="O9" s="51">
        <f t="shared" si="0"/>
        <v>1187</v>
      </c>
      <c r="P9" s="53">
        <f t="shared" si="0"/>
        <v>289</v>
      </c>
    </row>
    <row r="10" spans="1:16" s="46" customFormat="1" ht="15.75" customHeight="1">
      <c r="A10" s="54"/>
      <c r="B10" s="204" t="s">
        <v>123</v>
      </c>
      <c r="C10" s="204"/>
      <c r="D10" s="204"/>
      <c r="E10" s="55"/>
      <c r="F10" s="56">
        <f aca="true" t="shared" si="1" ref="F10:P10">F9/F7*100</f>
        <v>0.9754202657400837</v>
      </c>
      <c r="G10" s="56">
        <f t="shared" si="1"/>
        <v>1.8608066728555</v>
      </c>
      <c r="H10" s="56">
        <f t="shared" si="1"/>
        <v>0.9818720362274469</v>
      </c>
      <c r="I10" s="56">
        <f t="shared" si="1"/>
        <v>0.48673937525036093</v>
      </c>
      <c r="J10" s="56">
        <f t="shared" si="1"/>
        <v>1.0974274767378216</v>
      </c>
      <c r="K10" s="56">
        <f t="shared" si="1"/>
        <v>0.4996369420144532</v>
      </c>
      <c r="L10" s="56">
        <f t="shared" si="1"/>
        <v>1.2614688403935252</v>
      </c>
      <c r="M10" s="56">
        <f t="shared" si="1"/>
        <v>0.4752043596730245</v>
      </c>
      <c r="N10" s="57">
        <f t="shared" si="1"/>
        <v>0.24014985350858936</v>
      </c>
      <c r="O10" s="56">
        <f t="shared" si="1"/>
        <v>1.1267632373322196</v>
      </c>
      <c r="P10" s="58">
        <f t="shared" si="1"/>
        <v>0.4668066548215151</v>
      </c>
    </row>
    <row r="11" spans="1:16" ht="15.75" customHeight="1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 ht="15.75" customHeight="1">
      <c r="A12" s="59"/>
      <c r="B12" s="59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 s="65" customFormat="1" ht="18" customHeight="1">
      <c r="A13" s="62"/>
      <c r="B13" s="63" t="s">
        <v>16</v>
      </c>
      <c r="C13" s="63"/>
      <c r="D13" s="63"/>
      <c r="E13" s="63"/>
      <c r="F13" s="63"/>
      <c r="G13" s="63"/>
      <c r="H13" s="64"/>
      <c r="I13" s="64"/>
      <c r="J13" s="64"/>
      <c r="K13" s="64"/>
      <c r="L13" s="64"/>
      <c r="M13" s="64"/>
      <c r="N13" s="64"/>
      <c r="O13" s="64"/>
      <c r="P13" s="64"/>
    </row>
    <row r="14" spans="1:36" s="69" customFormat="1" ht="15.75" customHeight="1">
      <c r="A14" s="49"/>
      <c r="B14" s="203" t="s">
        <v>2</v>
      </c>
      <c r="C14" s="205"/>
      <c r="D14" s="205"/>
      <c r="E14" s="50"/>
      <c r="F14" s="66" t="s">
        <v>3</v>
      </c>
      <c r="G14" s="66" t="s">
        <v>4</v>
      </c>
      <c r="H14" s="66" t="s">
        <v>5</v>
      </c>
      <c r="I14" s="66" t="s">
        <v>6</v>
      </c>
      <c r="J14" s="66" t="s">
        <v>7</v>
      </c>
      <c r="K14" s="66" t="s">
        <v>8</v>
      </c>
      <c r="L14" s="66" t="s">
        <v>9</v>
      </c>
      <c r="M14" s="66" t="s">
        <v>10</v>
      </c>
      <c r="N14" s="66" t="s">
        <v>11</v>
      </c>
      <c r="O14" s="66" t="s">
        <v>12</v>
      </c>
      <c r="P14" s="67" t="s">
        <v>13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</row>
    <row r="15" spans="1:16" s="69" customFormat="1" ht="15.75" customHeight="1">
      <c r="A15" s="47"/>
      <c r="B15" s="199" t="s">
        <v>131</v>
      </c>
      <c r="C15" s="200"/>
      <c r="D15" s="200"/>
      <c r="E15" s="48"/>
      <c r="F15" s="112">
        <v>1970407</v>
      </c>
      <c r="G15" s="112">
        <v>250478</v>
      </c>
      <c r="H15" s="112">
        <v>288428</v>
      </c>
      <c r="I15" s="112">
        <v>264651</v>
      </c>
      <c r="J15" s="112">
        <v>211401</v>
      </c>
      <c r="K15" s="112">
        <v>124034</v>
      </c>
      <c r="L15" s="112">
        <v>225836</v>
      </c>
      <c r="M15" s="112">
        <v>111230</v>
      </c>
      <c r="N15" s="112">
        <v>134816</v>
      </c>
      <c r="O15" s="112">
        <v>217150</v>
      </c>
      <c r="P15" s="113">
        <v>142383</v>
      </c>
    </row>
    <row r="16" spans="1:16" s="69" customFormat="1" ht="15.75" customHeight="1">
      <c r="A16" s="49"/>
      <c r="B16" s="203" t="s">
        <v>133</v>
      </c>
      <c r="C16" s="206"/>
      <c r="D16" s="206"/>
      <c r="E16" s="50"/>
      <c r="F16" s="112">
        <v>1969004</v>
      </c>
      <c r="G16" s="112">
        <v>252689</v>
      </c>
      <c r="H16" s="112">
        <v>288252</v>
      </c>
      <c r="I16" s="112">
        <v>263899</v>
      </c>
      <c r="J16" s="112">
        <v>211088</v>
      </c>
      <c r="K16" s="112">
        <v>123096</v>
      </c>
      <c r="L16" s="112">
        <v>226274</v>
      </c>
      <c r="M16" s="112">
        <v>110625</v>
      </c>
      <c r="N16" s="112">
        <v>134192</v>
      </c>
      <c r="O16" s="112">
        <v>217347</v>
      </c>
      <c r="P16" s="113">
        <v>141542</v>
      </c>
    </row>
    <row r="17" spans="1:16" s="69" customFormat="1" ht="15.75" customHeight="1">
      <c r="A17" s="49"/>
      <c r="B17" s="203" t="s">
        <v>122</v>
      </c>
      <c r="C17" s="205"/>
      <c r="D17" s="205"/>
      <c r="E17" s="50"/>
      <c r="F17" s="70">
        <f aca="true" t="shared" si="2" ref="F17:P17">F16-F15</f>
        <v>-1403</v>
      </c>
      <c r="G17" s="70">
        <f t="shared" si="2"/>
        <v>2211</v>
      </c>
      <c r="H17" s="70">
        <f t="shared" si="2"/>
        <v>-176</v>
      </c>
      <c r="I17" s="70">
        <f t="shared" si="2"/>
        <v>-752</v>
      </c>
      <c r="J17" s="70">
        <f t="shared" si="2"/>
        <v>-313</v>
      </c>
      <c r="K17" s="70">
        <f t="shared" si="2"/>
        <v>-938</v>
      </c>
      <c r="L17" s="70">
        <f t="shared" si="2"/>
        <v>438</v>
      </c>
      <c r="M17" s="70">
        <f t="shared" si="2"/>
        <v>-605</v>
      </c>
      <c r="N17" s="142">
        <f>N16-N15</f>
        <v>-624</v>
      </c>
      <c r="O17" s="70">
        <f t="shared" si="2"/>
        <v>197</v>
      </c>
      <c r="P17" s="70">
        <f t="shared" si="2"/>
        <v>-841</v>
      </c>
    </row>
    <row r="18" spans="1:16" s="69" customFormat="1" ht="15.75" customHeight="1">
      <c r="A18" s="54"/>
      <c r="B18" s="204" t="s">
        <v>123</v>
      </c>
      <c r="C18" s="208"/>
      <c r="D18" s="208"/>
      <c r="E18" s="55"/>
      <c r="F18" s="143">
        <f aca="true" t="shared" si="3" ref="F18:P18">F17/F15*100</f>
        <v>-0.07120356352773818</v>
      </c>
      <c r="G18" s="71">
        <f t="shared" si="3"/>
        <v>0.882712254170027</v>
      </c>
      <c r="H18" s="71">
        <f t="shared" si="3"/>
        <v>-0.06102042797509257</v>
      </c>
      <c r="I18" s="71">
        <f t="shared" si="3"/>
        <v>-0.28414780219987834</v>
      </c>
      <c r="J18" s="71">
        <f t="shared" si="3"/>
        <v>-0.14805984834508826</v>
      </c>
      <c r="K18" s="71">
        <f t="shared" si="3"/>
        <v>-0.7562442556073334</v>
      </c>
      <c r="L18" s="71">
        <f t="shared" si="3"/>
        <v>0.19394604934554277</v>
      </c>
      <c r="M18" s="71">
        <f t="shared" si="3"/>
        <v>-0.543918007731727</v>
      </c>
      <c r="N18" s="71">
        <f t="shared" si="3"/>
        <v>-0.4628530738191312</v>
      </c>
      <c r="O18" s="71">
        <f t="shared" si="3"/>
        <v>0.09072069997697445</v>
      </c>
      <c r="P18" s="71">
        <f t="shared" si="3"/>
        <v>-0.5906604018738192</v>
      </c>
    </row>
    <row r="19" ht="15.75" customHeight="1">
      <c r="P19" s="60"/>
    </row>
    <row r="20" ht="15.75" customHeight="1">
      <c r="P20" s="60"/>
    </row>
    <row r="21" spans="2:16" s="65" customFormat="1" ht="18" customHeight="1">
      <c r="B21" s="40" t="s">
        <v>17</v>
      </c>
      <c r="C21" s="40"/>
      <c r="D21" s="40"/>
      <c r="E21" s="40"/>
      <c r="F21" s="40"/>
      <c r="G21" s="40"/>
      <c r="H21" s="73"/>
      <c r="I21" s="73"/>
      <c r="J21" s="73"/>
      <c r="K21" s="73"/>
      <c r="L21" s="73"/>
      <c r="M21" s="73"/>
      <c r="N21" s="73"/>
      <c r="O21" s="73"/>
      <c r="P21" s="74" t="s">
        <v>18</v>
      </c>
    </row>
    <row r="22" spans="1:16" s="76" customFormat="1" ht="15.75" customHeight="1">
      <c r="A22" s="75"/>
      <c r="B22" s="209" t="s">
        <v>19</v>
      </c>
      <c r="C22" s="210"/>
      <c r="D22" s="210"/>
      <c r="E22" s="42"/>
      <c r="F22" s="43" t="s">
        <v>3</v>
      </c>
      <c r="G22" s="43" t="s">
        <v>4</v>
      </c>
      <c r="H22" s="43" t="s">
        <v>5</v>
      </c>
      <c r="I22" s="43" t="s">
        <v>6</v>
      </c>
      <c r="J22" s="43" t="s">
        <v>7</v>
      </c>
      <c r="K22" s="43" t="s">
        <v>8</v>
      </c>
      <c r="L22" s="43" t="s">
        <v>9</v>
      </c>
      <c r="M22" s="43" t="s">
        <v>10</v>
      </c>
      <c r="N22" s="43" t="s">
        <v>11</v>
      </c>
      <c r="O22" s="43" t="s">
        <v>12</v>
      </c>
      <c r="P22" s="44" t="s">
        <v>13</v>
      </c>
    </row>
    <row r="23" spans="1:16" s="76" customFormat="1" ht="15.75" customHeight="1">
      <c r="A23" s="60"/>
      <c r="B23" s="60"/>
      <c r="C23" s="32" t="s">
        <v>134</v>
      </c>
      <c r="D23" s="32" t="s">
        <v>124</v>
      </c>
      <c r="E23" s="77"/>
      <c r="F23" s="112">
        <v>1961447</v>
      </c>
      <c r="G23" s="112">
        <v>242034</v>
      </c>
      <c r="H23" s="112">
        <v>287707</v>
      </c>
      <c r="I23" s="112">
        <v>264243</v>
      </c>
      <c r="J23" s="112">
        <v>210190</v>
      </c>
      <c r="K23" s="112">
        <v>126257</v>
      </c>
      <c r="L23" s="112">
        <v>221869</v>
      </c>
      <c r="M23" s="112">
        <v>114887</v>
      </c>
      <c r="N23" s="112">
        <v>137895</v>
      </c>
      <c r="O23" s="112">
        <v>214163</v>
      </c>
      <c r="P23" s="113">
        <v>142202</v>
      </c>
    </row>
    <row r="24" spans="1:16" s="76" customFormat="1" ht="15.75" customHeight="1">
      <c r="A24" s="60"/>
      <c r="B24" s="125"/>
      <c r="C24" s="197"/>
      <c r="D24" s="198" t="s">
        <v>125</v>
      </c>
      <c r="E24" s="77"/>
      <c r="F24" s="112">
        <v>1965465</v>
      </c>
      <c r="G24" s="112">
        <v>244070</v>
      </c>
      <c r="H24" s="112">
        <v>288493</v>
      </c>
      <c r="I24" s="112">
        <v>264399</v>
      </c>
      <c r="J24" s="112">
        <v>210968</v>
      </c>
      <c r="K24" s="112">
        <v>126077</v>
      </c>
      <c r="L24" s="112">
        <v>222802</v>
      </c>
      <c r="M24" s="112">
        <v>113958</v>
      </c>
      <c r="N24" s="112">
        <v>137184</v>
      </c>
      <c r="O24" s="112">
        <v>215095</v>
      </c>
      <c r="P24" s="113">
        <v>142419</v>
      </c>
    </row>
    <row r="25" spans="1:16" s="76" customFormat="1" ht="15.75" customHeight="1">
      <c r="A25" s="60"/>
      <c r="B25" s="125"/>
      <c r="C25" s="197" t="s">
        <v>126</v>
      </c>
      <c r="D25" s="198" t="s">
        <v>127</v>
      </c>
      <c r="E25" s="77"/>
      <c r="F25" s="112">
        <v>1970079</v>
      </c>
      <c r="G25" s="112">
        <v>247152</v>
      </c>
      <c r="H25" s="112">
        <v>288872</v>
      </c>
      <c r="I25" s="112">
        <v>264999</v>
      </c>
      <c r="J25" s="112">
        <v>211652</v>
      </c>
      <c r="K25" s="112">
        <v>125682</v>
      </c>
      <c r="L25" s="112">
        <v>224479</v>
      </c>
      <c r="M25" s="112">
        <v>112780</v>
      </c>
      <c r="N25" s="112">
        <v>135919</v>
      </c>
      <c r="O25" s="112">
        <v>216165</v>
      </c>
      <c r="P25" s="113">
        <v>142379</v>
      </c>
    </row>
    <row r="26" spans="1:16" s="76" customFormat="1" ht="15.75" customHeight="1">
      <c r="A26" s="60"/>
      <c r="B26" s="60"/>
      <c r="C26" s="60"/>
      <c r="D26" s="32" t="s">
        <v>128</v>
      </c>
      <c r="E26" s="77"/>
      <c r="F26" s="112">
        <v>1972542</v>
      </c>
      <c r="G26" s="112">
        <v>249005</v>
      </c>
      <c r="H26" s="112">
        <v>289066</v>
      </c>
      <c r="I26" s="112">
        <v>265254</v>
      </c>
      <c r="J26" s="112">
        <v>212006</v>
      </c>
      <c r="K26" s="112">
        <v>124909</v>
      </c>
      <c r="L26" s="112">
        <v>225602</v>
      </c>
      <c r="M26" s="112">
        <v>111940</v>
      </c>
      <c r="N26" s="112">
        <v>134881</v>
      </c>
      <c r="O26" s="112">
        <v>217268</v>
      </c>
      <c r="P26" s="113">
        <v>142611</v>
      </c>
    </row>
    <row r="27" spans="1:16" s="76" customFormat="1" ht="15.75" customHeight="1">
      <c r="A27" s="60"/>
      <c r="B27" s="60"/>
      <c r="C27" s="60"/>
      <c r="D27" s="32" t="s">
        <v>129</v>
      </c>
      <c r="E27" s="77"/>
      <c r="F27" s="112">
        <v>1970407</v>
      </c>
      <c r="G27" s="112">
        <v>250478</v>
      </c>
      <c r="H27" s="112">
        <v>288428</v>
      </c>
      <c r="I27" s="112">
        <v>264651</v>
      </c>
      <c r="J27" s="112">
        <v>211401</v>
      </c>
      <c r="K27" s="112">
        <v>124034</v>
      </c>
      <c r="L27" s="112">
        <v>225836</v>
      </c>
      <c r="M27" s="112">
        <v>111230</v>
      </c>
      <c r="N27" s="112">
        <v>134816</v>
      </c>
      <c r="O27" s="112">
        <v>217150</v>
      </c>
      <c r="P27" s="113">
        <v>142383</v>
      </c>
    </row>
    <row r="28" spans="1:16" s="76" customFormat="1" ht="15.75" customHeight="1">
      <c r="A28" s="78"/>
      <c r="B28" s="78"/>
      <c r="C28" s="78"/>
      <c r="D28" s="108" t="s">
        <v>135</v>
      </c>
      <c r="E28" s="79"/>
      <c r="F28" s="114">
        <v>1969004</v>
      </c>
      <c r="G28" s="114">
        <v>252689</v>
      </c>
      <c r="H28" s="114">
        <v>288252</v>
      </c>
      <c r="I28" s="114">
        <v>263899</v>
      </c>
      <c r="J28" s="114">
        <v>211088</v>
      </c>
      <c r="K28" s="114">
        <v>123096</v>
      </c>
      <c r="L28" s="114">
        <v>226274</v>
      </c>
      <c r="M28" s="114">
        <v>110625</v>
      </c>
      <c r="N28" s="114">
        <v>134192</v>
      </c>
      <c r="O28" s="114">
        <v>217347</v>
      </c>
      <c r="P28" s="115">
        <v>141542</v>
      </c>
    </row>
    <row r="29" spans="1:16" ht="15.75" customHeight="1">
      <c r="A29" s="59"/>
      <c r="B29" s="59"/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 ht="15.75" customHeight="1">
      <c r="A30" s="59"/>
      <c r="B30" s="59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ht="18" customHeight="1">
      <c r="A31" s="80"/>
      <c r="B31" s="63" t="s">
        <v>20</v>
      </c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157" t="s">
        <v>136</v>
      </c>
    </row>
    <row r="32" spans="1:16" s="69" customFormat="1" ht="15.75" customHeight="1">
      <c r="A32" s="54"/>
      <c r="B32" s="204" t="s">
        <v>21</v>
      </c>
      <c r="C32" s="208"/>
      <c r="D32" s="208"/>
      <c r="E32" s="55"/>
      <c r="F32" s="66" t="s">
        <v>3</v>
      </c>
      <c r="G32" s="66" t="s">
        <v>4</v>
      </c>
      <c r="H32" s="66" t="s">
        <v>5</v>
      </c>
      <c r="I32" s="66" t="s">
        <v>6</v>
      </c>
      <c r="J32" s="66" t="s">
        <v>7</v>
      </c>
      <c r="K32" s="66" t="s">
        <v>8</v>
      </c>
      <c r="L32" s="66" t="s">
        <v>9</v>
      </c>
      <c r="M32" s="66" t="s">
        <v>10</v>
      </c>
      <c r="N32" s="66" t="s">
        <v>11</v>
      </c>
      <c r="O32" s="66" t="s">
        <v>12</v>
      </c>
      <c r="P32" s="67" t="s">
        <v>13</v>
      </c>
    </row>
    <row r="33" spans="1:16" s="85" customFormat="1" ht="15.75" customHeight="1">
      <c r="A33" s="83"/>
      <c r="B33" s="214" t="s">
        <v>22</v>
      </c>
      <c r="C33" s="215"/>
      <c r="D33" s="215"/>
      <c r="E33" s="84"/>
      <c r="F33" s="144">
        <f>SUM(G33:P33)</f>
        <v>-1156</v>
      </c>
      <c r="G33" s="144">
        <f aca="true" t="shared" si="4" ref="G33:P33">G35+G39</f>
        <v>2788</v>
      </c>
      <c r="H33" s="144">
        <f t="shared" si="4"/>
        <v>-216</v>
      </c>
      <c r="I33" s="144">
        <f t="shared" si="4"/>
        <v>-683</v>
      </c>
      <c r="J33" s="144">
        <f t="shared" si="4"/>
        <v>-274</v>
      </c>
      <c r="K33" s="144">
        <f t="shared" si="4"/>
        <v>-1020</v>
      </c>
      <c r="L33" s="144">
        <f t="shared" si="4"/>
        <v>139</v>
      </c>
      <c r="M33" s="144">
        <f t="shared" si="4"/>
        <v>-625</v>
      </c>
      <c r="N33" s="144">
        <f t="shared" si="4"/>
        <v>-777</v>
      </c>
      <c r="O33" s="144">
        <f t="shared" si="4"/>
        <v>210</v>
      </c>
      <c r="P33" s="145">
        <f t="shared" si="4"/>
        <v>-698</v>
      </c>
    </row>
    <row r="34" spans="1:16" s="85" customFormat="1" ht="15.75" customHeight="1">
      <c r="A34" s="86"/>
      <c r="B34" s="86"/>
      <c r="C34" s="86"/>
      <c r="D34" s="87"/>
      <c r="E34" s="87"/>
      <c r="F34" s="146"/>
      <c r="G34" s="147"/>
      <c r="H34" s="147"/>
      <c r="I34" s="207" t="s">
        <v>23</v>
      </c>
      <c r="J34" s="207"/>
      <c r="K34" s="207"/>
      <c r="L34" s="207"/>
      <c r="M34" s="207"/>
      <c r="N34" s="147"/>
      <c r="O34" s="147"/>
      <c r="P34" s="146"/>
    </row>
    <row r="35" spans="1:16" s="85" customFormat="1" ht="15.75" customHeight="1">
      <c r="A35" s="88"/>
      <c r="B35" s="211" t="s">
        <v>24</v>
      </c>
      <c r="C35" s="212"/>
      <c r="D35" s="212"/>
      <c r="E35" s="126"/>
      <c r="F35" s="148">
        <f>SUM(G35:P35)</f>
        <v>-12215</v>
      </c>
      <c r="G35" s="144">
        <f aca="true" t="shared" si="5" ref="G35:P35">G36-G37</f>
        <v>-1136</v>
      </c>
      <c r="H35" s="144">
        <f t="shared" si="5"/>
        <v>-1708</v>
      </c>
      <c r="I35" s="144">
        <f t="shared" si="5"/>
        <v>-1408</v>
      </c>
      <c r="J35" s="144">
        <f t="shared" si="5"/>
        <v>-1037</v>
      </c>
      <c r="K35" s="144">
        <f t="shared" si="5"/>
        <v>-1034</v>
      </c>
      <c r="L35" s="144">
        <f t="shared" si="5"/>
        <v>-1147</v>
      </c>
      <c r="M35" s="144">
        <f t="shared" si="5"/>
        <v>-808</v>
      </c>
      <c r="N35" s="144">
        <f t="shared" si="5"/>
        <v>-1393</v>
      </c>
      <c r="O35" s="144">
        <f t="shared" si="5"/>
        <v>-1288</v>
      </c>
      <c r="P35" s="149">
        <f t="shared" si="5"/>
        <v>-1256</v>
      </c>
    </row>
    <row r="36" spans="1:16" s="69" customFormat="1" ht="15.75" customHeight="1">
      <c r="A36" s="89"/>
      <c r="B36" s="72"/>
      <c r="C36" s="216" t="s">
        <v>25</v>
      </c>
      <c r="D36" s="217"/>
      <c r="E36" s="127"/>
      <c r="F36" s="144">
        <f>SUM(G36:P36)</f>
        <v>11258</v>
      </c>
      <c r="G36" s="144">
        <v>1469</v>
      </c>
      <c r="H36" s="144">
        <v>1573</v>
      </c>
      <c r="I36" s="144">
        <v>1603</v>
      </c>
      <c r="J36" s="144">
        <v>1404</v>
      </c>
      <c r="K36" s="144">
        <v>565</v>
      </c>
      <c r="L36" s="144">
        <v>1447</v>
      </c>
      <c r="M36" s="144">
        <v>498</v>
      </c>
      <c r="N36" s="144">
        <v>615</v>
      </c>
      <c r="O36" s="144">
        <v>1369</v>
      </c>
      <c r="P36" s="149">
        <v>715</v>
      </c>
    </row>
    <row r="37" spans="1:16" s="69" customFormat="1" ht="15.75" customHeight="1">
      <c r="A37" s="89"/>
      <c r="B37" s="72"/>
      <c r="C37" s="216" t="s">
        <v>26</v>
      </c>
      <c r="D37" s="217"/>
      <c r="E37" s="127"/>
      <c r="F37" s="144">
        <f>SUM(G37:P37)</f>
        <v>23473</v>
      </c>
      <c r="G37" s="144">
        <v>2605</v>
      </c>
      <c r="H37" s="144">
        <v>3281</v>
      </c>
      <c r="I37" s="144">
        <v>3011</v>
      </c>
      <c r="J37" s="144">
        <v>2441</v>
      </c>
      <c r="K37" s="144">
        <v>1599</v>
      </c>
      <c r="L37" s="144">
        <v>2594</v>
      </c>
      <c r="M37" s="144">
        <v>1306</v>
      </c>
      <c r="N37" s="144">
        <v>2008</v>
      </c>
      <c r="O37" s="144">
        <v>2657</v>
      </c>
      <c r="P37" s="149">
        <v>1971</v>
      </c>
    </row>
    <row r="38" spans="1:16" s="85" customFormat="1" ht="15.75" customHeight="1">
      <c r="A38" s="88"/>
      <c r="B38" s="86"/>
      <c r="C38" s="86"/>
      <c r="D38" s="87"/>
      <c r="E38" s="87"/>
      <c r="F38" s="146"/>
      <c r="G38" s="147"/>
      <c r="H38" s="147"/>
      <c r="I38" s="207" t="s">
        <v>27</v>
      </c>
      <c r="J38" s="207"/>
      <c r="K38" s="207"/>
      <c r="L38" s="207"/>
      <c r="M38" s="207"/>
      <c r="N38" s="147"/>
      <c r="O38" s="147"/>
      <c r="P38" s="146"/>
    </row>
    <row r="39" spans="1:16" s="85" customFormat="1" ht="15.75" customHeight="1">
      <c r="A39" s="88"/>
      <c r="B39" s="211" t="s">
        <v>28</v>
      </c>
      <c r="C39" s="212"/>
      <c r="D39" s="212"/>
      <c r="E39" s="126"/>
      <c r="F39" s="144">
        <f>SUM(G39:P39)</f>
        <v>11059</v>
      </c>
      <c r="G39" s="144">
        <f>G42+G46+G50+G52</f>
        <v>3924</v>
      </c>
      <c r="H39" s="144">
        <f aca="true" t="shared" si="6" ref="H39:P39">H42+H46+H50+H52</f>
        <v>1492</v>
      </c>
      <c r="I39" s="144">
        <f t="shared" si="6"/>
        <v>725</v>
      </c>
      <c r="J39" s="144">
        <f t="shared" si="6"/>
        <v>763</v>
      </c>
      <c r="K39" s="144">
        <f t="shared" si="6"/>
        <v>14</v>
      </c>
      <c r="L39" s="144">
        <f t="shared" si="6"/>
        <v>1286</v>
      </c>
      <c r="M39" s="144">
        <f t="shared" si="6"/>
        <v>183</v>
      </c>
      <c r="N39" s="144">
        <f t="shared" si="6"/>
        <v>616</v>
      </c>
      <c r="O39" s="144">
        <f t="shared" si="6"/>
        <v>1498</v>
      </c>
      <c r="P39" s="149">
        <f t="shared" si="6"/>
        <v>558</v>
      </c>
    </row>
    <row r="40" spans="1:16" s="69" customFormat="1" ht="15.75" customHeight="1">
      <c r="A40" s="89"/>
      <c r="B40" s="72"/>
      <c r="C40" s="127" t="s">
        <v>29</v>
      </c>
      <c r="D40" s="127" t="s">
        <v>30</v>
      </c>
      <c r="E40" s="127"/>
      <c r="F40" s="144">
        <f>SUM(G40:P40)</f>
        <v>30781</v>
      </c>
      <c r="G40" s="144">
        <v>7882</v>
      </c>
      <c r="H40" s="144">
        <v>5208</v>
      </c>
      <c r="I40" s="144">
        <v>3167</v>
      </c>
      <c r="J40" s="144">
        <v>2717</v>
      </c>
      <c r="K40" s="144">
        <v>1378</v>
      </c>
      <c r="L40" s="144">
        <v>3592</v>
      </c>
      <c r="M40" s="144">
        <v>940</v>
      </c>
      <c r="N40" s="144">
        <v>1927</v>
      </c>
      <c r="O40" s="144">
        <v>2808</v>
      </c>
      <c r="P40" s="149">
        <v>1162</v>
      </c>
    </row>
    <row r="41" spans="1:16" s="69" customFormat="1" ht="15.75" customHeight="1">
      <c r="A41" s="89"/>
      <c r="B41" s="72"/>
      <c r="C41" s="72"/>
      <c r="D41" s="127" t="s">
        <v>31</v>
      </c>
      <c r="E41" s="127"/>
      <c r="F41" s="144">
        <f>SUM(G41:P41)</f>
        <v>29479</v>
      </c>
      <c r="G41" s="144">
        <v>7094</v>
      </c>
      <c r="H41" s="144">
        <v>4347</v>
      </c>
      <c r="I41" s="144">
        <v>3339</v>
      </c>
      <c r="J41" s="144">
        <v>2703</v>
      </c>
      <c r="K41" s="144">
        <v>1533</v>
      </c>
      <c r="L41" s="144">
        <v>3756</v>
      </c>
      <c r="M41" s="144">
        <v>974</v>
      </c>
      <c r="N41" s="144">
        <v>1596</v>
      </c>
      <c r="O41" s="144">
        <v>2832</v>
      </c>
      <c r="P41" s="149">
        <v>1305</v>
      </c>
    </row>
    <row r="42" spans="1:16" s="69" customFormat="1" ht="15.75" customHeight="1">
      <c r="A42" s="89"/>
      <c r="B42" s="72"/>
      <c r="C42" s="72"/>
      <c r="D42" s="90" t="s">
        <v>32</v>
      </c>
      <c r="E42" s="72"/>
      <c r="F42" s="148">
        <f>SUM(G42:P42)</f>
        <v>1302</v>
      </c>
      <c r="G42" s="144">
        <f aca="true" t="shared" si="7" ref="G42:P42">G40-G41</f>
        <v>788</v>
      </c>
      <c r="H42" s="144">
        <f t="shared" si="7"/>
        <v>861</v>
      </c>
      <c r="I42" s="144">
        <f t="shared" si="7"/>
        <v>-172</v>
      </c>
      <c r="J42" s="144">
        <f t="shared" si="7"/>
        <v>14</v>
      </c>
      <c r="K42" s="144">
        <f t="shared" si="7"/>
        <v>-155</v>
      </c>
      <c r="L42" s="144">
        <f t="shared" si="7"/>
        <v>-164</v>
      </c>
      <c r="M42" s="144">
        <f t="shared" si="7"/>
        <v>-34</v>
      </c>
      <c r="N42" s="144">
        <f t="shared" si="7"/>
        <v>331</v>
      </c>
      <c r="O42" s="144">
        <f t="shared" si="7"/>
        <v>-24</v>
      </c>
      <c r="P42" s="149">
        <f t="shared" si="7"/>
        <v>-143</v>
      </c>
    </row>
    <row r="43" spans="1:16" s="69" customFormat="1" ht="15.75" customHeight="1">
      <c r="A43" s="89"/>
      <c r="B43" s="72"/>
      <c r="C43" s="72"/>
      <c r="D43" s="90"/>
      <c r="E43" s="72"/>
      <c r="F43" s="148"/>
      <c r="G43" s="144"/>
      <c r="H43" s="144"/>
      <c r="I43" s="144"/>
      <c r="J43" s="144"/>
      <c r="K43" s="144"/>
      <c r="L43" s="144"/>
      <c r="M43" s="144"/>
      <c r="N43" s="144"/>
      <c r="O43" s="144"/>
      <c r="P43" s="149"/>
    </row>
    <row r="44" spans="1:16" s="69" customFormat="1" ht="15.75" customHeight="1">
      <c r="A44" s="89"/>
      <c r="B44" s="72"/>
      <c r="C44" s="127" t="s">
        <v>33</v>
      </c>
      <c r="D44" s="127" t="s">
        <v>30</v>
      </c>
      <c r="E44" s="127"/>
      <c r="F44" s="144">
        <f>SUM(G44:P44)</f>
        <v>36062</v>
      </c>
      <c r="G44" s="144">
        <v>5987</v>
      </c>
      <c r="H44" s="144">
        <v>4380</v>
      </c>
      <c r="I44" s="144">
        <v>4578</v>
      </c>
      <c r="J44" s="144">
        <v>4320</v>
      </c>
      <c r="K44" s="144">
        <v>2255</v>
      </c>
      <c r="L44" s="144">
        <v>5063</v>
      </c>
      <c r="M44" s="144">
        <v>1154</v>
      </c>
      <c r="N44" s="144">
        <v>2323</v>
      </c>
      <c r="O44" s="144">
        <v>3856</v>
      </c>
      <c r="P44" s="149">
        <v>2146</v>
      </c>
    </row>
    <row r="45" spans="1:16" s="69" customFormat="1" ht="15.75" customHeight="1">
      <c r="A45" s="89"/>
      <c r="B45" s="72"/>
      <c r="C45" s="72"/>
      <c r="D45" s="127" t="s">
        <v>31</v>
      </c>
      <c r="E45" s="72"/>
      <c r="F45" s="144">
        <f>SUM(G45:P45)</f>
        <v>26211</v>
      </c>
      <c r="G45" s="144">
        <v>3682</v>
      </c>
      <c r="H45" s="144">
        <v>3518</v>
      </c>
      <c r="I45" s="144">
        <v>3290</v>
      </c>
      <c r="J45" s="144">
        <v>3128</v>
      </c>
      <c r="K45" s="144">
        <v>1677</v>
      </c>
      <c r="L45" s="144">
        <v>3396</v>
      </c>
      <c r="M45" s="144">
        <v>1067</v>
      </c>
      <c r="N45" s="144">
        <v>2256</v>
      </c>
      <c r="O45" s="144">
        <v>2632</v>
      </c>
      <c r="P45" s="149">
        <v>1565</v>
      </c>
    </row>
    <row r="46" spans="1:16" s="69" customFormat="1" ht="15.75" customHeight="1">
      <c r="A46" s="89"/>
      <c r="B46" s="72"/>
      <c r="C46" s="72"/>
      <c r="D46" s="90" t="s">
        <v>32</v>
      </c>
      <c r="E46" s="72"/>
      <c r="F46" s="144">
        <f>SUM(G46:P46)</f>
        <v>9851</v>
      </c>
      <c r="G46" s="144">
        <f aca="true" t="shared" si="8" ref="G46:P46">G44-G45</f>
        <v>2305</v>
      </c>
      <c r="H46" s="144">
        <f t="shared" si="8"/>
        <v>862</v>
      </c>
      <c r="I46" s="144">
        <f t="shared" si="8"/>
        <v>1288</v>
      </c>
      <c r="J46" s="144">
        <f t="shared" si="8"/>
        <v>1192</v>
      </c>
      <c r="K46" s="144">
        <f t="shared" si="8"/>
        <v>578</v>
      </c>
      <c r="L46" s="144">
        <f t="shared" si="8"/>
        <v>1667</v>
      </c>
      <c r="M46" s="144">
        <f t="shared" si="8"/>
        <v>87</v>
      </c>
      <c r="N46" s="144">
        <f t="shared" si="8"/>
        <v>67</v>
      </c>
      <c r="O46" s="144">
        <f t="shared" si="8"/>
        <v>1224</v>
      </c>
      <c r="P46" s="149">
        <f t="shared" si="8"/>
        <v>581</v>
      </c>
    </row>
    <row r="47" spans="1:16" s="69" customFormat="1" ht="15.75" customHeight="1">
      <c r="A47" s="89"/>
      <c r="B47" s="72"/>
      <c r="C47" s="72"/>
      <c r="D47" s="72"/>
      <c r="E47" s="72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1"/>
    </row>
    <row r="48" spans="1:16" s="69" customFormat="1" ht="15.75" customHeight="1">
      <c r="A48" s="89"/>
      <c r="B48" s="72"/>
      <c r="C48" s="127" t="s">
        <v>34</v>
      </c>
      <c r="D48" s="127" t="s">
        <v>30</v>
      </c>
      <c r="E48" s="127"/>
      <c r="F48" s="144">
        <f>SUM(G48:P48)</f>
        <v>55656</v>
      </c>
      <c r="G48" s="144">
        <v>8902</v>
      </c>
      <c r="H48" s="144">
        <v>6951</v>
      </c>
      <c r="I48" s="144">
        <v>7160</v>
      </c>
      <c r="J48" s="144">
        <v>6996</v>
      </c>
      <c r="K48" s="144">
        <v>2579</v>
      </c>
      <c r="L48" s="144">
        <v>8160</v>
      </c>
      <c r="M48" s="144">
        <v>2404</v>
      </c>
      <c r="N48" s="144">
        <v>3513</v>
      </c>
      <c r="O48" s="144">
        <v>5989</v>
      </c>
      <c r="P48" s="149">
        <v>3002</v>
      </c>
    </row>
    <row r="49" spans="1:16" s="69" customFormat="1" ht="15.75" customHeight="1">
      <c r="A49" s="89"/>
      <c r="B49" s="72"/>
      <c r="C49" s="72"/>
      <c r="D49" s="127" t="s">
        <v>31</v>
      </c>
      <c r="E49" s="72"/>
      <c r="F49" s="144">
        <f>SUM(G49:P49)</f>
        <v>55656</v>
      </c>
      <c r="G49" s="144">
        <v>8028</v>
      </c>
      <c r="H49" s="144">
        <v>7082</v>
      </c>
      <c r="I49" s="144">
        <v>7531</v>
      </c>
      <c r="J49" s="144">
        <v>7418</v>
      </c>
      <c r="K49" s="144">
        <v>2943</v>
      </c>
      <c r="L49" s="144">
        <v>8392</v>
      </c>
      <c r="M49" s="144">
        <v>2280</v>
      </c>
      <c r="N49" s="144">
        <v>3414</v>
      </c>
      <c r="O49" s="144">
        <v>5695</v>
      </c>
      <c r="P49" s="149">
        <v>2873</v>
      </c>
    </row>
    <row r="50" spans="1:16" s="69" customFormat="1" ht="15.75" customHeight="1">
      <c r="A50" s="89"/>
      <c r="B50" s="72"/>
      <c r="C50" s="72"/>
      <c r="D50" s="90" t="s">
        <v>32</v>
      </c>
      <c r="E50" s="72"/>
      <c r="F50" s="152">
        <f>SUM(G50:P50)</f>
        <v>0</v>
      </c>
      <c r="G50" s="144">
        <f aca="true" t="shared" si="9" ref="G50:P50">G48-G49</f>
        <v>874</v>
      </c>
      <c r="H50" s="144">
        <f t="shared" si="9"/>
        <v>-131</v>
      </c>
      <c r="I50" s="144">
        <f t="shared" si="9"/>
        <v>-371</v>
      </c>
      <c r="J50" s="144">
        <f t="shared" si="9"/>
        <v>-422</v>
      </c>
      <c r="K50" s="144">
        <f t="shared" si="9"/>
        <v>-364</v>
      </c>
      <c r="L50" s="144">
        <f t="shared" si="9"/>
        <v>-232</v>
      </c>
      <c r="M50" s="144">
        <f t="shared" si="9"/>
        <v>124</v>
      </c>
      <c r="N50" s="144">
        <f t="shared" si="9"/>
        <v>99</v>
      </c>
      <c r="O50" s="144">
        <f t="shared" si="9"/>
        <v>294</v>
      </c>
      <c r="P50" s="149">
        <f t="shared" si="9"/>
        <v>129</v>
      </c>
    </row>
    <row r="51" spans="1:16" s="69" customFormat="1" ht="15.75" customHeight="1">
      <c r="A51" s="89"/>
      <c r="B51" s="72"/>
      <c r="C51" s="72"/>
      <c r="D51" s="72"/>
      <c r="E51" s="72"/>
      <c r="F51" s="153"/>
      <c r="G51" s="150"/>
      <c r="H51" s="150"/>
      <c r="I51" s="144"/>
      <c r="J51" s="144"/>
      <c r="K51" s="154"/>
      <c r="L51" s="144"/>
      <c r="M51" s="154"/>
      <c r="N51" s="144"/>
      <c r="O51" s="144"/>
      <c r="P51" s="151"/>
    </row>
    <row r="52" spans="1:16" s="69" customFormat="1" ht="15.75" customHeight="1">
      <c r="A52" s="54"/>
      <c r="B52" s="78"/>
      <c r="C52" s="204" t="s">
        <v>35</v>
      </c>
      <c r="D52" s="213"/>
      <c r="E52" s="91"/>
      <c r="F52" s="155">
        <f>SUM(G52:P52)</f>
        <v>-94</v>
      </c>
      <c r="G52" s="155">
        <v>-43</v>
      </c>
      <c r="H52" s="155">
        <v>-100</v>
      </c>
      <c r="I52" s="155">
        <v>-20</v>
      </c>
      <c r="J52" s="155">
        <v>-21</v>
      </c>
      <c r="K52" s="155">
        <v>-45</v>
      </c>
      <c r="L52" s="155">
        <v>15</v>
      </c>
      <c r="M52" s="155">
        <v>6</v>
      </c>
      <c r="N52" s="155">
        <v>119</v>
      </c>
      <c r="O52" s="155">
        <v>4</v>
      </c>
      <c r="P52" s="156">
        <v>-9</v>
      </c>
    </row>
    <row r="53" ht="15.7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0">
    <mergeCell ref="B39:D39"/>
    <mergeCell ref="C52:D52"/>
    <mergeCell ref="B33:D33"/>
    <mergeCell ref="B35:D35"/>
    <mergeCell ref="C36:D36"/>
    <mergeCell ref="C37:D37"/>
    <mergeCell ref="B16:D16"/>
    <mergeCell ref="I34:M34"/>
    <mergeCell ref="I38:M38"/>
    <mergeCell ref="B18:D18"/>
    <mergeCell ref="B22:D22"/>
    <mergeCell ref="B32:D32"/>
    <mergeCell ref="B17:D17"/>
    <mergeCell ref="B15:D15"/>
    <mergeCell ref="B6:D6"/>
    <mergeCell ref="B9:D9"/>
    <mergeCell ref="B10:D10"/>
    <mergeCell ref="B14:D14"/>
    <mergeCell ref="B7:D7"/>
    <mergeCell ref="B8:D8"/>
  </mergeCells>
  <printOptions/>
  <pageMargins left="0.57" right="0.23" top="0.47" bottom="0.27" header="0.29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L35"/>
  <sheetViews>
    <sheetView showGridLines="0" tabSelected="1" view="pageBreakPreview" zoomScaleSheetLayoutView="100" zoomScalePageLayoutView="0" workbookViewId="0" topLeftCell="A1">
      <selection activeCell="G4" sqref="G4"/>
    </sheetView>
  </sheetViews>
  <sheetFormatPr defaultColWidth="9.125" defaultRowHeight="12.75"/>
  <cols>
    <col min="1" max="1" width="0.74609375" style="132" customWidth="1"/>
    <col min="2" max="2" width="1.4921875" style="132" customWidth="1"/>
    <col min="3" max="3" width="5.75390625" style="132" customWidth="1"/>
    <col min="4" max="4" width="6.00390625" style="133" customWidth="1"/>
    <col min="5" max="5" width="0.74609375" style="133" customWidth="1"/>
    <col min="6" max="6" width="8.50390625" style="133" customWidth="1"/>
    <col min="7" max="16" width="7.125" style="133" customWidth="1"/>
    <col min="17" max="17" width="10.75390625" style="134" bestFit="1" customWidth="1"/>
    <col min="18" max="16384" width="9.125" style="134" customWidth="1"/>
  </cols>
  <sheetData>
    <row r="1" spans="1:16" s="128" customFormat="1" ht="23.25" customHeight="1">
      <c r="A1" s="159"/>
      <c r="B1" s="159" t="s">
        <v>94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38" s="130" customFormat="1" ht="23.25" customHeight="1">
      <c r="A2" s="164"/>
      <c r="B2" s="218"/>
      <c r="C2" s="219"/>
      <c r="D2" s="219"/>
      <c r="E2" s="165"/>
      <c r="F2" s="166" t="s">
        <v>95</v>
      </c>
      <c r="G2" s="166" t="s">
        <v>4</v>
      </c>
      <c r="H2" s="166" t="s">
        <v>5</v>
      </c>
      <c r="I2" s="166" t="s">
        <v>6</v>
      </c>
      <c r="J2" s="166" t="s">
        <v>7</v>
      </c>
      <c r="K2" s="166" t="s">
        <v>8</v>
      </c>
      <c r="L2" s="166" t="s">
        <v>9</v>
      </c>
      <c r="M2" s="166" t="s">
        <v>10</v>
      </c>
      <c r="N2" s="166" t="s">
        <v>11</v>
      </c>
      <c r="O2" s="166" t="s">
        <v>12</v>
      </c>
      <c r="P2" s="167" t="s">
        <v>13</v>
      </c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</row>
    <row r="3" spans="1:38" s="130" customFormat="1" ht="23.25" customHeight="1">
      <c r="A3" s="168"/>
      <c r="B3" s="169"/>
      <c r="C3" s="170"/>
      <c r="D3" s="170"/>
      <c r="E3" s="169"/>
      <c r="F3" s="171"/>
      <c r="G3" s="171"/>
      <c r="H3" s="171"/>
      <c r="I3" s="220" t="s">
        <v>96</v>
      </c>
      <c r="J3" s="220"/>
      <c r="K3" s="220"/>
      <c r="L3" s="220"/>
      <c r="M3" s="220"/>
      <c r="N3" s="171"/>
      <c r="O3" s="171"/>
      <c r="P3" s="171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</row>
    <row r="4" spans="1:17" s="130" customFormat="1" ht="23.25" customHeight="1">
      <c r="A4" s="172"/>
      <c r="B4" s="221" t="s">
        <v>130</v>
      </c>
      <c r="C4" s="221"/>
      <c r="D4" s="221"/>
      <c r="E4" s="175"/>
      <c r="F4" s="176">
        <f>SUM(G4:P4)</f>
        <v>812637</v>
      </c>
      <c r="G4" s="176">
        <v>116611</v>
      </c>
      <c r="H4" s="176">
        <v>112213</v>
      </c>
      <c r="I4" s="176">
        <v>112575</v>
      </c>
      <c r="J4" s="176">
        <v>92445</v>
      </c>
      <c r="K4" s="176">
        <v>47165</v>
      </c>
      <c r="L4" s="176">
        <v>94064</v>
      </c>
      <c r="M4" s="176">
        <v>39708</v>
      </c>
      <c r="N4" s="176">
        <v>58118</v>
      </c>
      <c r="O4" s="176">
        <v>88084</v>
      </c>
      <c r="P4" s="177">
        <v>51654</v>
      </c>
      <c r="Q4" s="130" t="s">
        <v>97</v>
      </c>
    </row>
    <row r="5" spans="1:17" s="130" customFormat="1" ht="23.25" customHeight="1">
      <c r="A5" s="172"/>
      <c r="B5" s="221" t="s">
        <v>138</v>
      </c>
      <c r="C5" s="221"/>
      <c r="D5" s="221"/>
      <c r="E5" s="175"/>
      <c r="F5" s="176">
        <f>SUM(G5:P5)</f>
        <v>812808</v>
      </c>
      <c r="G5" s="176">
        <v>116515</v>
      </c>
      <c r="H5" s="176">
        <v>112049</v>
      </c>
      <c r="I5" s="176">
        <v>112473</v>
      </c>
      <c r="J5" s="176">
        <v>92425</v>
      </c>
      <c r="K5" s="176">
        <v>47283</v>
      </c>
      <c r="L5" s="176">
        <v>94342</v>
      </c>
      <c r="M5" s="176">
        <v>39821</v>
      </c>
      <c r="N5" s="176">
        <v>57929</v>
      </c>
      <c r="O5" s="176">
        <v>88255</v>
      </c>
      <c r="P5" s="177">
        <v>51716</v>
      </c>
      <c r="Q5" s="130" t="s">
        <v>97</v>
      </c>
    </row>
    <row r="6" spans="1:17" s="130" customFormat="1" ht="23.25" customHeight="1">
      <c r="A6" s="172"/>
      <c r="B6" s="221" t="s">
        <v>14</v>
      </c>
      <c r="C6" s="222"/>
      <c r="D6" s="222"/>
      <c r="E6" s="175"/>
      <c r="F6" s="178">
        <f>F5-F4</f>
        <v>171</v>
      </c>
      <c r="G6" s="178">
        <f aca="true" t="shared" si="0" ref="G6:P6">G5-G4</f>
        <v>-96</v>
      </c>
      <c r="H6" s="178">
        <f t="shared" si="0"/>
        <v>-164</v>
      </c>
      <c r="I6" s="178">
        <f t="shared" si="0"/>
        <v>-102</v>
      </c>
      <c r="J6" s="178">
        <f t="shared" si="0"/>
        <v>-20</v>
      </c>
      <c r="K6" s="178">
        <f t="shared" si="0"/>
        <v>118</v>
      </c>
      <c r="L6" s="178">
        <f t="shared" si="0"/>
        <v>278</v>
      </c>
      <c r="M6" s="178">
        <f t="shared" si="0"/>
        <v>113</v>
      </c>
      <c r="N6" s="178">
        <f>N5-N4</f>
        <v>-189</v>
      </c>
      <c r="O6" s="178">
        <f t="shared" si="0"/>
        <v>171</v>
      </c>
      <c r="P6" s="179">
        <f t="shared" si="0"/>
        <v>62</v>
      </c>
      <c r="Q6" s="130" t="s">
        <v>97</v>
      </c>
    </row>
    <row r="7" spans="1:16" s="130" customFormat="1" ht="23.25" customHeight="1">
      <c r="A7" s="172"/>
      <c r="B7" s="221" t="s">
        <v>15</v>
      </c>
      <c r="C7" s="222"/>
      <c r="D7" s="222"/>
      <c r="E7" s="175"/>
      <c r="F7" s="180">
        <f>((F5/F4)-1)*100</f>
        <v>0.021042605739096665</v>
      </c>
      <c r="G7" s="180">
        <f>((G5/G4)-1)*100</f>
        <v>-0.08232499506907187</v>
      </c>
      <c r="H7" s="180">
        <f>((H5/H4)-1)*100</f>
        <v>-0.14615062425922254</v>
      </c>
      <c r="I7" s="180">
        <f aca="true" t="shared" si="1" ref="I7:P7">((I5/I4)-1)*100</f>
        <v>-0.09060626249167703</v>
      </c>
      <c r="J7" s="180">
        <f t="shared" si="1"/>
        <v>-0.02163448536968149</v>
      </c>
      <c r="K7" s="180">
        <f t="shared" si="1"/>
        <v>0.2501855189229296</v>
      </c>
      <c r="L7" s="180">
        <f t="shared" si="1"/>
        <v>0.2955434597720741</v>
      </c>
      <c r="M7" s="180">
        <f t="shared" si="1"/>
        <v>0.2845774151304603</v>
      </c>
      <c r="N7" s="180">
        <f>((N5/N4)-1)*100</f>
        <v>-0.3252004542482534</v>
      </c>
      <c r="O7" s="180">
        <f t="shared" si="1"/>
        <v>0.19413287316651928</v>
      </c>
      <c r="P7" s="181">
        <f t="shared" si="1"/>
        <v>0.12002942656910154</v>
      </c>
    </row>
    <row r="8" spans="1:16" s="130" customFormat="1" ht="23.25" customHeight="1">
      <c r="A8" s="172"/>
      <c r="B8" s="173"/>
      <c r="C8" s="174"/>
      <c r="D8" s="174"/>
      <c r="E8" s="173"/>
      <c r="F8" s="182"/>
      <c r="G8" s="182"/>
      <c r="H8" s="182"/>
      <c r="I8" s="220" t="s">
        <v>98</v>
      </c>
      <c r="J8" s="220"/>
      <c r="K8" s="220"/>
      <c r="L8" s="220"/>
      <c r="M8" s="220"/>
      <c r="N8" s="182"/>
      <c r="O8" s="182"/>
      <c r="P8" s="182"/>
    </row>
    <row r="9" spans="1:19" s="130" customFormat="1" ht="23.25" customHeight="1">
      <c r="A9" s="172"/>
      <c r="B9" s="221" t="str">
        <f>B4</f>
        <v>4年4月1日現在</v>
      </c>
      <c r="C9" s="222"/>
      <c r="D9" s="222"/>
      <c r="E9" s="175"/>
      <c r="F9" s="183">
        <f>F4/$F4*100</f>
        <v>100</v>
      </c>
      <c r="G9" s="184">
        <f>G4/$F4*100</f>
        <v>14.349703496148958</v>
      </c>
      <c r="H9" s="184">
        <f>H4/$F4*100</f>
        <v>13.808502443280332</v>
      </c>
      <c r="I9" s="184">
        <f aca="true" t="shared" si="2" ref="G9:P10">I4/$F4*100</f>
        <v>13.853048778236776</v>
      </c>
      <c r="J9" s="184">
        <f t="shared" si="2"/>
        <v>11.37592799737152</v>
      </c>
      <c r="K9" s="184">
        <f t="shared" si="2"/>
        <v>5.803944442598602</v>
      </c>
      <c r="L9" s="184">
        <f t="shared" si="2"/>
        <v>11.57515594293639</v>
      </c>
      <c r="M9" s="184">
        <f t="shared" si="2"/>
        <v>4.8863145537306325</v>
      </c>
      <c r="N9" s="184">
        <f>N4/$F4*100</f>
        <v>7.151778715465823</v>
      </c>
      <c r="O9" s="184">
        <f t="shared" si="2"/>
        <v>10.839280022937672</v>
      </c>
      <c r="P9" s="185">
        <f t="shared" si="2"/>
        <v>6.356343607293294</v>
      </c>
      <c r="Q9" s="130" t="s">
        <v>97</v>
      </c>
      <c r="S9" s="131"/>
    </row>
    <row r="10" spans="1:17" s="130" customFormat="1" ht="23.25" customHeight="1">
      <c r="A10" s="186"/>
      <c r="B10" s="223" t="str">
        <f>B5</f>
        <v>5年4月1日現在</v>
      </c>
      <c r="C10" s="224"/>
      <c r="D10" s="224"/>
      <c r="E10" s="187"/>
      <c r="F10" s="188">
        <f>F5/$F5*100</f>
        <v>100</v>
      </c>
      <c r="G10" s="189">
        <f t="shared" si="2"/>
        <v>14.334873672503223</v>
      </c>
      <c r="H10" s="189">
        <f>H5/$F5*100</f>
        <v>13.785420419090363</v>
      </c>
      <c r="I10" s="189">
        <f t="shared" si="2"/>
        <v>13.837585259987598</v>
      </c>
      <c r="J10" s="189">
        <f t="shared" si="2"/>
        <v>11.371074103601341</v>
      </c>
      <c r="K10" s="189">
        <f t="shared" si="2"/>
        <v>5.817240972037677</v>
      </c>
      <c r="L10" s="189">
        <f t="shared" si="2"/>
        <v>11.606923160205117</v>
      </c>
      <c r="M10" s="189">
        <f t="shared" si="2"/>
        <v>4.89918898436039</v>
      </c>
      <c r="N10" s="189">
        <f t="shared" si="2"/>
        <v>7.127021387584769</v>
      </c>
      <c r="O10" s="189">
        <f t="shared" si="2"/>
        <v>10.858037814588439</v>
      </c>
      <c r="P10" s="190">
        <f t="shared" si="2"/>
        <v>6.362634226041082</v>
      </c>
      <c r="Q10" s="130" t="s">
        <v>97</v>
      </c>
    </row>
    <row r="11" spans="1:16" ht="27" customHeight="1">
      <c r="A11" s="158"/>
      <c r="B11" s="158"/>
      <c r="C11" s="158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91"/>
    </row>
    <row r="12" spans="1:16" s="135" customFormat="1" ht="23.25" customHeight="1">
      <c r="A12" s="192"/>
      <c r="B12" s="159" t="s">
        <v>99</v>
      </c>
      <c r="C12" s="159"/>
      <c r="D12" s="159"/>
      <c r="E12" s="159"/>
      <c r="F12" s="159"/>
      <c r="G12" s="159"/>
      <c r="H12" s="193"/>
      <c r="I12" s="193"/>
      <c r="J12" s="193"/>
      <c r="K12" s="193"/>
      <c r="L12" s="193"/>
      <c r="M12" s="193"/>
      <c r="N12" s="193"/>
      <c r="O12" s="193"/>
      <c r="P12" s="194"/>
    </row>
    <row r="13" spans="1:16" ht="23.25" customHeight="1">
      <c r="A13" s="164"/>
      <c r="B13" s="218"/>
      <c r="C13" s="219"/>
      <c r="D13" s="219"/>
      <c r="E13" s="165"/>
      <c r="F13" s="166" t="s">
        <v>95</v>
      </c>
      <c r="G13" s="166" t="s">
        <v>4</v>
      </c>
      <c r="H13" s="166" t="s">
        <v>5</v>
      </c>
      <c r="I13" s="166" t="s">
        <v>6</v>
      </c>
      <c r="J13" s="166" t="s">
        <v>7</v>
      </c>
      <c r="K13" s="166" t="s">
        <v>8</v>
      </c>
      <c r="L13" s="166" t="s">
        <v>9</v>
      </c>
      <c r="M13" s="166" t="s">
        <v>10</v>
      </c>
      <c r="N13" s="166" t="s">
        <v>11</v>
      </c>
      <c r="O13" s="166" t="s">
        <v>12</v>
      </c>
      <c r="P13" s="167" t="s">
        <v>13</v>
      </c>
    </row>
    <row r="14" spans="1:16" ht="23.25" customHeight="1">
      <c r="A14" s="168"/>
      <c r="B14" s="169"/>
      <c r="C14" s="170"/>
      <c r="D14" s="170"/>
      <c r="E14" s="169"/>
      <c r="F14" s="171"/>
      <c r="G14" s="171"/>
      <c r="H14" s="171"/>
      <c r="I14" s="225" t="s">
        <v>100</v>
      </c>
      <c r="J14" s="225"/>
      <c r="K14" s="225"/>
      <c r="L14" s="225"/>
      <c r="M14" s="225"/>
      <c r="N14" s="171"/>
      <c r="O14" s="171"/>
      <c r="P14" s="171"/>
    </row>
    <row r="15" spans="1:17" ht="23.25" customHeight="1">
      <c r="A15" s="172"/>
      <c r="B15" s="221" t="str">
        <f>B4</f>
        <v>4年4月1日現在</v>
      </c>
      <c r="C15" s="226"/>
      <c r="D15" s="226"/>
      <c r="E15" s="175"/>
      <c r="F15" s="176">
        <f>SUM(G15:P15)</f>
        <v>1897205</v>
      </c>
      <c r="G15" s="176">
        <v>255273</v>
      </c>
      <c r="H15" s="176">
        <v>263685</v>
      </c>
      <c r="I15" s="176">
        <v>263987</v>
      </c>
      <c r="J15" s="176">
        <v>214496</v>
      </c>
      <c r="K15" s="176">
        <v>113496</v>
      </c>
      <c r="L15" s="176">
        <v>218279</v>
      </c>
      <c r="M15" s="176">
        <v>98513</v>
      </c>
      <c r="N15" s="176">
        <v>135575</v>
      </c>
      <c r="O15" s="176">
        <v>208053</v>
      </c>
      <c r="P15" s="177">
        <v>125848</v>
      </c>
      <c r="Q15" s="134" t="s">
        <v>97</v>
      </c>
    </row>
    <row r="16" spans="1:17" ht="23.25" customHeight="1">
      <c r="A16" s="172"/>
      <c r="B16" s="221" t="str">
        <f>B5</f>
        <v>5年4月1日現在</v>
      </c>
      <c r="C16" s="226"/>
      <c r="D16" s="226"/>
      <c r="E16" s="175"/>
      <c r="F16" s="176">
        <f>SUM(G16:P16)</f>
        <v>1890617</v>
      </c>
      <c r="G16" s="176">
        <v>254583</v>
      </c>
      <c r="H16" s="176">
        <v>262343</v>
      </c>
      <c r="I16" s="176">
        <v>262784</v>
      </c>
      <c r="J16" s="176">
        <v>213559</v>
      </c>
      <c r="K16" s="176">
        <v>113179</v>
      </c>
      <c r="L16" s="176">
        <v>218103</v>
      </c>
      <c r="M16" s="176">
        <v>98314</v>
      </c>
      <c r="N16" s="176">
        <v>134616</v>
      </c>
      <c r="O16" s="176">
        <v>207765</v>
      </c>
      <c r="P16" s="177">
        <v>125371</v>
      </c>
      <c r="Q16" s="134" t="s">
        <v>97</v>
      </c>
    </row>
    <row r="17" spans="1:17" ht="23.25" customHeight="1">
      <c r="A17" s="172"/>
      <c r="B17" s="221" t="s">
        <v>14</v>
      </c>
      <c r="C17" s="222"/>
      <c r="D17" s="222"/>
      <c r="E17" s="175"/>
      <c r="F17" s="178">
        <f>F16-F15</f>
        <v>-6588</v>
      </c>
      <c r="G17" s="178">
        <f>G16-G15</f>
        <v>-690</v>
      </c>
      <c r="H17" s="178">
        <f aca="true" t="shared" si="3" ref="H17:P17">H16-H15</f>
        <v>-1342</v>
      </c>
      <c r="I17" s="178">
        <f t="shared" si="3"/>
        <v>-1203</v>
      </c>
      <c r="J17" s="178">
        <f t="shared" si="3"/>
        <v>-937</v>
      </c>
      <c r="K17" s="178">
        <f t="shared" si="3"/>
        <v>-317</v>
      </c>
      <c r="L17" s="178">
        <f t="shared" si="3"/>
        <v>-176</v>
      </c>
      <c r="M17" s="178">
        <f t="shared" si="3"/>
        <v>-199</v>
      </c>
      <c r="N17" s="178">
        <f t="shared" si="3"/>
        <v>-959</v>
      </c>
      <c r="O17" s="178">
        <f t="shared" si="3"/>
        <v>-288</v>
      </c>
      <c r="P17" s="179">
        <f t="shared" si="3"/>
        <v>-477</v>
      </c>
      <c r="Q17" s="134" t="s">
        <v>97</v>
      </c>
    </row>
    <row r="18" spans="1:16" ht="23.25" customHeight="1">
      <c r="A18" s="172"/>
      <c r="B18" s="221" t="s">
        <v>15</v>
      </c>
      <c r="C18" s="222"/>
      <c r="D18" s="222"/>
      <c r="E18" s="175"/>
      <c r="F18" s="195">
        <f>((F16/F15)-1)*100</f>
        <v>-0.34724766169180743</v>
      </c>
      <c r="G18" s="195">
        <f>((G16/G15)-1)*100</f>
        <v>-0.270298856518314</v>
      </c>
      <c r="H18" s="195">
        <f aca="true" t="shared" si="4" ref="H18:P18">((H16/H15)-1)*100</f>
        <v>-0.5089405919942336</v>
      </c>
      <c r="I18" s="195">
        <f t="shared" si="4"/>
        <v>-0.45570425816422455</v>
      </c>
      <c r="J18" s="195">
        <f t="shared" si="4"/>
        <v>-0.4368379829926883</v>
      </c>
      <c r="K18" s="195">
        <f t="shared" si="4"/>
        <v>-0.2793049975329476</v>
      </c>
      <c r="L18" s="195">
        <f t="shared" si="4"/>
        <v>-0.08063075238571304</v>
      </c>
      <c r="M18" s="195">
        <f t="shared" si="4"/>
        <v>-0.20200379645326505</v>
      </c>
      <c r="N18" s="195">
        <f t="shared" si="4"/>
        <v>-0.7073575511709396</v>
      </c>
      <c r="O18" s="195">
        <f t="shared" si="4"/>
        <v>-0.13842626638405076</v>
      </c>
      <c r="P18" s="196">
        <f t="shared" si="4"/>
        <v>-0.3790286695060763</v>
      </c>
    </row>
    <row r="19" spans="1:16" ht="23.25" customHeight="1">
      <c r="A19" s="172"/>
      <c r="B19" s="173"/>
      <c r="C19" s="174"/>
      <c r="D19" s="174"/>
      <c r="E19" s="173"/>
      <c r="F19" s="182"/>
      <c r="G19" s="182"/>
      <c r="H19" s="182"/>
      <c r="I19" s="220" t="s">
        <v>98</v>
      </c>
      <c r="J19" s="220"/>
      <c r="K19" s="220"/>
      <c r="L19" s="220"/>
      <c r="M19" s="220"/>
      <c r="N19" s="182"/>
      <c r="O19" s="182"/>
      <c r="P19" s="182"/>
    </row>
    <row r="20" spans="1:17" ht="23.25" customHeight="1">
      <c r="A20" s="172"/>
      <c r="B20" s="221" t="str">
        <f>B4</f>
        <v>4年4月1日現在</v>
      </c>
      <c r="C20" s="222"/>
      <c r="D20" s="222"/>
      <c r="E20" s="175"/>
      <c r="F20" s="183">
        <f aca="true" t="shared" si="5" ref="F20:P21">F15/$F15*100</f>
        <v>100</v>
      </c>
      <c r="G20" s="184">
        <f>G15/$F15*100</f>
        <v>13.455214381155436</v>
      </c>
      <c r="H20" s="184">
        <f t="shared" si="5"/>
        <v>13.898603471949524</v>
      </c>
      <c r="I20" s="184">
        <f t="shared" si="5"/>
        <v>13.91452162523291</v>
      </c>
      <c r="J20" s="184">
        <f t="shared" si="5"/>
        <v>11.30589472408095</v>
      </c>
      <c r="K20" s="184">
        <f t="shared" si="5"/>
        <v>5.982273924009266</v>
      </c>
      <c r="L20" s="184">
        <f t="shared" si="5"/>
        <v>11.505293313057892</v>
      </c>
      <c r="M20" s="184">
        <f t="shared" si="5"/>
        <v>5.192533226509523</v>
      </c>
      <c r="N20" s="184">
        <f t="shared" si="5"/>
        <v>7.14603851455167</v>
      </c>
      <c r="O20" s="184">
        <f t="shared" si="5"/>
        <v>10.966289884329843</v>
      </c>
      <c r="P20" s="185">
        <f t="shared" si="5"/>
        <v>6.633336935122984</v>
      </c>
      <c r="Q20" s="134" t="s">
        <v>97</v>
      </c>
    </row>
    <row r="21" spans="1:17" ht="23.25" customHeight="1">
      <c r="A21" s="186"/>
      <c r="B21" s="223" t="str">
        <f>B5</f>
        <v>5年4月1日現在</v>
      </c>
      <c r="C21" s="224"/>
      <c r="D21" s="224"/>
      <c r="E21" s="187"/>
      <c r="F21" s="188">
        <f t="shared" si="5"/>
        <v>100</v>
      </c>
      <c r="G21" s="189">
        <f t="shared" si="5"/>
        <v>13.465604085861917</v>
      </c>
      <c r="H21" s="189">
        <f t="shared" si="5"/>
        <v>13.87605210362543</v>
      </c>
      <c r="I21" s="189">
        <f t="shared" si="5"/>
        <v>13.899377822160702</v>
      </c>
      <c r="J21" s="189">
        <f t="shared" si="5"/>
        <v>11.2957304414379</v>
      </c>
      <c r="K21" s="189">
        <f t="shared" si="5"/>
        <v>5.9863526034093635</v>
      </c>
      <c r="L21" s="189">
        <f t="shared" si="5"/>
        <v>11.53607526008705</v>
      </c>
      <c r="M21" s="189">
        <f t="shared" si="5"/>
        <v>5.2001013425775815</v>
      </c>
      <c r="N21" s="189">
        <f t="shared" si="5"/>
        <v>7.120215252481069</v>
      </c>
      <c r="O21" s="189">
        <f t="shared" si="5"/>
        <v>10.989269640545917</v>
      </c>
      <c r="P21" s="190">
        <f t="shared" si="5"/>
        <v>6.631221447813068</v>
      </c>
      <c r="Q21" s="134" t="s">
        <v>97</v>
      </c>
    </row>
    <row r="22" spans="1:16" ht="27" customHeight="1">
      <c r="A22" s="158"/>
      <c r="B22" s="158"/>
      <c r="C22" s="158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</row>
    <row r="23" spans="1:16" ht="23.25" customHeight="1">
      <c r="A23" s="158"/>
      <c r="B23" s="235" t="s">
        <v>101</v>
      </c>
      <c r="C23" s="236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8" t="s">
        <v>139</v>
      </c>
    </row>
    <row r="24" spans="1:16" ht="23.25" customHeight="1">
      <c r="A24" s="161"/>
      <c r="B24" s="239"/>
      <c r="C24" s="239"/>
      <c r="D24" s="240"/>
      <c r="E24" s="241"/>
      <c r="F24" s="242" t="s">
        <v>102</v>
      </c>
      <c r="G24" s="242" t="s">
        <v>103</v>
      </c>
      <c r="H24" s="242" t="s">
        <v>104</v>
      </c>
      <c r="I24" s="242" t="s">
        <v>105</v>
      </c>
      <c r="J24" s="242" t="s">
        <v>106</v>
      </c>
      <c r="K24" s="242" t="s">
        <v>107</v>
      </c>
      <c r="L24" s="242" t="s">
        <v>108</v>
      </c>
      <c r="M24" s="242" t="s">
        <v>109</v>
      </c>
      <c r="N24" s="242" t="s">
        <v>110</v>
      </c>
      <c r="O24" s="242" t="s">
        <v>111</v>
      </c>
      <c r="P24" s="243" t="s">
        <v>112</v>
      </c>
    </row>
    <row r="25" spans="1:16" ht="23.25" customHeight="1">
      <c r="A25" s="158"/>
      <c r="B25" s="244"/>
      <c r="C25" s="244"/>
      <c r="D25" s="245"/>
      <c r="E25" s="245"/>
      <c r="F25" s="246"/>
      <c r="G25" s="246"/>
      <c r="H25" s="246"/>
      <c r="I25" s="247" t="s">
        <v>113</v>
      </c>
      <c r="J25" s="247"/>
      <c r="K25" s="247"/>
      <c r="L25" s="248"/>
      <c r="M25" s="249" t="s">
        <v>114</v>
      </c>
      <c r="N25" s="246"/>
      <c r="O25" s="246"/>
      <c r="P25" s="246"/>
    </row>
    <row r="26" spans="1:16" ht="23.25" customHeight="1">
      <c r="A26" s="158"/>
      <c r="B26" s="250" t="s">
        <v>115</v>
      </c>
      <c r="C26" s="250"/>
      <c r="D26" s="250"/>
      <c r="E26" s="237"/>
      <c r="F26" s="251">
        <f>SUM(F27:F28)</f>
        <v>1688531</v>
      </c>
      <c r="G26" s="251">
        <f aca="true" t="shared" si="6" ref="G26:P26">SUM(G27:G28)</f>
        <v>214041</v>
      </c>
      <c r="H26" s="251">
        <f t="shared" si="6"/>
        <v>241556</v>
      </c>
      <c r="I26" s="251">
        <f t="shared" si="6"/>
        <v>223813</v>
      </c>
      <c r="J26" s="251">
        <f t="shared" si="6"/>
        <v>185911</v>
      </c>
      <c r="K26" s="251">
        <f t="shared" si="6"/>
        <v>108376</v>
      </c>
      <c r="L26" s="251">
        <f t="shared" si="6"/>
        <v>197376</v>
      </c>
      <c r="M26" s="251">
        <f t="shared" si="6"/>
        <v>93157</v>
      </c>
      <c r="N26" s="251">
        <f t="shared" si="6"/>
        <v>116758</v>
      </c>
      <c r="O26" s="251">
        <f t="shared" si="6"/>
        <v>187859</v>
      </c>
      <c r="P26" s="251">
        <f t="shared" si="6"/>
        <v>119684</v>
      </c>
    </row>
    <row r="27" spans="1:16" ht="23.25" customHeight="1">
      <c r="A27" s="158"/>
      <c r="B27" s="250" t="s">
        <v>116</v>
      </c>
      <c r="C27" s="250"/>
      <c r="D27" s="250"/>
      <c r="E27" s="237"/>
      <c r="F27" s="251">
        <f>SUM(G27:P27)</f>
        <v>777436</v>
      </c>
      <c r="G27" s="251">
        <v>95460</v>
      </c>
      <c r="H27" s="251">
        <v>113333</v>
      </c>
      <c r="I27" s="251">
        <v>105155</v>
      </c>
      <c r="J27" s="251">
        <v>87230</v>
      </c>
      <c r="K27" s="251">
        <v>48766</v>
      </c>
      <c r="L27" s="251">
        <v>89797</v>
      </c>
      <c r="M27" s="251">
        <v>43539</v>
      </c>
      <c r="N27" s="251">
        <v>53396</v>
      </c>
      <c r="O27" s="251">
        <v>85230</v>
      </c>
      <c r="P27" s="252">
        <v>55530</v>
      </c>
    </row>
    <row r="28" spans="1:16" ht="23.25" customHeight="1">
      <c r="A28" s="158"/>
      <c r="B28" s="250" t="s">
        <v>117</v>
      </c>
      <c r="C28" s="250"/>
      <c r="D28" s="250"/>
      <c r="E28" s="237"/>
      <c r="F28" s="251">
        <f>SUM(G28:P28)</f>
        <v>911095</v>
      </c>
      <c r="G28" s="251">
        <v>118581</v>
      </c>
      <c r="H28" s="251">
        <v>128223</v>
      </c>
      <c r="I28" s="251">
        <v>118658</v>
      </c>
      <c r="J28" s="251">
        <v>98681</v>
      </c>
      <c r="K28" s="251">
        <v>59610</v>
      </c>
      <c r="L28" s="251">
        <v>107579</v>
      </c>
      <c r="M28" s="251">
        <v>49618</v>
      </c>
      <c r="N28" s="251">
        <v>63362</v>
      </c>
      <c r="O28" s="251">
        <v>102629</v>
      </c>
      <c r="P28" s="252">
        <v>64154</v>
      </c>
    </row>
    <row r="29" spans="1:16" ht="23.25" customHeight="1">
      <c r="A29" s="158"/>
      <c r="B29" s="253"/>
      <c r="C29" s="253"/>
      <c r="D29" s="253"/>
      <c r="E29" s="245"/>
      <c r="F29" s="254"/>
      <c r="G29" s="254"/>
      <c r="H29" s="254"/>
      <c r="I29" s="255" t="s">
        <v>118</v>
      </c>
      <c r="J29" s="255"/>
      <c r="K29" s="255"/>
      <c r="L29" s="248"/>
      <c r="M29" s="249" t="s">
        <v>119</v>
      </c>
      <c r="N29" s="254"/>
      <c r="O29" s="254"/>
      <c r="P29" s="254"/>
    </row>
    <row r="30" spans="1:16" ht="23.25" customHeight="1">
      <c r="A30" s="158"/>
      <c r="B30" s="250" t="s">
        <v>115</v>
      </c>
      <c r="C30" s="250"/>
      <c r="D30" s="250"/>
      <c r="E30" s="237"/>
      <c r="F30" s="256">
        <v>100</v>
      </c>
      <c r="G30" s="256">
        <f>G26/F26*100</f>
        <v>12.676166442902142</v>
      </c>
      <c r="H30" s="256">
        <f>H26/F26*100</f>
        <v>14.305689383256807</v>
      </c>
      <c r="I30" s="256">
        <f>I26/F26*100</f>
        <v>13.254894343070989</v>
      </c>
      <c r="J30" s="256">
        <f>J26/F26*100</f>
        <v>11.010221310713277</v>
      </c>
      <c r="K30" s="256">
        <f>K26/F26*100</f>
        <v>6.418360101176704</v>
      </c>
      <c r="L30" s="256">
        <f>L26/F26*100</f>
        <v>11.68921387880945</v>
      </c>
      <c r="M30" s="256">
        <f>M26/F26*100</f>
        <v>5.517044105201504</v>
      </c>
      <c r="N30" s="256">
        <f>N26/F26*100</f>
        <v>6.914767925492632</v>
      </c>
      <c r="O30" s="256">
        <f>O26/F26*100</f>
        <v>11.125587863059666</v>
      </c>
      <c r="P30" s="257">
        <f>P26/F26*100</f>
        <v>7.088054646316828</v>
      </c>
    </row>
    <row r="31" spans="1:16" ht="23.25" customHeight="1">
      <c r="A31" s="158"/>
      <c r="B31" s="250" t="s">
        <v>116</v>
      </c>
      <c r="C31" s="250"/>
      <c r="D31" s="250"/>
      <c r="E31" s="237"/>
      <c r="F31" s="256">
        <v>100</v>
      </c>
      <c r="G31" s="256">
        <f>G27/F27*100</f>
        <v>12.278824237622132</v>
      </c>
      <c r="H31" s="256">
        <f>H27/F27*100</f>
        <v>14.577791612428548</v>
      </c>
      <c r="I31" s="256">
        <f>I27/F27*100</f>
        <v>13.525872226138228</v>
      </c>
      <c r="J31" s="256">
        <f>J27/F27*100</f>
        <v>11.22021619786066</v>
      </c>
      <c r="K31" s="256">
        <f>K27/F27*100</f>
        <v>6.272670676428671</v>
      </c>
      <c r="L31" s="256">
        <f>L27/F27*100</f>
        <v>11.5504041490232</v>
      </c>
      <c r="M31" s="256">
        <f>M27/F27*100</f>
        <v>5.600332374626336</v>
      </c>
      <c r="N31" s="256">
        <f>N27/F27*100</f>
        <v>6.868218091264104</v>
      </c>
      <c r="O31" s="256">
        <f>O27/F27*100</f>
        <v>10.962960295123972</v>
      </c>
      <c r="P31" s="257">
        <f>P27/F27*100</f>
        <v>7.14271013948415</v>
      </c>
    </row>
    <row r="32" spans="1:16" ht="23.25" customHeight="1">
      <c r="A32" s="158"/>
      <c r="B32" s="250" t="s">
        <v>117</v>
      </c>
      <c r="C32" s="250"/>
      <c r="D32" s="250"/>
      <c r="E32" s="237"/>
      <c r="F32" s="256">
        <v>100</v>
      </c>
      <c r="G32" s="256">
        <f>G28/F28*100</f>
        <v>13.01521795202476</v>
      </c>
      <c r="H32" s="256">
        <f>H28/F28*100</f>
        <v>14.073504958319386</v>
      </c>
      <c r="I32" s="256">
        <f>I28/F28*100</f>
        <v>13.023669320981895</v>
      </c>
      <c r="J32" s="256">
        <f>J28/F28*100</f>
        <v>10.831032987778443</v>
      </c>
      <c r="K32" s="256">
        <f>K28/F28*100</f>
        <v>6.542676669282567</v>
      </c>
      <c r="L32" s="256">
        <f>L28/F28*100</f>
        <v>11.80766001350024</v>
      </c>
      <c r="M32" s="256">
        <f>M28/F28*100</f>
        <v>5.445974349546425</v>
      </c>
      <c r="N32" s="256">
        <f>N28/F28*100</f>
        <v>6.954488829375641</v>
      </c>
      <c r="O32" s="256">
        <f>O28/F28*100</f>
        <v>11.264357723398767</v>
      </c>
      <c r="P32" s="257">
        <f>P28/F28*100</f>
        <v>7.041417195791877</v>
      </c>
    </row>
    <row r="33" spans="1:16" ht="15.75" customHeight="1">
      <c r="A33" s="158"/>
      <c r="B33" s="250"/>
      <c r="C33" s="250"/>
      <c r="D33" s="250"/>
      <c r="E33" s="237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2"/>
    </row>
    <row r="34" spans="1:16" ht="23.25" customHeight="1">
      <c r="A34" s="162"/>
      <c r="B34" s="258" t="s">
        <v>120</v>
      </c>
      <c r="C34" s="258"/>
      <c r="D34" s="258"/>
      <c r="E34" s="259"/>
      <c r="F34" s="260">
        <f>SUM(G34:P34)</f>
        <v>312</v>
      </c>
      <c r="G34" s="260">
        <v>37</v>
      </c>
      <c r="H34" s="260">
        <v>48</v>
      </c>
      <c r="I34" s="260">
        <v>39</v>
      </c>
      <c r="J34" s="260">
        <v>31</v>
      </c>
      <c r="K34" s="260">
        <v>22</v>
      </c>
      <c r="L34" s="260">
        <v>31</v>
      </c>
      <c r="M34" s="260">
        <v>16</v>
      </c>
      <c r="N34" s="260">
        <v>33</v>
      </c>
      <c r="O34" s="260">
        <v>31</v>
      </c>
      <c r="P34" s="261">
        <v>24</v>
      </c>
    </row>
    <row r="35" spans="1:16" s="136" customFormat="1" ht="23.25" customHeight="1">
      <c r="A35" s="163"/>
      <c r="B35" s="262" t="s">
        <v>121</v>
      </c>
      <c r="C35" s="262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</row>
  </sheetData>
  <sheetProtection/>
  <mergeCells count="29">
    <mergeCell ref="B30:D30"/>
    <mergeCell ref="B31:D31"/>
    <mergeCell ref="B32:D32"/>
    <mergeCell ref="B33:D33"/>
    <mergeCell ref="B34:D34"/>
    <mergeCell ref="I25:K25"/>
    <mergeCell ref="B26:D26"/>
    <mergeCell ref="B27:D27"/>
    <mergeCell ref="B28:D28"/>
    <mergeCell ref="B29:D29"/>
    <mergeCell ref="I29:K29"/>
    <mergeCell ref="B16:D16"/>
    <mergeCell ref="B17:D17"/>
    <mergeCell ref="B18:D18"/>
    <mergeCell ref="I19:M19"/>
    <mergeCell ref="B20:D20"/>
    <mergeCell ref="B21:D21"/>
    <mergeCell ref="I8:M8"/>
    <mergeCell ref="B9:D9"/>
    <mergeCell ref="B10:D10"/>
    <mergeCell ref="B13:D13"/>
    <mergeCell ref="I14:M14"/>
    <mergeCell ref="B15:D15"/>
    <mergeCell ref="B2:D2"/>
    <mergeCell ref="I3:M3"/>
    <mergeCell ref="B4:D4"/>
    <mergeCell ref="B5:D5"/>
    <mergeCell ref="B6:D6"/>
    <mergeCell ref="B7:D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L58"/>
  <sheetViews>
    <sheetView showGridLines="0" view="pageBreakPreview" zoomScaleSheetLayoutView="100" zoomScalePageLayoutView="0" workbookViewId="0" topLeftCell="A1">
      <selection activeCell="P30" sqref="P30"/>
    </sheetView>
  </sheetViews>
  <sheetFormatPr defaultColWidth="9.125" defaultRowHeight="12.75"/>
  <cols>
    <col min="1" max="1" width="0.74609375" style="4" customWidth="1"/>
    <col min="2" max="2" width="1.4921875" style="4" customWidth="1"/>
    <col min="3" max="3" width="5.75390625" style="4" customWidth="1"/>
    <col min="4" max="4" width="6.00390625" style="72" customWidth="1"/>
    <col min="5" max="5" width="0.74609375" style="72" customWidth="1"/>
    <col min="6" max="6" width="8.50390625" style="72" customWidth="1"/>
    <col min="7" max="15" width="7.125" style="72" customWidth="1"/>
    <col min="16" max="16" width="7.125" style="60" customWidth="1"/>
    <col min="17" max="16384" width="9.125" style="4" customWidth="1"/>
  </cols>
  <sheetData>
    <row r="1" spans="2:16" s="2" customFormat="1" ht="22.5" customHeight="1">
      <c r="B1" s="2" t="s">
        <v>62</v>
      </c>
      <c r="P1" s="92"/>
    </row>
    <row r="2" spans="2:16" s="2" customFormat="1" ht="13.5" customHeight="1">
      <c r="B2" s="4" t="s">
        <v>63</v>
      </c>
      <c r="P2" s="74"/>
    </row>
    <row r="3" spans="2:16" s="2" customFormat="1" ht="13.5" customHeight="1">
      <c r="B3" s="4"/>
      <c r="P3" s="74" t="s">
        <v>137</v>
      </c>
    </row>
    <row r="4" spans="1:38" s="89" customFormat="1" ht="22.5" customHeight="1">
      <c r="A4" s="41"/>
      <c r="B4" s="201" t="s">
        <v>64</v>
      </c>
      <c r="C4" s="202"/>
      <c r="D4" s="202"/>
      <c r="E4" s="42"/>
      <c r="F4" s="43" t="s">
        <v>3</v>
      </c>
      <c r="G4" s="43" t="s">
        <v>4</v>
      </c>
      <c r="H4" s="43" t="s">
        <v>5</v>
      </c>
      <c r="I4" s="43" t="s">
        <v>6</v>
      </c>
      <c r="J4" s="43" t="s">
        <v>7</v>
      </c>
      <c r="K4" s="43" t="s">
        <v>8</v>
      </c>
      <c r="L4" s="43" t="s">
        <v>9</v>
      </c>
      <c r="M4" s="43" t="s">
        <v>10</v>
      </c>
      <c r="N4" s="43" t="s">
        <v>11</v>
      </c>
      <c r="O4" s="43" t="s">
        <v>12</v>
      </c>
      <c r="P4" s="44" t="s">
        <v>13</v>
      </c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</row>
    <row r="5" spans="1:28" s="88" customFormat="1" ht="22.5" customHeight="1">
      <c r="A5" s="94"/>
      <c r="B5" s="214" t="s">
        <v>65</v>
      </c>
      <c r="C5" s="231"/>
      <c r="D5" s="231"/>
      <c r="E5" s="138"/>
      <c r="F5" s="116">
        <f>SUM(G5:P5)</f>
        <v>1957291</v>
      </c>
      <c r="G5" s="116">
        <v>243867</v>
      </c>
      <c r="H5" s="116">
        <v>284713</v>
      </c>
      <c r="I5" s="116">
        <v>260840</v>
      </c>
      <c r="J5" s="116">
        <v>213081</v>
      </c>
      <c r="K5" s="116">
        <v>124466</v>
      </c>
      <c r="L5" s="116">
        <v>225489</v>
      </c>
      <c r="M5" s="116">
        <v>111055</v>
      </c>
      <c r="N5" s="116">
        <v>134400</v>
      </c>
      <c r="O5" s="116">
        <v>218531</v>
      </c>
      <c r="P5" s="117">
        <v>140849</v>
      </c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</row>
    <row r="6" spans="1:28" s="88" customFormat="1" ht="22.5" customHeight="1">
      <c r="A6" s="96"/>
      <c r="B6" s="228" t="s">
        <v>66</v>
      </c>
      <c r="C6" s="229"/>
      <c r="D6" s="229"/>
      <c r="E6" s="141"/>
      <c r="F6" s="118">
        <f aca="true" t="shared" si="0" ref="F6:F26">SUM(G6:P6)</f>
        <v>209880</v>
      </c>
      <c r="G6" s="118">
        <f>SUM(G7:G9)</f>
        <v>23359</v>
      </c>
      <c r="H6" s="118">
        <f aca="true" t="shared" si="1" ref="H6:P6">SUM(H7:H9)</f>
        <v>32940</v>
      </c>
      <c r="I6" s="118">
        <f t="shared" si="1"/>
        <v>29296</v>
      </c>
      <c r="J6" s="118">
        <f t="shared" si="1"/>
        <v>21549</v>
      </c>
      <c r="K6" s="118">
        <f t="shared" si="1"/>
        <v>11965</v>
      </c>
      <c r="L6" s="118">
        <f t="shared" si="1"/>
        <v>22759</v>
      </c>
      <c r="M6" s="118">
        <f t="shared" si="1"/>
        <v>13468</v>
      </c>
      <c r="N6" s="118">
        <f t="shared" si="1"/>
        <v>13439</v>
      </c>
      <c r="O6" s="118">
        <f t="shared" si="1"/>
        <v>24451</v>
      </c>
      <c r="P6" s="119">
        <f t="shared" si="1"/>
        <v>16654</v>
      </c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</row>
    <row r="7" spans="1:28" s="89" customFormat="1" ht="13.5" customHeight="1">
      <c r="A7" s="49"/>
      <c r="B7" s="139"/>
      <c r="C7" s="227" t="s">
        <v>67</v>
      </c>
      <c r="D7" s="227"/>
      <c r="E7" s="139"/>
      <c r="F7" s="120">
        <f t="shared" si="0"/>
        <v>60314</v>
      </c>
      <c r="G7" s="120">
        <v>7037</v>
      </c>
      <c r="H7" s="120">
        <v>9115</v>
      </c>
      <c r="I7" s="120">
        <v>8719</v>
      </c>
      <c r="J7" s="120">
        <v>6805</v>
      </c>
      <c r="K7" s="120">
        <v>3116</v>
      </c>
      <c r="L7" s="120">
        <v>6842</v>
      </c>
      <c r="M7" s="120">
        <v>3254</v>
      </c>
      <c r="N7" s="120">
        <v>3625</v>
      </c>
      <c r="O7" s="120">
        <v>7403</v>
      </c>
      <c r="P7" s="121">
        <v>4398</v>
      </c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</row>
    <row r="8" spans="1:28" s="89" customFormat="1" ht="13.5" customHeight="1">
      <c r="A8" s="49"/>
      <c r="B8" s="139"/>
      <c r="C8" s="227" t="s">
        <v>68</v>
      </c>
      <c r="D8" s="227"/>
      <c r="E8" s="139"/>
      <c r="F8" s="120">
        <f t="shared" si="0"/>
        <v>72685</v>
      </c>
      <c r="G8" s="120">
        <v>8106</v>
      </c>
      <c r="H8" s="120">
        <v>11628</v>
      </c>
      <c r="I8" s="120">
        <v>10132</v>
      </c>
      <c r="J8" s="120">
        <v>7235</v>
      </c>
      <c r="K8" s="120">
        <v>4041</v>
      </c>
      <c r="L8" s="120">
        <v>7765</v>
      </c>
      <c r="M8" s="120">
        <v>4728</v>
      </c>
      <c r="N8" s="120">
        <v>4711</v>
      </c>
      <c r="O8" s="120">
        <v>8396</v>
      </c>
      <c r="P8" s="121">
        <v>5943</v>
      </c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</row>
    <row r="9" spans="1:28" s="89" customFormat="1" ht="13.5" customHeight="1">
      <c r="A9" s="49"/>
      <c r="B9" s="139"/>
      <c r="C9" s="227" t="s">
        <v>69</v>
      </c>
      <c r="D9" s="227"/>
      <c r="E9" s="139"/>
      <c r="F9" s="120">
        <f t="shared" si="0"/>
        <v>76881</v>
      </c>
      <c r="G9" s="120">
        <v>8216</v>
      </c>
      <c r="H9" s="120">
        <v>12197</v>
      </c>
      <c r="I9" s="120">
        <v>10445</v>
      </c>
      <c r="J9" s="120">
        <v>7509</v>
      </c>
      <c r="K9" s="120">
        <v>4808</v>
      </c>
      <c r="L9" s="120">
        <v>8152</v>
      </c>
      <c r="M9" s="120">
        <v>5486</v>
      </c>
      <c r="N9" s="120">
        <v>5103</v>
      </c>
      <c r="O9" s="120">
        <v>8652</v>
      </c>
      <c r="P9" s="121">
        <v>6313</v>
      </c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1:28" s="88" customFormat="1" ht="22.5" customHeight="1">
      <c r="A10" s="96"/>
      <c r="B10" s="228" t="s">
        <v>70</v>
      </c>
      <c r="C10" s="229"/>
      <c r="D10" s="229"/>
      <c r="E10" s="141"/>
      <c r="F10" s="118">
        <f t="shared" si="0"/>
        <v>1193306</v>
      </c>
      <c r="G10" s="118">
        <f>SUM(G11:G20)</f>
        <v>160889</v>
      </c>
      <c r="H10" s="118">
        <f aca="true" t="shared" si="2" ref="H10:P10">SUM(H11:H20)</f>
        <v>172638</v>
      </c>
      <c r="I10" s="118">
        <f t="shared" si="2"/>
        <v>161464</v>
      </c>
      <c r="J10" s="118">
        <f t="shared" si="2"/>
        <v>137109</v>
      </c>
      <c r="K10" s="118">
        <f t="shared" si="2"/>
        <v>70797</v>
      </c>
      <c r="L10" s="118">
        <f t="shared" si="2"/>
        <v>144564</v>
      </c>
      <c r="M10" s="118">
        <f t="shared" si="2"/>
        <v>62683</v>
      </c>
      <c r="N10" s="118">
        <f t="shared" si="2"/>
        <v>72447</v>
      </c>
      <c r="O10" s="118">
        <f t="shared" si="2"/>
        <v>132171</v>
      </c>
      <c r="P10" s="119">
        <f t="shared" si="2"/>
        <v>78544</v>
      </c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</row>
    <row r="11" spans="1:28" s="89" customFormat="1" ht="13.5" customHeight="1">
      <c r="A11" s="49"/>
      <c r="B11" s="139"/>
      <c r="C11" s="227" t="s">
        <v>71</v>
      </c>
      <c r="D11" s="227"/>
      <c r="E11" s="139"/>
      <c r="F11" s="120">
        <f t="shared" si="0"/>
        <v>79983</v>
      </c>
      <c r="G11" s="120">
        <v>8676</v>
      </c>
      <c r="H11" s="120">
        <v>12791</v>
      </c>
      <c r="I11" s="120">
        <v>10686</v>
      </c>
      <c r="J11" s="120">
        <v>7930</v>
      </c>
      <c r="K11" s="120">
        <v>5267</v>
      </c>
      <c r="L11" s="120">
        <v>8395</v>
      </c>
      <c r="M11" s="120">
        <v>5593</v>
      </c>
      <c r="N11" s="120">
        <v>5617</v>
      </c>
      <c r="O11" s="120">
        <v>8592</v>
      </c>
      <c r="P11" s="121">
        <v>6436</v>
      </c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</row>
    <row r="12" spans="1:28" s="89" customFormat="1" ht="13.5" customHeight="1">
      <c r="A12" s="49"/>
      <c r="B12" s="139"/>
      <c r="C12" s="227" t="s">
        <v>72</v>
      </c>
      <c r="D12" s="227"/>
      <c r="E12" s="139"/>
      <c r="F12" s="120">
        <f t="shared" si="0"/>
        <v>96438</v>
      </c>
      <c r="G12" s="120">
        <v>13356</v>
      </c>
      <c r="H12" s="120">
        <v>16016</v>
      </c>
      <c r="I12" s="120">
        <v>12931</v>
      </c>
      <c r="J12" s="120">
        <v>10887</v>
      </c>
      <c r="K12" s="120">
        <v>5550</v>
      </c>
      <c r="L12" s="120">
        <v>12366</v>
      </c>
      <c r="M12" s="120">
        <v>4520</v>
      </c>
      <c r="N12" s="120">
        <v>5485</v>
      </c>
      <c r="O12" s="120">
        <v>9581</v>
      </c>
      <c r="P12" s="121">
        <v>5746</v>
      </c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</row>
    <row r="13" spans="1:28" s="89" customFormat="1" ht="13.5" customHeight="1">
      <c r="A13" s="49"/>
      <c r="B13" s="139"/>
      <c r="C13" s="227" t="s">
        <v>73</v>
      </c>
      <c r="D13" s="227"/>
      <c r="E13" s="139"/>
      <c r="F13" s="120">
        <f t="shared" si="0"/>
        <v>101471</v>
      </c>
      <c r="G13" s="120">
        <v>15830</v>
      </c>
      <c r="H13" s="120">
        <v>13883</v>
      </c>
      <c r="I13" s="120">
        <v>14311</v>
      </c>
      <c r="J13" s="120">
        <v>13493</v>
      </c>
      <c r="K13" s="120">
        <v>4850</v>
      </c>
      <c r="L13" s="120">
        <v>14925</v>
      </c>
      <c r="M13" s="120">
        <v>3273</v>
      </c>
      <c r="N13" s="120">
        <v>4902</v>
      </c>
      <c r="O13" s="120">
        <v>11082</v>
      </c>
      <c r="P13" s="121">
        <v>4922</v>
      </c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</row>
    <row r="14" spans="1:28" s="89" customFormat="1" ht="13.5" customHeight="1">
      <c r="A14" s="49"/>
      <c r="B14" s="139"/>
      <c r="C14" s="227" t="s">
        <v>74</v>
      </c>
      <c r="D14" s="227"/>
      <c r="E14" s="139"/>
      <c r="F14" s="120">
        <f t="shared" si="0"/>
        <v>104498</v>
      </c>
      <c r="G14" s="120">
        <v>15240</v>
      </c>
      <c r="H14" s="120">
        <v>14189</v>
      </c>
      <c r="I14" s="120">
        <v>14806</v>
      </c>
      <c r="J14" s="120">
        <v>13393</v>
      </c>
      <c r="K14" s="120">
        <v>5189</v>
      </c>
      <c r="L14" s="120">
        <v>14333</v>
      </c>
      <c r="M14" s="120">
        <v>4190</v>
      </c>
      <c r="N14" s="120">
        <v>5454</v>
      </c>
      <c r="O14" s="120">
        <v>11819</v>
      </c>
      <c r="P14" s="121">
        <v>5885</v>
      </c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</row>
    <row r="15" spans="1:28" s="89" customFormat="1" ht="13.5" customHeight="1">
      <c r="A15" s="49"/>
      <c r="B15" s="139"/>
      <c r="C15" s="227" t="s">
        <v>75</v>
      </c>
      <c r="D15" s="227"/>
      <c r="E15" s="139"/>
      <c r="F15" s="120">
        <f t="shared" si="0"/>
        <v>119060</v>
      </c>
      <c r="G15" s="120">
        <v>16423</v>
      </c>
      <c r="H15" s="120">
        <v>17182</v>
      </c>
      <c r="I15" s="120">
        <v>16498</v>
      </c>
      <c r="J15" s="120">
        <v>13787</v>
      </c>
      <c r="K15" s="120">
        <v>6254</v>
      </c>
      <c r="L15" s="120">
        <v>14941</v>
      </c>
      <c r="M15" s="120">
        <v>5598</v>
      </c>
      <c r="N15" s="120">
        <v>6700</v>
      </c>
      <c r="O15" s="120">
        <v>13704</v>
      </c>
      <c r="P15" s="121">
        <v>7973</v>
      </c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</row>
    <row r="16" spans="1:28" s="89" customFormat="1" ht="13.5" customHeight="1">
      <c r="A16" s="49"/>
      <c r="B16" s="139"/>
      <c r="C16" s="227" t="s">
        <v>76</v>
      </c>
      <c r="D16" s="227"/>
      <c r="E16" s="139"/>
      <c r="F16" s="120">
        <f t="shared" si="0"/>
        <v>131132</v>
      </c>
      <c r="G16" s="120">
        <v>17423</v>
      </c>
      <c r="H16" s="120">
        <v>18899</v>
      </c>
      <c r="I16" s="120">
        <v>18159</v>
      </c>
      <c r="J16" s="120">
        <v>14817</v>
      </c>
      <c r="K16" s="120">
        <v>7313</v>
      </c>
      <c r="L16" s="120">
        <v>15303</v>
      </c>
      <c r="M16" s="120">
        <v>7127</v>
      </c>
      <c r="N16" s="120">
        <v>7738</v>
      </c>
      <c r="O16" s="120">
        <v>15147</v>
      </c>
      <c r="P16" s="121">
        <v>9206</v>
      </c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</row>
    <row r="17" spans="1:28" s="89" customFormat="1" ht="13.5" customHeight="1">
      <c r="A17" s="49"/>
      <c r="B17" s="139"/>
      <c r="C17" s="227" t="s">
        <v>77</v>
      </c>
      <c r="D17" s="227"/>
      <c r="E17" s="139"/>
      <c r="F17" s="120">
        <f t="shared" si="0"/>
        <v>151490</v>
      </c>
      <c r="G17" s="120">
        <v>19731</v>
      </c>
      <c r="H17" s="120">
        <v>22138</v>
      </c>
      <c r="I17" s="120">
        <v>20791</v>
      </c>
      <c r="J17" s="120">
        <v>17400</v>
      </c>
      <c r="K17" s="120">
        <v>9006</v>
      </c>
      <c r="L17" s="120">
        <v>17612</v>
      </c>
      <c r="M17" s="120">
        <v>8346</v>
      </c>
      <c r="N17" s="120">
        <v>8870</v>
      </c>
      <c r="O17" s="120">
        <v>16912</v>
      </c>
      <c r="P17" s="121">
        <v>10684</v>
      </c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</row>
    <row r="18" spans="1:28" s="89" customFormat="1" ht="13.5" customHeight="1">
      <c r="A18" s="49"/>
      <c r="B18" s="139"/>
      <c r="C18" s="227" t="s">
        <v>78</v>
      </c>
      <c r="D18" s="227"/>
      <c r="E18" s="139"/>
      <c r="F18" s="120">
        <f t="shared" si="0"/>
        <v>152550</v>
      </c>
      <c r="G18" s="120">
        <v>20530</v>
      </c>
      <c r="H18" s="120">
        <v>22005</v>
      </c>
      <c r="I18" s="120">
        <v>20750</v>
      </c>
      <c r="J18" s="120">
        <v>17430</v>
      </c>
      <c r="K18" s="120">
        <v>9613</v>
      </c>
      <c r="L18" s="120">
        <v>17664</v>
      </c>
      <c r="M18" s="120">
        <v>8482</v>
      </c>
      <c r="N18" s="120">
        <v>9262</v>
      </c>
      <c r="O18" s="120">
        <v>16897</v>
      </c>
      <c r="P18" s="121">
        <v>9917</v>
      </c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</row>
    <row r="19" spans="1:28" s="89" customFormat="1" ht="13.5" customHeight="1">
      <c r="A19" s="49"/>
      <c r="B19" s="139"/>
      <c r="C19" s="227" t="s">
        <v>79</v>
      </c>
      <c r="D19" s="227"/>
      <c r="E19" s="139"/>
      <c r="F19" s="120">
        <f t="shared" si="0"/>
        <v>131990</v>
      </c>
      <c r="G19" s="120">
        <v>17877</v>
      </c>
      <c r="H19" s="120">
        <v>18271</v>
      </c>
      <c r="I19" s="120">
        <v>16947</v>
      </c>
      <c r="J19" s="120">
        <v>14845</v>
      </c>
      <c r="K19" s="120">
        <v>8845</v>
      </c>
      <c r="L19" s="120">
        <v>15328</v>
      </c>
      <c r="M19" s="120">
        <v>7698</v>
      </c>
      <c r="N19" s="120">
        <v>8834</v>
      </c>
      <c r="O19" s="120">
        <v>14630</v>
      </c>
      <c r="P19" s="121">
        <v>8715</v>
      </c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</row>
    <row r="20" spans="1:28" s="89" customFormat="1" ht="13.5" customHeight="1">
      <c r="A20" s="49"/>
      <c r="B20" s="139"/>
      <c r="C20" s="227" t="s">
        <v>80</v>
      </c>
      <c r="D20" s="227"/>
      <c r="E20" s="139"/>
      <c r="F20" s="120">
        <f t="shared" si="0"/>
        <v>124694</v>
      </c>
      <c r="G20" s="120">
        <v>15803</v>
      </c>
      <c r="H20" s="120">
        <v>17264</v>
      </c>
      <c r="I20" s="120">
        <v>15585</v>
      </c>
      <c r="J20" s="120">
        <v>13127</v>
      </c>
      <c r="K20" s="120">
        <v>8910</v>
      </c>
      <c r="L20" s="120">
        <v>13697</v>
      </c>
      <c r="M20" s="120">
        <v>7856</v>
      </c>
      <c r="N20" s="120">
        <v>9585</v>
      </c>
      <c r="O20" s="120">
        <v>13807</v>
      </c>
      <c r="P20" s="121">
        <v>9060</v>
      </c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</row>
    <row r="21" spans="1:28" s="88" customFormat="1" ht="22.5" customHeight="1">
      <c r="A21" s="96"/>
      <c r="B21" s="228" t="s">
        <v>81</v>
      </c>
      <c r="C21" s="229"/>
      <c r="D21" s="229"/>
      <c r="E21" s="141"/>
      <c r="F21" s="118">
        <f t="shared" si="0"/>
        <v>554105</v>
      </c>
      <c r="G21" s="118">
        <f>SUM(G22:G26)</f>
        <v>59619</v>
      </c>
      <c r="H21" s="118">
        <f aca="true" t="shared" si="3" ref="H21:P21">SUM(H22:H26)</f>
        <v>79135</v>
      </c>
      <c r="I21" s="118">
        <f t="shared" si="3"/>
        <v>70080</v>
      </c>
      <c r="J21" s="118">
        <f t="shared" si="3"/>
        <v>54423</v>
      </c>
      <c r="K21" s="118">
        <f t="shared" si="3"/>
        <v>41704</v>
      </c>
      <c r="L21" s="118">
        <f t="shared" si="3"/>
        <v>58166</v>
      </c>
      <c r="M21" s="118">
        <f t="shared" si="3"/>
        <v>34904</v>
      </c>
      <c r="N21" s="118">
        <f t="shared" si="3"/>
        <v>48514</v>
      </c>
      <c r="O21" s="118">
        <f t="shared" si="3"/>
        <v>61909</v>
      </c>
      <c r="P21" s="119">
        <f t="shared" si="3"/>
        <v>45651</v>
      </c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</row>
    <row r="22" spans="1:28" s="89" customFormat="1" ht="13.5" customHeight="1">
      <c r="A22" s="49"/>
      <c r="B22" s="139"/>
      <c r="C22" s="227" t="s">
        <v>82</v>
      </c>
      <c r="D22" s="227"/>
      <c r="E22" s="139"/>
      <c r="F22" s="120">
        <f t="shared" si="0"/>
        <v>122409</v>
      </c>
      <c r="G22" s="120">
        <v>13780</v>
      </c>
      <c r="H22" s="120">
        <v>17380</v>
      </c>
      <c r="I22" s="120">
        <v>15374</v>
      </c>
      <c r="J22" s="120">
        <v>12044</v>
      </c>
      <c r="K22" s="120">
        <v>9282</v>
      </c>
      <c r="L22" s="120">
        <v>12570</v>
      </c>
      <c r="M22" s="120">
        <v>8296</v>
      </c>
      <c r="N22" s="120">
        <v>10086</v>
      </c>
      <c r="O22" s="120">
        <v>13456</v>
      </c>
      <c r="P22" s="121">
        <v>10141</v>
      </c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</row>
    <row r="23" spans="1:28" s="89" customFormat="1" ht="13.5" customHeight="1">
      <c r="A23" s="49"/>
      <c r="B23" s="139"/>
      <c r="C23" s="227" t="s">
        <v>83</v>
      </c>
      <c r="D23" s="227"/>
      <c r="E23" s="139"/>
      <c r="F23" s="120">
        <f t="shared" si="0"/>
        <v>146183</v>
      </c>
      <c r="G23" s="120">
        <v>15070</v>
      </c>
      <c r="H23" s="120">
        <v>21255</v>
      </c>
      <c r="I23" s="120">
        <v>18760</v>
      </c>
      <c r="J23" s="120">
        <v>14268</v>
      </c>
      <c r="K23" s="120">
        <v>11031</v>
      </c>
      <c r="L23" s="120">
        <v>14794</v>
      </c>
      <c r="M23" s="120">
        <v>9713</v>
      </c>
      <c r="N23" s="120">
        <v>12473</v>
      </c>
      <c r="O23" s="120">
        <v>16112</v>
      </c>
      <c r="P23" s="121">
        <v>12707</v>
      </c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</row>
    <row r="24" spans="1:28" s="89" customFormat="1" ht="13.5" customHeight="1">
      <c r="A24" s="49"/>
      <c r="B24" s="139"/>
      <c r="C24" s="227" t="s">
        <v>84</v>
      </c>
      <c r="D24" s="227"/>
      <c r="E24" s="139"/>
      <c r="F24" s="120">
        <f t="shared" si="0"/>
        <v>107836</v>
      </c>
      <c r="G24" s="120">
        <v>11157</v>
      </c>
      <c r="H24" s="120">
        <v>15436</v>
      </c>
      <c r="I24" s="120">
        <v>13693</v>
      </c>
      <c r="J24" s="120">
        <v>10401</v>
      </c>
      <c r="K24" s="120">
        <v>8401</v>
      </c>
      <c r="L24" s="120">
        <v>11238</v>
      </c>
      <c r="M24" s="120">
        <v>6711</v>
      </c>
      <c r="N24" s="120">
        <v>9617</v>
      </c>
      <c r="O24" s="120">
        <v>12095</v>
      </c>
      <c r="P24" s="121">
        <v>9087</v>
      </c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</row>
    <row r="25" spans="1:28" s="89" customFormat="1" ht="13.5" customHeight="1">
      <c r="A25" s="49"/>
      <c r="B25" s="139"/>
      <c r="C25" s="227" t="s">
        <v>85</v>
      </c>
      <c r="D25" s="227"/>
      <c r="E25" s="139"/>
      <c r="F25" s="120">
        <f t="shared" si="0"/>
        <v>80978</v>
      </c>
      <c r="G25" s="120">
        <v>8359</v>
      </c>
      <c r="H25" s="120">
        <v>11662</v>
      </c>
      <c r="I25" s="120">
        <v>10446</v>
      </c>
      <c r="J25" s="120">
        <v>8044</v>
      </c>
      <c r="K25" s="120">
        <v>6194</v>
      </c>
      <c r="L25" s="120">
        <v>8713</v>
      </c>
      <c r="M25" s="120">
        <v>4660</v>
      </c>
      <c r="N25" s="120">
        <v>7386</v>
      </c>
      <c r="O25" s="120">
        <v>9188</v>
      </c>
      <c r="P25" s="121">
        <v>6326</v>
      </c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</row>
    <row r="26" spans="1:28" s="89" customFormat="1" ht="13.5" customHeight="1">
      <c r="A26" s="54"/>
      <c r="B26" s="137"/>
      <c r="C26" s="230" t="s">
        <v>86</v>
      </c>
      <c r="D26" s="230"/>
      <c r="E26" s="55"/>
      <c r="F26" s="122">
        <f t="shared" si="0"/>
        <v>96699</v>
      </c>
      <c r="G26" s="122">
        <v>11253</v>
      </c>
      <c r="H26" s="122">
        <v>13402</v>
      </c>
      <c r="I26" s="122">
        <v>11807</v>
      </c>
      <c r="J26" s="122">
        <v>9666</v>
      </c>
      <c r="K26" s="122">
        <v>6796</v>
      </c>
      <c r="L26" s="122">
        <v>10851</v>
      </c>
      <c r="M26" s="122">
        <v>5524</v>
      </c>
      <c r="N26" s="122">
        <v>8952</v>
      </c>
      <c r="O26" s="122">
        <v>11058</v>
      </c>
      <c r="P26" s="123">
        <v>7390</v>
      </c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</row>
    <row r="27" spans="1:16" s="89" customFormat="1" ht="13.5" customHeight="1">
      <c r="A27" s="49"/>
      <c r="B27" s="139"/>
      <c r="C27" s="140"/>
      <c r="D27" s="140"/>
      <c r="E27" s="139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</row>
    <row r="28" spans="1:16" ht="22.5" customHeight="1">
      <c r="A28" s="2"/>
      <c r="B28" s="4" t="s">
        <v>87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92"/>
    </row>
    <row r="29" spans="1:16" ht="13.5" customHeight="1">
      <c r="A29" s="2"/>
      <c r="C29" s="72" t="s">
        <v>88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74" t="s">
        <v>137</v>
      </c>
    </row>
    <row r="30" spans="1:16" ht="22.5" customHeight="1">
      <c r="A30" s="41"/>
      <c r="B30" s="201" t="s">
        <v>64</v>
      </c>
      <c r="C30" s="202"/>
      <c r="D30" s="202"/>
      <c r="E30" s="42"/>
      <c r="F30" s="43" t="s">
        <v>3</v>
      </c>
      <c r="G30" s="43" t="s">
        <v>4</v>
      </c>
      <c r="H30" s="43" t="s">
        <v>5</v>
      </c>
      <c r="I30" s="43" t="s">
        <v>6</v>
      </c>
      <c r="J30" s="43" t="s">
        <v>7</v>
      </c>
      <c r="K30" s="43" t="s">
        <v>8</v>
      </c>
      <c r="L30" s="43" t="s">
        <v>9</v>
      </c>
      <c r="M30" s="43" t="s">
        <v>10</v>
      </c>
      <c r="N30" s="43" t="s">
        <v>11</v>
      </c>
      <c r="O30" s="43" t="s">
        <v>12</v>
      </c>
      <c r="P30" s="44" t="s">
        <v>13</v>
      </c>
    </row>
    <row r="31" spans="1:16" s="100" customFormat="1" ht="22.5" customHeight="1">
      <c r="A31" s="94"/>
      <c r="B31" s="214" t="s">
        <v>65</v>
      </c>
      <c r="C31" s="231"/>
      <c r="D31" s="231"/>
      <c r="E31" s="138"/>
      <c r="F31" s="98">
        <f>F5/$F$5*100</f>
        <v>100</v>
      </c>
      <c r="G31" s="98">
        <f>G5/$G$5*100</f>
        <v>100</v>
      </c>
      <c r="H31" s="98">
        <f>H5/$H$5*100</f>
        <v>100</v>
      </c>
      <c r="I31" s="98">
        <f>I5/$I$5*100</f>
        <v>100</v>
      </c>
      <c r="J31" s="98">
        <f>J5/$J$5*100</f>
        <v>100</v>
      </c>
      <c r="K31" s="98">
        <f>K5/$K$5*100</f>
        <v>100</v>
      </c>
      <c r="L31" s="98">
        <f>L5/$L$5*100</f>
        <v>100</v>
      </c>
      <c r="M31" s="98">
        <f>M5/$M$5*100</f>
        <v>100</v>
      </c>
      <c r="N31" s="98">
        <f>N5/$N$5*100</f>
        <v>100</v>
      </c>
      <c r="O31" s="98">
        <f>O5/$O$5*100</f>
        <v>100</v>
      </c>
      <c r="P31" s="99">
        <f>P5/$P$5*100</f>
        <v>100</v>
      </c>
    </row>
    <row r="32" spans="1:16" s="100" customFormat="1" ht="22.5" customHeight="1">
      <c r="A32" s="96"/>
      <c r="B32" s="228" t="s">
        <v>66</v>
      </c>
      <c r="C32" s="229"/>
      <c r="D32" s="229"/>
      <c r="E32" s="141"/>
      <c r="F32" s="101">
        <f>F6/$F$5*100</f>
        <v>10.72298396099507</v>
      </c>
      <c r="G32" s="101">
        <f aca="true" t="shared" si="4" ref="G32:G52">G6/$G$5*100</f>
        <v>9.57858176793088</v>
      </c>
      <c r="H32" s="101">
        <f aca="true" t="shared" si="5" ref="H32:H52">H6/$H$5*100</f>
        <v>11.569545472106999</v>
      </c>
      <c r="I32" s="101">
        <f aca="true" t="shared" si="6" ref="I32:I52">I6/$I$5*100</f>
        <v>11.231406226038951</v>
      </c>
      <c r="J32" s="101">
        <f aca="true" t="shared" si="7" ref="J32:J52">J6/$J$5*100</f>
        <v>10.113055598575189</v>
      </c>
      <c r="K32" s="101">
        <f aca="true" t="shared" si="8" ref="K32:K52">K6/$K$5*100</f>
        <v>9.613067022319347</v>
      </c>
      <c r="L32" s="101">
        <f aca="true" t="shared" si="9" ref="L32:L52">L6/$L$5*100</f>
        <v>10.093175276842773</v>
      </c>
      <c r="M32" s="101">
        <f aca="true" t="shared" si="10" ref="M32:M52">M6/$M$5*100</f>
        <v>12.12732429877088</v>
      </c>
      <c r="N32" s="101">
        <f aca="true" t="shared" si="11" ref="N32:N52">N6/$N$5*100</f>
        <v>9.999255952380953</v>
      </c>
      <c r="O32" s="101">
        <f aca="true" t="shared" si="12" ref="O32:O52">O6/$O$5*100</f>
        <v>11.188801588790605</v>
      </c>
      <c r="P32" s="102">
        <f aca="true" t="shared" si="13" ref="P32:P52">P6/$P$5*100</f>
        <v>11.824010110117927</v>
      </c>
    </row>
    <row r="33" spans="1:16" ht="13.5" customHeight="1">
      <c r="A33" s="49"/>
      <c r="B33" s="139"/>
      <c r="C33" s="227" t="s">
        <v>67</v>
      </c>
      <c r="D33" s="227"/>
      <c r="E33" s="139"/>
      <c r="F33" s="103">
        <f aca="true" t="shared" si="14" ref="F33:F52">F7/$F$5*100</f>
        <v>3.081503976669795</v>
      </c>
      <c r="G33" s="103">
        <f t="shared" si="4"/>
        <v>2.8855892761218205</v>
      </c>
      <c r="H33" s="103">
        <f t="shared" si="5"/>
        <v>3.2014695500381087</v>
      </c>
      <c r="I33" s="103">
        <f t="shared" si="6"/>
        <v>3.3426621683790834</v>
      </c>
      <c r="J33" s="103">
        <f t="shared" si="7"/>
        <v>3.1936212050816355</v>
      </c>
      <c r="K33" s="103">
        <f t="shared" si="8"/>
        <v>2.5034949303424225</v>
      </c>
      <c r="L33" s="103">
        <f>L7/$L$5*100</f>
        <v>3.0342943558222353</v>
      </c>
      <c r="M33" s="103">
        <f t="shared" si="10"/>
        <v>2.930079690243573</v>
      </c>
      <c r="N33" s="103">
        <f t="shared" si="11"/>
        <v>2.697172619047619</v>
      </c>
      <c r="O33" s="103">
        <f t="shared" si="12"/>
        <v>3.387620063057415</v>
      </c>
      <c r="P33" s="104">
        <f t="shared" si="13"/>
        <v>3.12249288244858</v>
      </c>
    </row>
    <row r="34" spans="1:16" ht="13.5" customHeight="1">
      <c r="A34" s="49"/>
      <c r="B34" s="139"/>
      <c r="C34" s="227" t="s">
        <v>68</v>
      </c>
      <c r="D34" s="227"/>
      <c r="E34" s="139"/>
      <c r="F34" s="103">
        <f t="shared" si="14"/>
        <v>3.7135510253712916</v>
      </c>
      <c r="G34" s="103">
        <f t="shared" si="4"/>
        <v>3.3239429689133835</v>
      </c>
      <c r="H34" s="103">
        <f t="shared" si="5"/>
        <v>4.084112773213727</v>
      </c>
      <c r="I34" s="103">
        <f t="shared" si="6"/>
        <v>3.884373562337065</v>
      </c>
      <c r="J34" s="103">
        <f t="shared" si="7"/>
        <v>3.3954223980552</v>
      </c>
      <c r="K34" s="103">
        <f t="shared" si="8"/>
        <v>3.2466697732714156</v>
      </c>
      <c r="L34" s="103">
        <f t="shared" si="9"/>
        <v>3.4436269618473627</v>
      </c>
      <c r="M34" s="103">
        <f t="shared" si="10"/>
        <v>4.257349961730674</v>
      </c>
      <c r="N34" s="103">
        <f t="shared" si="11"/>
        <v>3.505208333333333</v>
      </c>
      <c r="O34" s="103">
        <f t="shared" si="12"/>
        <v>3.8420178372862432</v>
      </c>
      <c r="P34" s="104">
        <f t="shared" si="13"/>
        <v>4.219412278397433</v>
      </c>
    </row>
    <row r="35" spans="1:16" ht="13.5" customHeight="1">
      <c r="A35" s="49"/>
      <c r="B35" s="139"/>
      <c r="C35" s="227" t="s">
        <v>69</v>
      </c>
      <c r="D35" s="227"/>
      <c r="E35" s="139"/>
      <c r="F35" s="103">
        <f t="shared" si="14"/>
        <v>3.927928958953983</v>
      </c>
      <c r="G35" s="103">
        <f t="shared" si="4"/>
        <v>3.3690495228956765</v>
      </c>
      <c r="H35" s="103">
        <f t="shared" si="5"/>
        <v>4.283963148855163</v>
      </c>
      <c r="I35" s="103">
        <f t="shared" si="6"/>
        <v>4.004370495322803</v>
      </c>
      <c r="J35" s="103">
        <f t="shared" si="7"/>
        <v>3.5240119954383546</v>
      </c>
      <c r="K35" s="103">
        <f t="shared" si="8"/>
        <v>3.86290231870551</v>
      </c>
      <c r="L35" s="103">
        <f t="shared" si="9"/>
        <v>3.6152539591731743</v>
      </c>
      <c r="M35" s="103">
        <f t="shared" si="10"/>
        <v>4.939894646796632</v>
      </c>
      <c r="N35" s="103">
        <f t="shared" si="11"/>
        <v>3.7968750000000004</v>
      </c>
      <c r="O35" s="103">
        <f t="shared" si="12"/>
        <v>3.9591636884469485</v>
      </c>
      <c r="P35" s="104">
        <f t="shared" si="13"/>
        <v>4.482104949271915</v>
      </c>
    </row>
    <row r="36" spans="1:16" s="100" customFormat="1" ht="22.5" customHeight="1">
      <c r="A36" s="96"/>
      <c r="B36" s="228" t="s">
        <v>70</v>
      </c>
      <c r="C36" s="229"/>
      <c r="D36" s="229"/>
      <c r="E36" s="141"/>
      <c r="F36" s="101">
        <f t="shared" si="14"/>
        <v>60.96722459767096</v>
      </c>
      <c r="G36" s="101">
        <f t="shared" si="4"/>
        <v>65.97407603324763</v>
      </c>
      <c r="H36" s="101">
        <f t="shared" si="5"/>
        <v>60.635798154632916</v>
      </c>
      <c r="I36" s="101">
        <f t="shared" si="6"/>
        <v>61.90154884220212</v>
      </c>
      <c r="J36" s="101">
        <f t="shared" si="7"/>
        <v>64.34595294747068</v>
      </c>
      <c r="K36" s="101">
        <f t="shared" si="8"/>
        <v>56.88059389712853</v>
      </c>
      <c r="L36" s="101">
        <f t="shared" si="9"/>
        <v>64.11133137314903</v>
      </c>
      <c r="M36" s="101">
        <f t="shared" si="10"/>
        <v>56.44320381792806</v>
      </c>
      <c r="N36" s="101">
        <f t="shared" si="11"/>
        <v>53.90401785714286</v>
      </c>
      <c r="O36" s="101">
        <f t="shared" si="12"/>
        <v>60.48157927250596</v>
      </c>
      <c r="P36" s="102">
        <f t="shared" si="13"/>
        <v>55.764684165311785</v>
      </c>
    </row>
    <row r="37" spans="1:16" ht="13.5" customHeight="1">
      <c r="A37" s="49"/>
      <c r="B37" s="139"/>
      <c r="C37" s="227" t="s">
        <v>71</v>
      </c>
      <c r="D37" s="227"/>
      <c r="E37" s="139"/>
      <c r="F37" s="103">
        <f t="shared" si="14"/>
        <v>4.086413313094476</v>
      </c>
      <c r="G37" s="103">
        <f t="shared" si="4"/>
        <v>3.5576769304579954</v>
      </c>
      <c r="H37" s="103">
        <f t="shared" si="5"/>
        <v>4.492594296712831</v>
      </c>
      <c r="I37" s="103">
        <f t="shared" si="6"/>
        <v>4.096764299953995</v>
      </c>
      <c r="J37" s="103">
        <f t="shared" si="7"/>
        <v>3.721589442512472</v>
      </c>
      <c r="K37" s="103">
        <f t="shared" si="8"/>
        <v>4.2316777272508155</v>
      </c>
      <c r="L37" s="103">
        <f t="shared" si="9"/>
        <v>3.7230197481917076</v>
      </c>
      <c r="M37" s="103">
        <f t="shared" si="10"/>
        <v>5.036243302867948</v>
      </c>
      <c r="N37" s="103">
        <f t="shared" si="11"/>
        <v>4.179315476190476</v>
      </c>
      <c r="O37" s="103">
        <f t="shared" si="12"/>
        <v>3.9317076295811577</v>
      </c>
      <c r="P37" s="104">
        <f t="shared" si="13"/>
        <v>4.569432512832892</v>
      </c>
    </row>
    <row r="38" spans="1:16" ht="13.5" customHeight="1">
      <c r="A38" s="49"/>
      <c r="B38" s="139"/>
      <c r="C38" s="227" t="s">
        <v>72</v>
      </c>
      <c r="D38" s="227"/>
      <c r="E38" s="139"/>
      <c r="F38" s="103">
        <f t="shared" si="14"/>
        <v>4.927116100773978</v>
      </c>
      <c r="G38" s="103">
        <f t="shared" si="4"/>
        <v>5.476755772613761</v>
      </c>
      <c r="H38" s="103">
        <f t="shared" si="5"/>
        <v>5.62531391260673</v>
      </c>
      <c r="I38" s="103">
        <f t="shared" si="6"/>
        <v>4.957445177120073</v>
      </c>
      <c r="J38" s="103">
        <f t="shared" si="7"/>
        <v>5.109324623030679</v>
      </c>
      <c r="K38" s="103">
        <f t="shared" si="8"/>
        <v>4.459049057573956</v>
      </c>
      <c r="L38" s="103">
        <f t="shared" si="9"/>
        <v>5.484081263387571</v>
      </c>
      <c r="M38" s="103">
        <f t="shared" si="10"/>
        <v>4.070055377965873</v>
      </c>
      <c r="N38" s="103">
        <f t="shared" si="11"/>
        <v>4.081101190476191</v>
      </c>
      <c r="O38" s="103">
        <f t="shared" si="12"/>
        <v>4.3842749998856</v>
      </c>
      <c r="P38" s="104">
        <f t="shared" si="13"/>
        <v>4.07954618066156</v>
      </c>
    </row>
    <row r="39" spans="1:16" ht="13.5" customHeight="1">
      <c r="A39" s="49"/>
      <c r="B39" s="139"/>
      <c r="C39" s="227" t="s">
        <v>73</v>
      </c>
      <c r="D39" s="227"/>
      <c r="E39" s="139"/>
      <c r="F39" s="103">
        <f t="shared" si="14"/>
        <v>5.184257220822045</v>
      </c>
      <c r="G39" s="103">
        <f t="shared" si="4"/>
        <v>6.491243177633709</v>
      </c>
      <c r="H39" s="103">
        <f t="shared" si="5"/>
        <v>4.8761384271178345</v>
      </c>
      <c r="I39" s="103">
        <f t="shared" si="6"/>
        <v>5.486505137248889</v>
      </c>
      <c r="J39" s="103">
        <f t="shared" si="7"/>
        <v>6.332333713470464</v>
      </c>
      <c r="K39" s="103">
        <f t="shared" si="8"/>
        <v>3.8966464737357995</v>
      </c>
      <c r="L39" s="103">
        <f t="shared" si="9"/>
        <v>6.618948152681506</v>
      </c>
      <c r="M39" s="103">
        <f t="shared" si="10"/>
        <v>2.947188330106704</v>
      </c>
      <c r="N39" s="103">
        <f t="shared" si="11"/>
        <v>3.6473214285714284</v>
      </c>
      <c r="O39" s="103">
        <f t="shared" si="12"/>
        <v>5.071134072511452</v>
      </c>
      <c r="P39" s="104">
        <f t="shared" si="13"/>
        <v>3.4945225028221714</v>
      </c>
    </row>
    <row r="40" spans="1:16" ht="13.5" customHeight="1">
      <c r="A40" s="49"/>
      <c r="B40" s="139"/>
      <c r="C40" s="227" t="s">
        <v>74</v>
      </c>
      <c r="D40" s="227"/>
      <c r="E40" s="139"/>
      <c r="F40" s="103">
        <f t="shared" si="14"/>
        <v>5.338909748218328</v>
      </c>
      <c r="G40" s="103">
        <f t="shared" si="4"/>
        <v>6.249308024455953</v>
      </c>
      <c r="H40" s="103">
        <f t="shared" si="5"/>
        <v>4.983615079044512</v>
      </c>
      <c r="I40" s="103">
        <f t="shared" si="6"/>
        <v>5.676276644686397</v>
      </c>
      <c r="J40" s="103">
        <f t="shared" si="7"/>
        <v>6.285403203476612</v>
      </c>
      <c r="K40" s="103">
        <f t="shared" si="8"/>
        <v>4.169010010765993</v>
      </c>
      <c r="L40" s="103">
        <f t="shared" si="9"/>
        <v>6.35640762964047</v>
      </c>
      <c r="M40" s="103">
        <f t="shared" si="10"/>
        <v>3.7729053171851787</v>
      </c>
      <c r="N40" s="103">
        <f t="shared" si="11"/>
        <v>4.058035714285714</v>
      </c>
      <c r="O40" s="103">
        <f t="shared" si="12"/>
        <v>5.408385995579574</v>
      </c>
      <c r="P40" s="104">
        <f t="shared" si="13"/>
        <v>4.1782334272873785</v>
      </c>
    </row>
    <row r="41" spans="1:16" ht="13.5" customHeight="1">
      <c r="A41" s="49"/>
      <c r="B41" s="139"/>
      <c r="C41" s="227" t="s">
        <v>75</v>
      </c>
      <c r="D41" s="227"/>
      <c r="E41" s="139"/>
      <c r="F41" s="103">
        <f t="shared" si="14"/>
        <v>6.082897228873989</v>
      </c>
      <c r="G41" s="103">
        <f t="shared" si="4"/>
        <v>6.734408509556439</v>
      </c>
      <c r="H41" s="103">
        <f t="shared" si="5"/>
        <v>6.03484912877178</v>
      </c>
      <c r="I41" s="103">
        <f t="shared" si="6"/>
        <v>6.324950161018249</v>
      </c>
      <c r="J41" s="103">
        <f t="shared" si="7"/>
        <v>6.470309412852389</v>
      </c>
      <c r="K41" s="103">
        <f t="shared" si="8"/>
        <v>5.024665370462617</v>
      </c>
      <c r="L41" s="103">
        <f t="shared" si="9"/>
        <v>6.626043842493426</v>
      </c>
      <c r="M41" s="103">
        <f t="shared" si="10"/>
        <v>5.04074557651614</v>
      </c>
      <c r="N41" s="103">
        <f t="shared" si="11"/>
        <v>4.985119047619048</v>
      </c>
      <c r="O41" s="103">
        <f t="shared" si="12"/>
        <v>6.2709638449464835</v>
      </c>
      <c r="P41" s="104">
        <f t="shared" si="13"/>
        <v>5.660672067249324</v>
      </c>
    </row>
    <row r="42" spans="1:16" ht="13.5" customHeight="1">
      <c r="A42" s="49"/>
      <c r="B42" s="139"/>
      <c r="C42" s="227" t="s">
        <v>76</v>
      </c>
      <c r="D42" s="227"/>
      <c r="E42" s="139"/>
      <c r="F42" s="103">
        <f t="shared" si="14"/>
        <v>6.699668061621905</v>
      </c>
      <c r="G42" s="103">
        <f t="shared" si="4"/>
        <v>7.144468091213653</v>
      </c>
      <c r="H42" s="103">
        <f t="shared" si="5"/>
        <v>6.637912564582579</v>
      </c>
      <c r="I42" s="103">
        <f t="shared" si="6"/>
        <v>6.961738997086337</v>
      </c>
      <c r="J42" s="103">
        <f t="shared" si="7"/>
        <v>6.953693665789067</v>
      </c>
      <c r="K42" s="103">
        <f t="shared" si="8"/>
        <v>5.875500136583485</v>
      </c>
      <c r="L42" s="103">
        <f t="shared" si="9"/>
        <v>6.786583824488113</v>
      </c>
      <c r="M42" s="103">
        <f t="shared" si="10"/>
        <v>6.417540858133357</v>
      </c>
      <c r="N42" s="103">
        <f t="shared" si="11"/>
        <v>5.757440476190476</v>
      </c>
      <c r="O42" s="103">
        <f t="shared" si="12"/>
        <v>6.931282060668738</v>
      </c>
      <c r="P42" s="104">
        <f t="shared" si="13"/>
        <v>6.536077643433748</v>
      </c>
    </row>
    <row r="43" spans="1:16" ht="13.5" customHeight="1">
      <c r="A43" s="49"/>
      <c r="B43" s="139"/>
      <c r="C43" s="227" t="s">
        <v>77</v>
      </c>
      <c r="D43" s="227"/>
      <c r="E43" s="139"/>
      <c r="F43" s="103">
        <f t="shared" si="14"/>
        <v>7.739779113070054</v>
      </c>
      <c r="G43" s="103">
        <f t="shared" si="4"/>
        <v>8.090885605678505</v>
      </c>
      <c r="H43" s="103">
        <f t="shared" si="5"/>
        <v>7.775549412917569</v>
      </c>
      <c r="I43" s="103">
        <f t="shared" si="6"/>
        <v>7.970786689158105</v>
      </c>
      <c r="J43" s="103">
        <f t="shared" si="7"/>
        <v>8.165908738930266</v>
      </c>
      <c r="K43" s="103">
        <f t="shared" si="8"/>
        <v>7.235710957209197</v>
      </c>
      <c r="L43" s="103">
        <f t="shared" si="9"/>
        <v>7.810580560470799</v>
      </c>
      <c r="M43" s="103">
        <f t="shared" si="10"/>
        <v>7.515195173562648</v>
      </c>
      <c r="N43" s="103">
        <f t="shared" si="11"/>
        <v>6.599702380952381</v>
      </c>
      <c r="O43" s="103">
        <f t="shared" si="12"/>
        <v>7.738947792304067</v>
      </c>
      <c r="P43" s="104">
        <f t="shared" si="13"/>
        <v>7.585428366548573</v>
      </c>
    </row>
    <row r="44" spans="1:16" ht="13.5" customHeight="1">
      <c r="A44" s="49"/>
      <c r="B44" s="139"/>
      <c r="C44" s="227" t="s">
        <v>78</v>
      </c>
      <c r="D44" s="227"/>
      <c r="E44" s="139"/>
      <c r="F44" s="103">
        <f t="shared" si="14"/>
        <v>7.7939355977215445</v>
      </c>
      <c r="G44" s="103">
        <f t="shared" si="4"/>
        <v>8.41852321142262</v>
      </c>
      <c r="H44" s="103">
        <f t="shared" si="5"/>
        <v>7.728835704727216</v>
      </c>
      <c r="I44" s="103">
        <f t="shared" si="6"/>
        <v>7.9550682410673215</v>
      </c>
      <c r="J44" s="103">
        <f t="shared" si="7"/>
        <v>8.179987891928421</v>
      </c>
      <c r="K44" s="103">
        <f t="shared" si="8"/>
        <v>7.723394340623142</v>
      </c>
      <c r="L44" s="103">
        <f t="shared" si="9"/>
        <v>7.833641552359538</v>
      </c>
      <c r="M44" s="103">
        <f t="shared" si="10"/>
        <v>7.637657016793481</v>
      </c>
      <c r="N44" s="103">
        <f t="shared" si="11"/>
        <v>6.8913690476190474</v>
      </c>
      <c r="O44" s="103">
        <f t="shared" si="12"/>
        <v>7.732083777587619</v>
      </c>
      <c r="P44" s="104">
        <f t="shared" si="13"/>
        <v>7.040873559627686</v>
      </c>
    </row>
    <row r="45" spans="1:16" ht="13.5" customHeight="1">
      <c r="A45" s="49"/>
      <c r="B45" s="139"/>
      <c r="C45" s="227" t="s">
        <v>79</v>
      </c>
      <c r="D45" s="227"/>
      <c r="E45" s="139"/>
      <c r="F45" s="103">
        <f t="shared" si="14"/>
        <v>6.743504159575658</v>
      </c>
      <c r="G45" s="103">
        <f t="shared" si="4"/>
        <v>7.330635141286029</v>
      </c>
      <c r="H45" s="103">
        <f t="shared" si="5"/>
        <v>6.417339566510838</v>
      </c>
      <c r="I45" s="103">
        <f t="shared" si="6"/>
        <v>6.497086336451464</v>
      </c>
      <c r="J45" s="103">
        <f t="shared" si="7"/>
        <v>6.966834208587344</v>
      </c>
      <c r="K45" s="103">
        <f t="shared" si="8"/>
        <v>7.106358362926421</v>
      </c>
      <c r="L45" s="103">
        <f t="shared" si="9"/>
        <v>6.797670839819238</v>
      </c>
      <c r="M45" s="103">
        <f t="shared" si="10"/>
        <v>6.931700508756922</v>
      </c>
      <c r="N45" s="103">
        <f t="shared" si="11"/>
        <v>6.572916666666667</v>
      </c>
      <c r="O45" s="103">
        <f t="shared" si="12"/>
        <v>6.694702353441846</v>
      </c>
      <c r="P45" s="104">
        <f t="shared" si="13"/>
        <v>6.187477369381394</v>
      </c>
    </row>
    <row r="46" spans="1:16" ht="13.5" customHeight="1">
      <c r="A46" s="49"/>
      <c r="B46" s="139"/>
      <c r="C46" s="227" t="s">
        <v>80</v>
      </c>
      <c r="D46" s="227"/>
      <c r="E46" s="139"/>
      <c r="F46" s="103">
        <f t="shared" si="14"/>
        <v>6.370744053898986</v>
      </c>
      <c r="G46" s="103">
        <f t="shared" si="4"/>
        <v>6.480171568928965</v>
      </c>
      <c r="H46" s="103">
        <f t="shared" si="5"/>
        <v>6.063650061641021</v>
      </c>
      <c r="I46" s="103">
        <f t="shared" si="6"/>
        <v>5.974927158411287</v>
      </c>
      <c r="J46" s="103">
        <f t="shared" si="7"/>
        <v>6.1605680468929656</v>
      </c>
      <c r="K46" s="103">
        <f t="shared" si="8"/>
        <v>7.158581459997107</v>
      </c>
      <c r="L46" s="103">
        <f>L20/$L$5*100</f>
        <v>6.074353959616655</v>
      </c>
      <c r="M46" s="103">
        <f t="shared" si="10"/>
        <v>7.0739723560398</v>
      </c>
      <c r="N46" s="103">
        <f t="shared" si="11"/>
        <v>7.131696428571428</v>
      </c>
      <c r="O46" s="103">
        <f t="shared" si="12"/>
        <v>6.318096745999423</v>
      </c>
      <c r="P46" s="104">
        <f t="shared" si="13"/>
        <v>6.4324205354670605</v>
      </c>
    </row>
    <row r="47" spans="1:16" s="100" customFormat="1" ht="22.5" customHeight="1">
      <c r="A47" s="96"/>
      <c r="B47" s="228" t="s">
        <v>81</v>
      </c>
      <c r="C47" s="229"/>
      <c r="D47" s="229"/>
      <c r="E47" s="141"/>
      <c r="F47" s="101">
        <f t="shared" si="14"/>
        <v>28.309791441333964</v>
      </c>
      <c r="G47" s="101">
        <f t="shared" si="4"/>
        <v>24.447342198821488</v>
      </c>
      <c r="H47" s="101">
        <f t="shared" si="5"/>
        <v>27.79465637326009</v>
      </c>
      <c r="I47" s="101">
        <f t="shared" si="6"/>
        <v>26.867044931758933</v>
      </c>
      <c r="J47" s="101">
        <f t="shared" si="7"/>
        <v>25.54099145395413</v>
      </c>
      <c r="K47" s="101">
        <f t="shared" si="8"/>
        <v>33.50633908055212</v>
      </c>
      <c r="L47" s="101">
        <f t="shared" si="9"/>
        <v>25.795493350008204</v>
      </c>
      <c r="M47" s="101">
        <f t="shared" si="10"/>
        <v>31.42947188330107</v>
      </c>
      <c r="N47" s="101">
        <f t="shared" si="11"/>
        <v>36.09672619047619</v>
      </c>
      <c r="O47" s="101">
        <f t="shared" si="12"/>
        <v>28.329619138703432</v>
      </c>
      <c r="P47" s="102">
        <f t="shared" si="13"/>
        <v>32.41130572457028</v>
      </c>
    </row>
    <row r="48" spans="1:16" ht="13.5" customHeight="1">
      <c r="A48" s="49"/>
      <c r="B48" s="139"/>
      <c r="C48" s="227" t="s">
        <v>82</v>
      </c>
      <c r="D48" s="227"/>
      <c r="E48" s="139"/>
      <c r="F48" s="103">
        <f t="shared" si="14"/>
        <v>6.254001065758745</v>
      </c>
      <c r="G48" s="103">
        <f t="shared" si="4"/>
        <v>5.65062103523642</v>
      </c>
      <c r="H48" s="103">
        <f t="shared" si="5"/>
        <v>6.1043928447243365</v>
      </c>
      <c r="I48" s="103">
        <f t="shared" si="6"/>
        <v>5.894034657261156</v>
      </c>
      <c r="J48" s="103">
        <f t="shared" si="7"/>
        <v>5.652310623659548</v>
      </c>
      <c r="K48" s="103">
        <f t="shared" si="8"/>
        <v>7.457458261693957</v>
      </c>
      <c r="L48" s="103">
        <f t="shared" si="9"/>
        <v>5.57455130848955</v>
      </c>
      <c r="M48" s="103">
        <f t="shared" si="10"/>
        <v>7.470172437080726</v>
      </c>
      <c r="N48" s="103">
        <f t="shared" si="11"/>
        <v>7.504464285714285</v>
      </c>
      <c r="O48" s="103">
        <f t="shared" si="12"/>
        <v>6.157478801634551</v>
      </c>
      <c r="P48" s="104">
        <f t="shared" si="13"/>
        <v>7.199909122535482</v>
      </c>
    </row>
    <row r="49" spans="1:16" ht="13.5" customHeight="1">
      <c r="A49" s="49"/>
      <c r="B49" s="139"/>
      <c r="C49" s="227" t="s">
        <v>83</v>
      </c>
      <c r="D49" s="227"/>
      <c r="E49" s="139"/>
      <c r="F49" s="103">
        <f t="shared" si="14"/>
        <v>7.46863905264981</v>
      </c>
      <c r="G49" s="103">
        <f t="shared" si="4"/>
        <v>6.1795978955742275</v>
      </c>
      <c r="H49" s="103">
        <f t="shared" si="5"/>
        <v>7.465412538240263</v>
      </c>
      <c r="I49" s="103">
        <f t="shared" si="6"/>
        <v>7.192148443490262</v>
      </c>
      <c r="J49" s="103">
        <f t="shared" si="7"/>
        <v>6.6960451659228175</v>
      </c>
      <c r="K49" s="103">
        <f t="shared" si="8"/>
        <v>8.862661289026724</v>
      </c>
      <c r="L49" s="103">
        <f t="shared" si="9"/>
        <v>6.560852192346411</v>
      </c>
      <c r="M49" s="103">
        <f t="shared" si="10"/>
        <v>8.746116788978433</v>
      </c>
      <c r="N49" s="103">
        <f t="shared" si="11"/>
        <v>9.280505952380953</v>
      </c>
      <c r="O49" s="103">
        <f t="shared" si="12"/>
        <v>7.372867007426864</v>
      </c>
      <c r="P49" s="104">
        <f t="shared" si="13"/>
        <v>9.021718294059596</v>
      </c>
    </row>
    <row r="50" spans="1:16" ht="13.5" customHeight="1">
      <c r="A50" s="49"/>
      <c r="B50" s="139"/>
      <c r="C50" s="227" t="s">
        <v>84</v>
      </c>
      <c r="D50" s="227"/>
      <c r="E50" s="139"/>
      <c r="F50" s="103">
        <f t="shared" si="14"/>
        <v>5.509451583847266</v>
      </c>
      <c r="G50" s="103">
        <f t="shared" si="4"/>
        <v>4.575034752549546</v>
      </c>
      <c r="H50" s="103">
        <f t="shared" si="5"/>
        <v>5.421599997190153</v>
      </c>
      <c r="I50" s="103">
        <f t="shared" si="6"/>
        <v>5.249578285539028</v>
      </c>
      <c r="J50" s="103">
        <f t="shared" si="7"/>
        <v>4.881242344460557</v>
      </c>
      <c r="K50" s="103">
        <f t="shared" si="8"/>
        <v>6.749634438320505</v>
      </c>
      <c r="L50" s="103">
        <f t="shared" si="9"/>
        <v>4.98383513164722</v>
      </c>
      <c r="M50" s="103">
        <f t="shared" si="10"/>
        <v>6.042951690603755</v>
      </c>
      <c r="N50" s="103">
        <f t="shared" si="11"/>
        <v>7.1555059523809526</v>
      </c>
      <c r="O50" s="103">
        <f t="shared" si="12"/>
        <v>5.53468386636221</v>
      </c>
      <c r="P50" s="104">
        <f t="shared" si="13"/>
        <v>6.451590000638982</v>
      </c>
    </row>
    <row r="51" spans="1:16" ht="13.5" customHeight="1">
      <c r="A51" s="49"/>
      <c r="B51" s="139"/>
      <c r="C51" s="227" t="s">
        <v>85</v>
      </c>
      <c r="D51" s="227"/>
      <c r="E51" s="139"/>
      <c r="F51" s="103">
        <f t="shared" si="14"/>
        <v>4.137248881234319</v>
      </c>
      <c r="G51" s="103">
        <f t="shared" si="4"/>
        <v>3.427688043072658</v>
      </c>
      <c r="H51" s="103">
        <f t="shared" si="5"/>
        <v>4.096054623427802</v>
      </c>
      <c r="I51" s="103">
        <f t="shared" si="6"/>
        <v>4.004753872105505</v>
      </c>
      <c r="J51" s="103">
        <f t="shared" si="7"/>
        <v>3.775090223905463</v>
      </c>
      <c r="K51" s="103">
        <f t="shared" si="8"/>
        <v>4.97645943470506</v>
      </c>
      <c r="L51" s="103">
        <f t="shared" si="9"/>
        <v>3.8640465832036153</v>
      </c>
      <c r="M51" s="103">
        <f t="shared" si="10"/>
        <v>4.196119040115258</v>
      </c>
      <c r="N51" s="103">
        <f t="shared" si="11"/>
        <v>5.495535714285714</v>
      </c>
      <c r="O51" s="103">
        <f t="shared" si="12"/>
        <v>4.204437814314674</v>
      </c>
      <c r="P51" s="104">
        <f t="shared" si="13"/>
        <v>4.4913346917621</v>
      </c>
    </row>
    <row r="52" spans="1:16" ht="13.5" customHeight="1">
      <c r="A52" s="54"/>
      <c r="B52" s="137"/>
      <c r="C52" s="230" t="s">
        <v>86</v>
      </c>
      <c r="D52" s="230"/>
      <c r="E52" s="55"/>
      <c r="F52" s="105">
        <f t="shared" si="14"/>
        <v>4.940450857843826</v>
      </c>
      <c r="G52" s="105">
        <f t="shared" si="4"/>
        <v>4.614400472388638</v>
      </c>
      <c r="H52" s="105">
        <f t="shared" si="5"/>
        <v>4.7071963696775345</v>
      </c>
      <c r="I52" s="105">
        <f t="shared" si="6"/>
        <v>4.526529673362981</v>
      </c>
      <c r="J52" s="105">
        <f t="shared" si="7"/>
        <v>4.536303096005744</v>
      </c>
      <c r="K52" s="105">
        <f t="shared" si="8"/>
        <v>5.460125656805874</v>
      </c>
      <c r="L52" s="105">
        <f t="shared" si="9"/>
        <v>4.812208134321408</v>
      </c>
      <c r="M52" s="105">
        <f t="shared" si="10"/>
        <v>4.974111926522895</v>
      </c>
      <c r="N52" s="105">
        <f t="shared" si="11"/>
        <v>6.660714285714285</v>
      </c>
      <c r="O52" s="105">
        <f t="shared" si="12"/>
        <v>5.060151648965135</v>
      </c>
      <c r="P52" s="106">
        <f t="shared" si="13"/>
        <v>5.246753615574126</v>
      </c>
    </row>
    <row r="54" spans="6:16" ht="12"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  <row r="55" ht="12">
      <c r="P55" s="72"/>
    </row>
    <row r="56" ht="12">
      <c r="P56" s="72"/>
    </row>
    <row r="57" ht="12">
      <c r="P57" s="72"/>
    </row>
    <row r="58" ht="12">
      <c r="P58" s="72"/>
    </row>
  </sheetData>
  <sheetProtection/>
  <mergeCells count="46">
    <mergeCell ref="C49:D49"/>
    <mergeCell ref="C50:D50"/>
    <mergeCell ref="C51:D51"/>
    <mergeCell ref="C52:D52"/>
    <mergeCell ref="C43:D43"/>
    <mergeCell ref="C44:D44"/>
    <mergeCell ref="C45:D45"/>
    <mergeCell ref="C46:D46"/>
    <mergeCell ref="B47:D47"/>
    <mergeCell ref="C48:D48"/>
    <mergeCell ref="C42:D42"/>
    <mergeCell ref="B31:D31"/>
    <mergeCell ref="B32:D32"/>
    <mergeCell ref="C33:D33"/>
    <mergeCell ref="C34:D34"/>
    <mergeCell ref="C35:D35"/>
    <mergeCell ref="B36:D36"/>
    <mergeCell ref="C37:D37"/>
    <mergeCell ref="C38:D38"/>
    <mergeCell ref="C39:D39"/>
    <mergeCell ref="C40:D40"/>
    <mergeCell ref="C41:D41"/>
    <mergeCell ref="B30:D30"/>
    <mergeCell ref="C16:D16"/>
    <mergeCell ref="C17:D17"/>
    <mergeCell ref="C18:D18"/>
    <mergeCell ref="C19:D19"/>
    <mergeCell ref="C20:D20"/>
    <mergeCell ref="B21:D21"/>
    <mergeCell ref="C22:D22"/>
    <mergeCell ref="C23:D23"/>
    <mergeCell ref="C24:D24"/>
    <mergeCell ref="C25:D25"/>
    <mergeCell ref="C26:D26"/>
    <mergeCell ref="C15:D15"/>
    <mergeCell ref="B4:D4"/>
    <mergeCell ref="B5:D5"/>
    <mergeCell ref="B6:D6"/>
    <mergeCell ref="C7:D7"/>
    <mergeCell ref="C8:D8"/>
    <mergeCell ref="C9:D9"/>
    <mergeCell ref="B10:D10"/>
    <mergeCell ref="C11:D11"/>
    <mergeCell ref="C12:D12"/>
    <mergeCell ref="C13:D13"/>
    <mergeCell ref="C14:D14"/>
  </mergeCells>
  <printOptions/>
  <pageMargins left="0.58" right="0.37" top="0.7874015748031497" bottom="0.36" header="0.5118110236220472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G68"/>
  <sheetViews>
    <sheetView showGridLines="0" view="pageBreakPreview" zoomScaleSheetLayoutView="100" zoomScalePageLayoutView="0" workbookViewId="0" topLeftCell="A1">
      <selection activeCell="A36" sqref="A36"/>
    </sheetView>
  </sheetViews>
  <sheetFormatPr defaultColWidth="9.125" defaultRowHeight="12.75"/>
  <cols>
    <col min="1" max="1" width="0.74609375" style="1" customWidth="1"/>
    <col min="2" max="2" width="11.75390625" style="23" customWidth="1"/>
    <col min="3" max="7" width="15.00390625" style="23" customWidth="1"/>
    <col min="8" max="16384" width="9.125" style="1" customWidth="1"/>
  </cols>
  <sheetData>
    <row r="1" spans="2:7" ht="22.5" customHeight="1">
      <c r="B1" s="2" t="s">
        <v>36</v>
      </c>
      <c r="C1" s="2"/>
      <c r="D1" s="2"/>
      <c r="E1" s="2"/>
      <c r="F1" s="2"/>
      <c r="G1" s="2"/>
    </row>
    <row r="2" spans="2:7" s="3" customFormat="1" ht="15" customHeight="1">
      <c r="B2" s="4" t="s">
        <v>37</v>
      </c>
      <c r="C2" s="2"/>
      <c r="D2" s="2"/>
      <c r="E2" s="2"/>
      <c r="F2" s="2"/>
      <c r="G2" s="5" t="s">
        <v>38</v>
      </c>
    </row>
    <row r="3" spans="1:7" s="9" customFormat="1" ht="15" customHeight="1">
      <c r="A3" s="6"/>
      <c r="B3" s="110" t="s">
        <v>39</v>
      </c>
      <c r="C3" s="7" t="s">
        <v>40</v>
      </c>
      <c r="D3" s="111" t="s">
        <v>41</v>
      </c>
      <c r="E3" s="111" t="s">
        <v>42</v>
      </c>
      <c r="F3" s="111" t="s">
        <v>89</v>
      </c>
      <c r="G3" s="8" t="s">
        <v>91</v>
      </c>
    </row>
    <row r="4" spans="2:7" s="9" customFormat="1" ht="11.25" customHeight="1">
      <c r="B4" s="10"/>
      <c r="C4" s="10"/>
      <c r="D4" s="233" t="s">
        <v>43</v>
      </c>
      <c r="E4" s="233"/>
      <c r="F4" s="233"/>
      <c r="G4" s="10"/>
    </row>
    <row r="5" spans="2:7" ht="11.25" customHeight="1">
      <c r="B5" s="11" t="s">
        <v>44</v>
      </c>
      <c r="C5" s="12">
        <v>1822368</v>
      </c>
      <c r="D5" s="12">
        <v>1880863</v>
      </c>
      <c r="E5" s="12">
        <v>1913545</v>
      </c>
      <c r="F5" s="12">
        <v>1952356</v>
      </c>
      <c r="G5" s="124">
        <v>1973395</v>
      </c>
    </row>
    <row r="6" spans="2:7" ht="11.25" customHeight="1">
      <c r="B6" s="11" t="s">
        <v>45</v>
      </c>
      <c r="C6" s="12">
        <v>181383</v>
      </c>
      <c r="D6" s="12">
        <v>202801</v>
      </c>
      <c r="E6" s="12">
        <v>220189</v>
      </c>
      <c r="F6" s="12">
        <v>237627</v>
      </c>
      <c r="G6" s="124">
        <v>248680</v>
      </c>
    </row>
    <row r="7" spans="2:7" ht="11.25" customHeight="1">
      <c r="B7" s="11" t="s">
        <v>46</v>
      </c>
      <c r="C7" s="12">
        <v>260114</v>
      </c>
      <c r="D7" s="12">
        <v>272877</v>
      </c>
      <c r="E7" s="12">
        <v>278781</v>
      </c>
      <c r="F7" s="12">
        <v>285321</v>
      </c>
      <c r="G7" s="124">
        <v>289323</v>
      </c>
    </row>
    <row r="8" spans="2:7" ht="11.25" customHeight="1">
      <c r="B8" s="11" t="s">
        <v>47</v>
      </c>
      <c r="C8" s="12">
        <v>248950</v>
      </c>
      <c r="D8" s="12">
        <v>253996</v>
      </c>
      <c r="E8" s="12">
        <v>255873</v>
      </c>
      <c r="F8" s="12">
        <v>261912</v>
      </c>
      <c r="G8" s="124">
        <v>265379</v>
      </c>
    </row>
    <row r="9" spans="2:7" ht="11.25" customHeight="1">
      <c r="B9" s="11" t="s">
        <v>48</v>
      </c>
      <c r="C9" s="12">
        <v>197223</v>
      </c>
      <c r="D9" s="12">
        <v>201307</v>
      </c>
      <c r="E9" s="12">
        <v>204259</v>
      </c>
      <c r="F9" s="12">
        <v>209584</v>
      </c>
      <c r="G9" s="124">
        <v>211835</v>
      </c>
    </row>
    <row r="10" spans="2:7" ht="11.25" customHeight="1">
      <c r="B10" s="11" t="s">
        <v>49</v>
      </c>
      <c r="C10" s="12">
        <v>127718</v>
      </c>
      <c r="D10" s="12">
        <v>129720</v>
      </c>
      <c r="E10" s="12">
        <v>128492</v>
      </c>
      <c r="F10" s="12">
        <v>127767</v>
      </c>
      <c r="G10" s="124">
        <v>125083</v>
      </c>
    </row>
    <row r="11" spans="2:7" ht="11.25" customHeight="1">
      <c r="B11" s="11" t="s">
        <v>50</v>
      </c>
      <c r="C11" s="12">
        <v>204700</v>
      </c>
      <c r="D11" s="12">
        <v>209428</v>
      </c>
      <c r="E11" s="12">
        <v>212118</v>
      </c>
      <c r="F11" s="12">
        <v>218652</v>
      </c>
      <c r="G11" s="124">
        <v>225298</v>
      </c>
    </row>
    <row r="12" spans="2:7" ht="11.25" customHeight="1">
      <c r="B12" s="11" t="s">
        <v>51</v>
      </c>
      <c r="C12" s="12">
        <v>110102</v>
      </c>
      <c r="D12" s="12">
        <v>112783</v>
      </c>
      <c r="E12" s="12">
        <v>116619</v>
      </c>
      <c r="F12" s="12">
        <v>115726</v>
      </c>
      <c r="G12" s="124">
        <v>112355</v>
      </c>
    </row>
    <row r="13" spans="2:7" ht="11.25" customHeight="1">
      <c r="B13" s="11" t="s">
        <v>52</v>
      </c>
      <c r="C13" s="12">
        <v>156787</v>
      </c>
      <c r="D13" s="12">
        <v>153021</v>
      </c>
      <c r="E13" s="12">
        <v>146341</v>
      </c>
      <c r="F13" s="12">
        <v>141190</v>
      </c>
      <c r="G13" s="124">
        <v>135777</v>
      </c>
    </row>
    <row r="14" spans="2:7" ht="11.25" customHeight="1">
      <c r="B14" s="11" t="s">
        <v>53</v>
      </c>
      <c r="C14" s="12">
        <v>199385</v>
      </c>
      <c r="D14" s="12">
        <v>207329</v>
      </c>
      <c r="E14" s="12">
        <v>211229</v>
      </c>
      <c r="F14" s="12">
        <v>213578</v>
      </c>
      <c r="G14" s="124">
        <v>217040</v>
      </c>
    </row>
    <row r="15" spans="2:7" ht="11.25" customHeight="1">
      <c r="B15" s="11" t="s">
        <v>54</v>
      </c>
      <c r="C15" s="12">
        <v>136006</v>
      </c>
      <c r="D15" s="12">
        <v>137601</v>
      </c>
      <c r="E15" s="12">
        <v>139644</v>
      </c>
      <c r="F15" s="12">
        <v>140999</v>
      </c>
      <c r="G15" s="124">
        <v>142625</v>
      </c>
    </row>
    <row r="16" spans="2:7" ht="11.25" customHeight="1">
      <c r="B16" s="13"/>
      <c r="C16" s="13"/>
      <c r="D16" s="234" t="s">
        <v>55</v>
      </c>
      <c r="E16" s="234"/>
      <c r="F16" s="14" t="s">
        <v>56</v>
      </c>
      <c r="G16" s="13"/>
    </row>
    <row r="17" spans="2:7" ht="11.25" customHeight="1">
      <c r="B17" s="11" t="s">
        <v>44</v>
      </c>
      <c r="C17" s="15">
        <f aca="true" t="shared" si="0" ref="C17:G27">+C5/C$5*100</f>
        <v>100</v>
      </c>
      <c r="D17" s="15">
        <f>+D5/D$5*100</f>
        <v>100</v>
      </c>
      <c r="E17" s="15">
        <f>+E5/E$5*100</f>
        <v>100</v>
      </c>
      <c r="F17" s="15">
        <f>+F5/F$5*100</f>
        <v>100</v>
      </c>
      <c r="G17" s="16">
        <f>+G5/G$5*100</f>
        <v>100</v>
      </c>
    </row>
    <row r="18" spans="2:7" ht="11.25" customHeight="1">
      <c r="B18" s="11" t="s">
        <v>45</v>
      </c>
      <c r="C18" s="15">
        <f>+C6/C$5*100</f>
        <v>9.953148870041616</v>
      </c>
      <c r="D18" s="15">
        <f t="shared" si="0"/>
        <v>10.782337682223533</v>
      </c>
      <c r="E18" s="15">
        <f t="shared" si="0"/>
        <v>11.506862916733079</v>
      </c>
      <c r="F18" s="15">
        <f t="shared" si="0"/>
        <v>12.171294579472185</v>
      </c>
      <c r="G18" s="16">
        <f>+G6/G$5*100</f>
        <v>12.601633225988715</v>
      </c>
    </row>
    <row r="19" spans="2:7" ht="11.25" customHeight="1">
      <c r="B19" s="11" t="s">
        <v>46</v>
      </c>
      <c r="C19" s="15">
        <f t="shared" si="0"/>
        <v>14.273406907935172</v>
      </c>
      <c r="D19" s="15">
        <f t="shared" si="0"/>
        <v>14.508074219121756</v>
      </c>
      <c r="E19" s="15">
        <f t="shared" si="0"/>
        <v>14.568823832206714</v>
      </c>
      <c r="F19" s="15">
        <f t="shared" si="0"/>
        <v>14.614189215491438</v>
      </c>
      <c r="G19" s="16">
        <f t="shared" si="0"/>
        <v>14.661180351627525</v>
      </c>
    </row>
    <row r="20" spans="2:7" ht="11.25" customHeight="1">
      <c r="B20" s="11" t="s">
        <v>47</v>
      </c>
      <c r="C20" s="15">
        <f t="shared" si="0"/>
        <v>13.66079738011203</v>
      </c>
      <c r="D20" s="15">
        <f t="shared" si="0"/>
        <v>13.504226517295518</v>
      </c>
      <c r="E20" s="15">
        <f t="shared" si="0"/>
        <v>13.371674039544407</v>
      </c>
      <c r="F20" s="15">
        <f t="shared" si="0"/>
        <v>13.415176330546274</v>
      </c>
      <c r="G20" s="16">
        <f t="shared" si="0"/>
        <v>13.44783989013857</v>
      </c>
    </row>
    <row r="21" spans="2:7" ht="11.25" customHeight="1">
      <c r="B21" s="11" t="s">
        <v>48</v>
      </c>
      <c r="C21" s="15">
        <f t="shared" si="0"/>
        <v>10.822347626824</v>
      </c>
      <c r="D21" s="15">
        <f t="shared" si="0"/>
        <v>10.702906059611998</v>
      </c>
      <c r="E21" s="15">
        <f t="shared" si="0"/>
        <v>10.674376615130555</v>
      </c>
      <c r="F21" s="15">
        <f t="shared" si="0"/>
        <v>10.734927441511692</v>
      </c>
      <c r="G21" s="16">
        <f t="shared" si="0"/>
        <v>10.734546302184814</v>
      </c>
    </row>
    <row r="22" spans="2:7" ht="11.25" customHeight="1">
      <c r="B22" s="11" t="s">
        <v>49</v>
      </c>
      <c r="C22" s="15">
        <f t="shared" si="0"/>
        <v>7.008353965829076</v>
      </c>
      <c r="D22" s="15">
        <f t="shared" si="0"/>
        <v>6.896834059684305</v>
      </c>
      <c r="E22" s="15">
        <f t="shared" si="0"/>
        <v>6.714866909322749</v>
      </c>
      <c r="F22" s="15">
        <f t="shared" si="0"/>
        <v>6.5442470533038035</v>
      </c>
      <c r="G22" s="16">
        <f t="shared" si="0"/>
        <v>6.338467463432308</v>
      </c>
    </row>
    <row r="23" spans="2:7" ht="11.25" customHeight="1">
      <c r="B23" s="11" t="s">
        <v>50</v>
      </c>
      <c r="C23" s="15">
        <f t="shared" si="0"/>
        <v>11.232637974327908</v>
      </c>
      <c r="D23" s="15">
        <f t="shared" si="0"/>
        <v>11.134675943968274</v>
      </c>
      <c r="E23" s="15">
        <f t="shared" si="0"/>
        <v>11.085080309059887</v>
      </c>
      <c r="F23" s="15">
        <f t="shared" si="0"/>
        <v>11.199391914179586</v>
      </c>
      <c r="G23" s="16">
        <f t="shared" si="0"/>
        <v>11.416771604265746</v>
      </c>
    </row>
    <row r="24" spans="2:7" ht="11.25" customHeight="1">
      <c r="B24" s="11" t="s">
        <v>51</v>
      </c>
      <c r="C24" s="15">
        <f t="shared" si="0"/>
        <v>6.041699590862</v>
      </c>
      <c r="D24" s="15">
        <f t="shared" si="0"/>
        <v>5.996343168003198</v>
      </c>
      <c r="E24" s="15">
        <f t="shared" si="0"/>
        <v>6.094395480639337</v>
      </c>
      <c r="F24" s="15">
        <f t="shared" si="0"/>
        <v>5.927505024698364</v>
      </c>
      <c r="G24" s="16">
        <f t="shared" si="0"/>
        <v>5.693487619052445</v>
      </c>
    </row>
    <row r="25" spans="2:7" ht="11.25" customHeight="1">
      <c r="B25" s="11" t="s">
        <v>52</v>
      </c>
      <c r="C25" s="15">
        <f t="shared" si="0"/>
        <v>8.60347635603786</v>
      </c>
      <c r="D25" s="15">
        <f t="shared" si="0"/>
        <v>8.13568027017385</v>
      </c>
      <c r="E25" s="15">
        <f t="shared" si="0"/>
        <v>7.647638283918068</v>
      </c>
      <c r="F25" s="15">
        <f t="shared" si="0"/>
        <v>7.231775352445968</v>
      </c>
      <c r="G25" s="16">
        <f t="shared" si="0"/>
        <v>6.880376204459828</v>
      </c>
    </row>
    <row r="26" spans="2:7" ht="11.25" customHeight="1">
      <c r="B26" s="17" t="s">
        <v>53</v>
      </c>
      <c r="C26" s="15">
        <f t="shared" si="0"/>
        <v>10.940984477339374</v>
      </c>
      <c r="D26" s="15">
        <f t="shared" si="0"/>
        <v>11.023078235894905</v>
      </c>
      <c r="E26" s="15">
        <f t="shared" si="0"/>
        <v>11.038622033973594</v>
      </c>
      <c r="F26" s="15">
        <f t="shared" si="0"/>
        <v>10.939500787766166</v>
      </c>
      <c r="G26" s="16">
        <f t="shared" si="0"/>
        <v>10.99830495161891</v>
      </c>
    </row>
    <row r="27" spans="1:7" ht="11.25" customHeight="1">
      <c r="A27" s="18"/>
      <c r="B27" s="19" t="s">
        <v>54</v>
      </c>
      <c r="C27" s="20">
        <f t="shared" si="0"/>
        <v>7.463146850690968</v>
      </c>
      <c r="D27" s="20">
        <f t="shared" si="0"/>
        <v>7.315843844022664</v>
      </c>
      <c r="E27" s="20">
        <f t="shared" si="0"/>
        <v>7.297659579471609</v>
      </c>
      <c r="F27" s="20">
        <f t="shared" si="0"/>
        <v>7.221992300584525</v>
      </c>
      <c r="G27" s="21">
        <f t="shared" si="0"/>
        <v>7.227392387231142</v>
      </c>
    </row>
    <row r="28" ht="11.25" customHeight="1">
      <c r="B28" s="22"/>
    </row>
    <row r="29" spans="2:7" s="3" customFormat="1" ht="11.25" customHeight="1">
      <c r="B29" s="24"/>
      <c r="C29" s="24"/>
      <c r="D29" s="24"/>
      <c r="E29" s="24"/>
      <c r="F29" s="24"/>
      <c r="G29" s="24"/>
    </row>
    <row r="30" spans="2:7" ht="15" customHeight="1">
      <c r="B30" s="4" t="s">
        <v>57</v>
      </c>
      <c r="C30" s="24"/>
      <c r="D30" s="24"/>
      <c r="E30" s="24"/>
      <c r="F30" s="5" t="s">
        <v>38</v>
      </c>
      <c r="G30" s="24"/>
    </row>
    <row r="31" spans="1:7" ht="15" customHeight="1">
      <c r="A31" s="25"/>
      <c r="B31" s="110" t="s">
        <v>39</v>
      </c>
      <c r="C31" s="7" t="s">
        <v>92</v>
      </c>
      <c r="D31" s="26" t="s">
        <v>58</v>
      </c>
      <c r="E31" s="8" t="s">
        <v>90</v>
      </c>
      <c r="F31" s="8" t="s">
        <v>93</v>
      </c>
      <c r="G31" s="27"/>
    </row>
    <row r="32" spans="2:7" ht="11.25" customHeight="1">
      <c r="B32" s="10"/>
      <c r="C32" s="10"/>
      <c r="D32" s="233" t="s">
        <v>59</v>
      </c>
      <c r="E32" s="233"/>
      <c r="F32" s="27"/>
      <c r="G32" s="10"/>
    </row>
    <row r="33" spans="2:7" ht="11.25" customHeight="1">
      <c r="B33" s="11" t="s">
        <v>44</v>
      </c>
      <c r="C33" s="28">
        <f>D5-C5</f>
        <v>58495</v>
      </c>
      <c r="D33" s="28">
        <f>E5-D5</f>
        <v>32682</v>
      </c>
      <c r="E33" s="28">
        <f>F5-E5</f>
        <v>38811</v>
      </c>
      <c r="F33" s="28">
        <f>G5-F5</f>
        <v>21039</v>
      </c>
      <c r="G33" s="22"/>
    </row>
    <row r="34" spans="2:7" ht="11.25" customHeight="1">
      <c r="B34" s="11" t="s">
        <v>45</v>
      </c>
      <c r="C34" s="29">
        <f aca="true" t="shared" si="1" ref="C34:F43">D6-C6</f>
        <v>21418</v>
      </c>
      <c r="D34" s="30">
        <f t="shared" si="1"/>
        <v>17388</v>
      </c>
      <c r="E34" s="30">
        <f t="shared" si="1"/>
        <v>17438</v>
      </c>
      <c r="F34" s="28">
        <f t="shared" si="1"/>
        <v>11053</v>
      </c>
      <c r="G34" s="22"/>
    </row>
    <row r="35" spans="2:7" ht="11.25" customHeight="1">
      <c r="B35" s="11" t="s">
        <v>46</v>
      </c>
      <c r="C35" s="28">
        <f t="shared" si="1"/>
        <v>12763</v>
      </c>
      <c r="D35" s="28">
        <f t="shared" si="1"/>
        <v>5904</v>
      </c>
      <c r="E35" s="28">
        <f t="shared" si="1"/>
        <v>6540</v>
      </c>
      <c r="F35" s="28">
        <f t="shared" si="1"/>
        <v>4002</v>
      </c>
      <c r="G35" s="22"/>
    </row>
    <row r="36" spans="2:7" ht="11.25" customHeight="1">
      <c r="B36" s="11" t="s">
        <v>47</v>
      </c>
      <c r="C36" s="28">
        <f t="shared" si="1"/>
        <v>5046</v>
      </c>
      <c r="D36" s="28">
        <f t="shared" si="1"/>
        <v>1877</v>
      </c>
      <c r="E36" s="28">
        <f t="shared" si="1"/>
        <v>6039</v>
      </c>
      <c r="F36" s="28">
        <f t="shared" si="1"/>
        <v>3467</v>
      </c>
      <c r="G36" s="22"/>
    </row>
    <row r="37" spans="2:7" ht="11.25" customHeight="1">
      <c r="B37" s="11" t="s">
        <v>48</v>
      </c>
      <c r="C37" s="28">
        <f t="shared" si="1"/>
        <v>4084</v>
      </c>
      <c r="D37" s="28">
        <f t="shared" si="1"/>
        <v>2952</v>
      </c>
      <c r="E37" s="28">
        <f t="shared" si="1"/>
        <v>5325</v>
      </c>
      <c r="F37" s="28">
        <f t="shared" si="1"/>
        <v>2251</v>
      </c>
      <c r="G37" s="22"/>
    </row>
    <row r="38" spans="2:7" ht="11.25" customHeight="1">
      <c r="B38" s="11" t="s">
        <v>49</v>
      </c>
      <c r="C38" s="28">
        <f t="shared" si="1"/>
        <v>2002</v>
      </c>
      <c r="D38" s="28">
        <f t="shared" si="1"/>
        <v>-1228</v>
      </c>
      <c r="E38" s="28">
        <f t="shared" si="1"/>
        <v>-725</v>
      </c>
      <c r="F38" s="28">
        <f t="shared" si="1"/>
        <v>-2684</v>
      </c>
      <c r="G38" s="22"/>
    </row>
    <row r="39" spans="2:7" ht="11.25" customHeight="1">
      <c r="B39" s="11" t="s">
        <v>50</v>
      </c>
      <c r="C39" s="28">
        <f t="shared" si="1"/>
        <v>4728</v>
      </c>
      <c r="D39" s="28">
        <f t="shared" si="1"/>
        <v>2690</v>
      </c>
      <c r="E39" s="28">
        <f t="shared" si="1"/>
        <v>6534</v>
      </c>
      <c r="F39" s="28">
        <f t="shared" si="1"/>
        <v>6646</v>
      </c>
      <c r="G39" s="22"/>
    </row>
    <row r="40" spans="2:7" ht="11.25" customHeight="1">
      <c r="B40" s="11" t="s">
        <v>51</v>
      </c>
      <c r="C40" s="28">
        <f t="shared" si="1"/>
        <v>2681</v>
      </c>
      <c r="D40" s="28">
        <f t="shared" si="1"/>
        <v>3836</v>
      </c>
      <c r="E40" s="28">
        <f t="shared" si="1"/>
        <v>-893</v>
      </c>
      <c r="F40" s="28">
        <f t="shared" si="1"/>
        <v>-3371</v>
      </c>
      <c r="G40" s="22"/>
    </row>
    <row r="41" spans="2:7" ht="11.25" customHeight="1">
      <c r="B41" s="11" t="s">
        <v>52</v>
      </c>
      <c r="C41" s="28">
        <f t="shared" si="1"/>
        <v>-3766</v>
      </c>
      <c r="D41" s="28">
        <f t="shared" si="1"/>
        <v>-6680</v>
      </c>
      <c r="E41" s="28">
        <f t="shared" si="1"/>
        <v>-5151</v>
      </c>
      <c r="F41" s="28">
        <f t="shared" si="1"/>
        <v>-5413</v>
      </c>
      <c r="G41" s="22"/>
    </row>
    <row r="42" spans="2:7" ht="11.25" customHeight="1">
      <c r="B42" s="11" t="s">
        <v>53</v>
      </c>
      <c r="C42" s="28">
        <f t="shared" si="1"/>
        <v>7944</v>
      </c>
      <c r="D42" s="28">
        <f t="shared" si="1"/>
        <v>3900</v>
      </c>
      <c r="E42" s="28">
        <f t="shared" si="1"/>
        <v>2349</v>
      </c>
      <c r="F42" s="28">
        <f t="shared" si="1"/>
        <v>3462</v>
      </c>
      <c r="G42" s="22"/>
    </row>
    <row r="43" spans="2:7" ht="11.25" customHeight="1">
      <c r="B43" s="11" t="s">
        <v>54</v>
      </c>
      <c r="C43" s="28">
        <f t="shared" si="1"/>
        <v>1595</v>
      </c>
      <c r="D43" s="28">
        <f t="shared" si="1"/>
        <v>2043</v>
      </c>
      <c r="E43" s="28">
        <f t="shared" si="1"/>
        <v>1355</v>
      </c>
      <c r="F43" s="28">
        <f t="shared" si="1"/>
        <v>1626</v>
      </c>
      <c r="G43" s="22"/>
    </row>
    <row r="44" spans="2:7" ht="11.25" customHeight="1">
      <c r="B44" s="13"/>
      <c r="C44" s="13"/>
      <c r="D44" s="234" t="s">
        <v>60</v>
      </c>
      <c r="E44" s="234"/>
      <c r="F44" s="11"/>
      <c r="G44" s="31"/>
    </row>
    <row r="45" spans="2:7" ht="11.25" customHeight="1">
      <c r="B45" s="11" t="s">
        <v>44</v>
      </c>
      <c r="C45" s="28">
        <f>C33/5</f>
        <v>11699</v>
      </c>
      <c r="D45" s="28">
        <f>D33/5</f>
        <v>6536.4</v>
      </c>
      <c r="E45" s="28">
        <f>E33/5</f>
        <v>7762.2</v>
      </c>
      <c r="F45" s="28">
        <f>F33/5</f>
        <v>4207.8</v>
      </c>
      <c r="G45" s="22"/>
    </row>
    <row r="46" spans="2:7" ht="11.25" customHeight="1">
      <c r="B46" s="11" t="s">
        <v>45</v>
      </c>
      <c r="C46" s="29">
        <f aca="true" t="shared" si="2" ref="C46:F55">C34/5</f>
        <v>4283.6</v>
      </c>
      <c r="D46" s="29">
        <f t="shared" si="2"/>
        <v>3477.6</v>
      </c>
      <c r="E46" s="30">
        <f t="shared" si="2"/>
        <v>3487.6</v>
      </c>
      <c r="F46" s="28">
        <f t="shared" si="2"/>
        <v>2210.6</v>
      </c>
      <c r="G46" s="22"/>
    </row>
    <row r="47" spans="2:7" ht="11.25" customHeight="1">
      <c r="B47" s="11" t="s">
        <v>46</v>
      </c>
      <c r="C47" s="28">
        <f t="shared" si="2"/>
        <v>2552.6</v>
      </c>
      <c r="D47" s="28">
        <f t="shared" si="2"/>
        <v>1180.8</v>
      </c>
      <c r="E47" s="28">
        <f t="shared" si="2"/>
        <v>1308</v>
      </c>
      <c r="F47" s="28">
        <f t="shared" si="2"/>
        <v>800.4</v>
      </c>
      <c r="G47" s="22"/>
    </row>
    <row r="48" spans="2:7" ht="11.25" customHeight="1">
      <c r="B48" s="11" t="s">
        <v>47</v>
      </c>
      <c r="C48" s="28">
        <f t="shared" si="2"/>
        <v>1009.2</v>
      </c>
      <c r="D48" s="28">
        <f t="shared" si="2"/>
        <v>375.4</v>
      </c>
      <c r="E48" s="28">
        <f t="shared" si="2"/>
        <v>1207.8</v>
      </c>
      <c r="F48" s="28">
        <f t="shared" si="2"/>
        <v>693.4</v>
      </c>
      <c r="G48" s="22"/>
    </row>
    <row r="49" spans="2:7" ht="11.25" customHeight="1">
      <c r="B49" s="11" t="s">
        <v>48</v>
      </c>
      <c r="C49" s="28">
        <f t="shared" si="2"/>
        <v>816.8</v>
      </c>
      <c r="D49" s="28">
        <f t="shared" si="2"/>
        <v>590.4</v>
      </c>
      <c r="E49" s="28">
        <f t="shared" si="2"/>
        <v>1065</v>
      </c>
      <c r="F49" s="28">
        <f t="shared" si="2"/>
        <v>450.2</v>
      </c>
      <c r="G49" s="22"/>
    </row>
    <row r="50" spans="2:7" ht="11.25" customHeight="1">
      <c r="B50" s="11" t="s">
        <v>49</v>
      </c>
      <c r="C50" s="28">
        <f t="shared" si="2"/>
        <v>400.4</v>
      </c>
      <c r="D50" s="28">
        <f t="shared" si="2"/>
        <v>-245.6</v>
      </c>
      <c r="E50" s="28">
        <f t="shared" si="2"/>
        <v>-145</v>
      </c>
      <c r="F50" s="28">
        <f t="shared" si="2"/>
        <v>-536.8</v>
      </c>
      <c r="G50" s="22"/>
    </row>
    <row r="51" spans="2:7" ht="11.25" customHeight="1">
      <c r="B51" s="11" t="s">
        <v>50</v>
      </c>
      <c r="C51" s="28">
        <f t="shared" si="2"/>
        <v>945.6</v>
      </c>
      <c r="D51" s="28">
        <f t="shared" si="2"/>
        <v>538</v>
      </c>
      <c r="E51" s="28">
        <f t="shared" si="2"/>
        <v>1306.8</v>
      </c>
      <c r="F51" s="28">
        <f t="shared" si="2"/>
        <v>1329.2</v>
      </c>
      <c r="G51" s="22"/>
    </row>
    <row r="52" spans="2:7" ht="11.25" customHeight="1">
      <c r="B52" s="11" t="s">
        <v>51</v>
      </c>
      <c r="C52" s="28">
        <f t="shared" si="2"/>
        <v>536.2</v>
      </c>
      <c r="D52" s="28">
        <f t="shared" si="2"/>
        <v>767.2</v>
      </c>
      <c r="E52" s="28">
        <f t="shared" si="2"/>
        <v>-178.6</v>
      </c>
      <c r="F52" s="28">
        <f t="shared" si="2"/>
        <v>-674.2</v>
      </c>
      <c r="G52" s="22"/>
    </row>
    <row r="53" spans="2:7" ht="11.25" customHeight="1">
      <c r="B53" s="11" t="s">
        <v>52</v>
      </c>
      <c r="C53" s="28">
        <f t="shared" si="2"/>
        <v>-753.2</v>
      </c>
      <c r="D53" s="28">
        <f t="shared" si="2"/>
        <v>-1336</v>
      </c>
      <c r="E53" s="28">
        <f t="shared" si="2"/>
        <v>-1030.2</v>
      </c>
      <c r="F53" s="28">
        <f t="shared" si="2"/>
        <v>-1082.6</v>
      </c>
      <c r="G53" s="22"/>
    </row>
    <row r="54" spans="2:7" ht="11.25" customHeight="1">
      <c r="B54" s="11" t="s">
        <v>53</v>
      </c>
      <c r="C54" s="28">
        <f t="shared" si="2"/>
        <v>1588.8</v>
      </c>
      <c r="D54" s="28">
        <f t="shared" si="2"/>
        <v>780</v>
      </c>
      <c r="E54" s="28">
        <f t="shared" si="2"/>
        <v>469.8</v>
      </c>
      <c r="F54" s="28">
        <f t="shared" si="2"/>
        <v>692.4</v>
      </c>
      <c r="G54" s="22"/>
    </row>
    <row r="55" spans="2:7" ht="11.25" customHeight="1">
      <c r="B55" s="17" t="s">
        <v>54</v>
      </c>
      <c r="C55" s="28">
        <f t="shared" si="2"/>
        <v>319</v>
      </c>
      <c r="D55" s="28">
        <f t="shared" si="2"/>
        <v>408.6</v>
      </c>
      <c r="E55" s="28">
        <f t="shared" si="2"/>
        <v>271</v>
      </c>
      <c r="F55" s="28">
        <f t="shared" si="2"/>
        <v>325.2</v>
      </c>
      <c r="G55" s="22"/>
    </row>
    <row r="56" spans="2:7" ht="11.25" customHeight="1">
      <c r="B56" s="13"/>
      <c r="C56" s="32"/>
      <c r="D56" s="232" t="s">
        <v>61</v>
      </c>
      <c r="E56" s="232"/>
      <c r="F56" s="109"/>
      <c r="G56" s="31"/>
    </row>
    <row r="57" spans="2:7" ht="11.25" customHeight="1">
      <c r="B57" s="11" t="s">
        <v>44</v>
      </c>
      <c r="C57" s="33">
        <f>(D5/C5)^(1/5)*100-100</f>
        <v>0.6338797635559814</v>
      </c>
      <c r="D57" s="33">
        <f>(E5/D5)^(1/5)*100-100</f>
        <v>0.3451307825796732</v>
      </c>
      <c r="E57" s="33">
        <f>(F5/E5)^(1/5)*100-100</f>
        <v>0.40239355130597687</v>
      </c>
      <c r="F57" s="33">
        <f>(G5/F5)^(1/5)*100-100</f>
        <v>0.21460116595500267</v>
      </c>
      <c r="G57" s="22"/>
    </row>
    <row r="58" spans="2:7" ht="11.25" customHeight="1">
      <c r="B58" s="11" t="s">
        <v>45</v>
      </c>
      <c r="C58" s="34">
        <f aca="true" t="shared" si="3" ref="C58:F67">(D6/C6)^(1/5)*100-100</f>
        <v>2.2573896752003293</v>
      </c>
      <c r="D58" s="34">
        <f t="shared" si="3"/>
        <v>1.658829607954317</v>
      </c>
      <c r="E58" s="34">
        <f t="shared" si="3"/>
        <v>1.535995976706488</v>
      </c>
      <c r="F58" s="33">
        <f t="shared" si="3"/>
        <v>0.91344087903164</v>
      </c>
      <c r="G58" s="22"/>
    </row>
    <row r="59" spans="2:7" ht="11.25" customHeight="1">
      <c r="B59" s="11" t="s">
        <v>46</v>
      </c>
      <c r="C59" s="33">
        <f t="shared" si="3"/>
        <v>0.9626266847365486</v>
      </c>
      <c r="D59" s="33">
        <f t="shared" si="3"/>
        <v>0.4290253528888286</v>
      </c>
      <c r="E59" s="33">
        <f t="shared" si="3"/>
        <v>0.4648437598678328</v>
      </c>
      <c r="F59" s="33">
        <f t="shared" si="3"/>
        <v>0.27896536279487805</v>
      </c>
      <c r="G59" s="22"/>
    </row>
    <row r="60" spans="2:7" ht="11.25" customHeight="1">
      <c r="B60" s="11" t="s">
        <v>47</v>
      </c>
      <c r="C60" s="33">
        <f t="shared" si="3"/>
        <v>0.4021353184041345</v>
      </c>
      <c r="D60" s="33">
        <f t="shared" si="3"/>
        <v>0.1473626476237655</v>
      </c>
      <c r="E60" s="33">
        <f t="shared" si="3"/>
        <v>0.46763686114475433</v>
      </c>
      <c r="F60" s="33">
        <f t="shared" si="3"/>
        <v>0.2633546395092452</v>
      </c>
      <c r="G60" s="22"/>
    </row>
    <row r="61" spans="2:7" ht="11.25" customHeight="1">
      <c r="B61" s="11" t="s">
        <v>48</v>
      </c>
      <c r="C61" s="33">
        <f t="shared" si="3"/>
        <v>0.4107620799815237</v>
      </c>
      <c r="D61" s="33">
        <f t="shared" si="3"/>
        <v>0.291578072483631</v>
      </c>
      <c r="E61" s="33">
        <f t="shared" si="3"/>
        <v>0.5160432850297383</v>
      </c>
      <c r="F61" s="33">
        <f t="shared" si="3"/>
        <v>0.21388953994166116</v>
      </c>
      <c r="G61" s="22"/>
    </row>
    <row r="62" spans="2:7" ht="11.25" customHeight="1">
      <c r="B62" s="11" t="s">
        <v>49</v>
      </c>
      <c r="C62" s="33">
        <f t="shared" si="3"/>
        <v>0.3115557887327469</v>
      </c>
      <c r="D62" s="33">
        <f t="shared" si="3"/>
        <v>-0.19005188927388872</v>
      </c>
      <c r="E62" s="33">
        <f t="shared" si="3"/>
        <v>-0.11310304923982528</v>
      </c>
      <c r="F62" s="33">
        <f t="shared" si="3"/>
        <v>-0.42371529664555396</v>
      </c>
      <c r="G62" s="22"/>
    </row>
    <row r="63" spans="2:7" ht="11.25" customHeight="1">
      <c r="B63" s="11" t="s">
        <v>50</v>
      </c>
      <c r="C63" s="33">
        <f t="shared" si="3"/>
        <v>0.4577346633575843</v>
      </c>
      <c r="D63" s="33">
        <f t="shared" si="3"/>
        <v>0.25558042583102747</v>
      </c>
      <c r="E63" s="33">
        <f t="shared" si="3"/>
        <v>0.6086186276884007</v>
      </c>
      <c r="F63" s="33">
        <f t="shared" si="3"/>
        <v>0.6006476065867616</v>
      </c>
      <c r="G63" s="22"/>
    </row>
    <row r="64" spans="2:7" ht="11.25" customHeight="1">
      <c r="B64" s="11" t="s">
        <v>51</v>
      </c>
      <c r="C64" s="33">
        <f t="shared" si="3"/>
        <v>0.48232766544087724</v>
      </c>
      <c r="D64" s="33">
        <f t="shared" si="3"/>
        <v>0.6711741944703817</v>
      </c>
      <c r="E64" s="33">
        <f t="shared" si="3"/>
        <v>-0.15361954107217457</v>
      </c>
      <c r="F64" s="33">
        <f t="shared" si="3"/>
        <v>-0.589492168903476</v>
      </c>
      <c r="G64" s="22"/>
    </row>
    <row r="65" spans="2:7" ht="11.25" customHeight="1">
      <c r="B65" s="11" t="s">
        <v>52</v>
      </c>
      <c r="C65" s="33">
        <f t="shared" si="3"/>
        <v>-0.48508025594171045</v>
      </c>
      <c r="D65" s="33">
        <f t="shared" si="3"/>
        <v>-0.8887401888111839</v>
      </c>
      <c r="E65" s="33">
        <f t="shared" si="3"/>
        <v>-0.7140983901574742</v>
      </c>
      <c r="F65" s="33">
        <f t="shared" si="3"/>
        <v>-0.7788048160824843</v>
      </c>
      <c r="G65" s="22"/>
    </row>
    <row r="66" spans="2:7" ht="11.25" customHeight="1">
      <c r="B66" s="11" t="s">
        <v>53</v>
      </c>
      <c r="C66" s="33">
        <f t="shared" si="3"/>
        <v>0.7844462736000821</v>
      </c>
      <c r="D66" s="33">
        <f t="shared" si="3"/>
        <v>0.3734144506124153</v>
      </c>
      <c r="E66" s="33">
        <f t="shared" si="3"/>
        <v>0.22142984488114337</v>
      </c>
      <c r="F66" s="33">
        <f t="shared" si="3"/>
        <v>0.3221089159242325</v>
      </c>
      <c r="G66" s="22"/>
    </row>
    <row r="67" spans="1:7" ht="11.25" customHeight="1">
      <c r="A67" s="18"/>
      <c r="B67" s="19" t="s">
        <v>54</v>
      </c>
      <c r="C67" s="35">
        <f t="shared" si="3"/>
        <v>0.23345589498610764</v>
      </c>
      <c r="D67" s="35">
        <f t="shared" si="3"/>
        <v>0.29519753232827384</v>
      </c>
      <c r="E67" s="35">
        <f t="shared" si="3"/>
        <v>0.19331603980039347</v>
      </c>
      <c r="F67" s="35">
        <f t="shared" si="3"/>
        <v>0.22958334043383388</v>
      </c>
      <c r="G67" s="22"/>
    </row>
    <row r="68" ht="11.25" customHeight="1">
      <c r="B68" s="22"/>
    </row>
  </sheetData>
  <sheetProtection/>
  <mergeCells count="5">
    <mergeCell ref="D56:E56"/>
    <mergeCell ref="D4:F4"/>
    <mergeCell ref="D16:E16"/>
    <mergeCell ref="D32:E32"/>
    <mergeCell ref="D44:E44"/>
  </mergeCells>
  <printOptions/>
  <pageMargins left="0.58" right="0.37" top="0.7874015748031497" bottom="0.36" header="0.5118110236220472" footer="0.2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吉尾 昇平</cp:lastModifiedBy>
  <cp:lastPrinted>2021-02-10T02:57:54Z</cp:lastPrinted>
  <dcterms:created xsi:type="dcterms:W3CDTF">2015-09-02T00:46:56Z</dcterms:created>
  <dcterms:modified xsi:type="dcterms:W3CDTF">2024-01-11T06:48:05Z</dcterms:modified>
  <cp:category/>
  <cp:version/>
  <cp:contentType/>
  <cp:contentStatus/>
</cp:coreProperties>
</file>