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5330" windowHeight="4770" activeTab="0"/>
  </bookViews>
  <sheets>
    <sheet name="入力シート" sheetId="1" r:id="rId1"/>
    <sheet name="変更" sheetId="2" r:id="rId2"/>
    <sheet name="委任状(変更)" sheetId="3" r:id="rId3"/>
    <sheet name="例(変更)⇒ " sheetId="4" r:id="rId4"/>
    <sheet name="入力 (例2)" sheetId="5" r:id="rId5"/>
    <sheet name="変更 (例)" sheetId="6" r:id="rId6"/>
  </sheets>
  <definedNames>
    <definedName name="_xlnm.Print_Area" localSheetId="2">'委任状(変更)'!$A$1:$W$43</definedName>
    <definedName name="_xlnm.Print_Area" localSheetId="4">'入力 (例2)'!$A$1:$J$71</definedName>
    <definedName name="_xlnm.Print_Area" localSheetId="0">'入力シート'!$A$1:$J$71</definedName>
    <definedName name="_xlnm.Print_Area" localSheetId="1">'変更'!$A$1:$P$42</definedName>
    <definedName name="_xlnm.Print_Area" localSheetId="5">'変更 (例)'!$A$1:$P$42</definedName>
  </definedNames>
  <calcPr fullCalcOnLoad="1"/>
</workbook>
</file>

<file path=xl/sharedStrings.xml><?xml version="1.0" encoding="utf-8"?>
<sst xmlns="http://schemas.openxmlformats.org/spreadsheetml/2006/main" count="396" uniqueCount="184">
  <si>
    <t>登録種別</t>
  </si>
  <si>
    <t>給付係　債権担当宛</t>
  </si>
  <si>
    <t>-</t>
  </si>
  <si>
    <t>委任者</t>
  </si>
  <si>
    <t>変更種目</t>
  </si>
  <si>
    <t>登録種目</t>
  </si>
  <si>
    <t>新規</t>
  </si>
  <si>
    <t>変更</t>
  </si>
  <si>
    <t>請求者</t>
  </si>
  <si>
    <t>法人代表者</t>
  </si>
  <si>
    <t>施設長</t>
  </si>
  <si>
    <t>その他</t>
  </si>
  <si>
    <t>預貯金種目</t>
  </si>
  <si>
    <t>普通</t>
  </si>
  <si>
    <t>当座</t>
  </si>
  <si>
    <t>別段</t>
  </si>
  <si>
    <t>請求者＆振込先</t>
  </si>
  <si>
    <t>振込先</t>
  </si>
  <si>
    <t>施設名</t>
  </si>
  <si>
    <t>種別：</t>
  </si>
  <si>
    <t>施設種別</t>
  </si>
  <si>
    <t>保育所</t>
  </si>
  <si>
    <t>認定こども園</t>
  </si>
  <si>
    <t>幼稚園</t>
  </si>
  <si>
    <t>小規模A</t>
  </si>
  <si>
    <t>家庭的</t>
  </si>
  <si>
    <t>事業所内</t>
  </si>
  <si>
    <t>＜請求者＞</t>
  </si>
  <si>
    <t>郵便番号</t>
  </si>
  <si>
    <t>住所</t>
  </si>
  <si>
    <t>コード(給付係記載)：</t>
  </si>
  <si>
    <t>氏名</t>
  </si>
  <si>
    <t>＜口座＞</t>
  </si>
  <si>
    <t>銀行名</t>
  </si>
  <si>
    <t>本・支店名</t>
  </si>
  <si>
    <t>口座番号</t>
  </si>
  <si>
    <t>口座名義(漢字)</t>
  </si>
  <si>
    <t>口座名義(フリガナ)</t>
  </si>
  <si>
    <t>口座名義には、申請者の商号又は名称が入っていなければなりません。また、口座名義人は請求者本人でなければなりません。</t>
  </si>
  <si>
    <t>フリガナは漢字名義の代表者名が省略されることが多いため、必ず通帳をご確認のうえ記載してください。</t>
  </si>
  <si>
    <t>＜委任者＞</t>
  </si>
  <si>
    <t>請求印</t>
  </si>
  <si>
    <t>＜変更日＞</t>
  </si>
  <si>
    <t>→　採用日（給付係記載）→</t>
  </si>
  <si>
    <t>委　　　　　　　任　　　　　　　状</t>
  </si>
  <si>
    <t>口　座　振　替　申　出　書</t>
  </si>
  <si>
    <t>（あて先）札幌市長</t>
  </si>
  <si>
    <t>委任者印</t>
  </si>
  <si>
    <t>申請者印</t>
  </si>
  <si>
    <t>　子ども・子育て支援法による給付費及び補助金の交付に係る振込口座について、下記のとおり届出いたします。</t>
  </si>
  <si>
    <r>
      <t>　なお、</t>
    </r>
    <r>
      <rPr>
        <sz val="12"/>
        <rFont val="ＭＳ Ｐ明朝"/>
        <family val="1"/>
      </rPr>
      <t>委任内容に変更が生じた場合は速やかにご通知いたします。</t>
    </r>
  </si>
  <si>
    <t>＜委任内容＞</t>
  </si>
  <si>
    <t>振  込  先  金  融  機   関</t>
  </si>
  <si>
    <t>預金種目</t>
  </si>
  <si>
    <t>口  座  番  号</t>
  </si>
  <si>
    <t>（金融機関名称）</t>
  </si>
  <si>
    <t>（本・支店名）</t>
  </si>
  <si>
    <t>普通</t>
  </si>
  <si>
    <t>当座</t>
  </si>
  <si>
    <t>別段</t>
  </si>
  <si>
    <t>受任者印</t>
  </si>
  <si>
    <t>振込先口座名義</t>
  </si>
  <si>
    <t>受任者</t>
  </si>
  <si>
    <t>　私は、下記の者を代理人と定め、次の権限を委任します。</t>
  </si>
  <si>
    <t>・</t>
  </si>
  <si>
    <t>フリガナ</t>
  </si>
  <si>
    <t>法人名等</t>
  </si>
  <si>
    <t>受領者不一致</t>
  </si>
  <si>
    <t>×</t>
  </si>
  <si>
    <t>施設名：</t>
  </si>
  <si>
    <t>住所</t>
  </si>
  <si>
    <t>法人名</t>
  </si>
  <si>
    <t>氏名</t>
  </si>
  <si>
    <t>印</t>
  </si>
  <si>
    <t>北洋銀行</t>
  </si>
  <si>
    <t>本店営業部</t>
  </si>
  <si>
    <t>記</t>
  </si>
  <si>
    <t>債権情報(変更)届出書</t>
  </si>
  <si>
    <t>項目</t>
  </si>
  <si>
    <t>変更前</t>
  </si>
  <si>
    <t>変更後</t>
  </si>
  <si>
    <t>補足説明</t>
  </si>
  <si>
    <t>入力欄</t>
  </si>
  <si>
    <t>法人代表者…理事長、代表取締役等、施設長…園長、館長等</t>
  </si>
  <si>
    <t>変更したい情報を選択してください</t>
  </si>
  <si>
    <t>市外局番は入力不要です。</t>
  </si>
  <si>
    <t>法人代表者以外の場合のみ記載してください。</t>
  </si>
  <si>
    <t>法人種別＋法人名です。例）　学校法人　○○学園</t>
  </si>
  <si>
    <t>役職+代表者名です。　例）理事長　○○○○、園長　○○○○</t>
  </si>
  <si>
    <t>7桁の番号です。支店番号等を誤って入力しないでください。</t>
  </si>
  <si>
    <t>1-1</t>
  </si>
  <si>
    <t>1-2</t>
  </si>
  <si>
    <t>1-3</t>
  </si>
  <si>
    <t>1-4</t>
  </si>
  <si>
    <t>1-5</t>
  </si>
  <si>
    <t>1-6</t>
  </si>
  <si>
    <t>2-1</t>
  </si>
  <si>
    <t>2-2</t>
  </si>
  <si>
    <t>2-3</t>
  </si>
  <si>
    <t>2-4</t>
  </si>
  <si>
    <t>2-5</t>
  </si>
  <si>
    <t>2-6</t>
  </si>
  <si>
    <t>2-7</t>
  </si>
  <si>
    <t>2-8</t>
  </si>
  <si>
    <t>2-9</t>
  </si>
  <si>
    <t>2-10</t>
  </si>
  <si>
    <t>2-11</t>
  </si>
  <si>
    <t>2-12</t>
  </si>
  <si>
    <t>2-13</t>
  </si>
  <si>
    <t>2-14</t>
  </si>
  <si>
    <t>2-15</t>
  </si>
  <si>
    <t>2-16</t>
  </si>
  <si>
    <t>3-1</t>
  </si>
  <si>
    <t>3-2</t>
  </si>
  <si>
    <t>3-3</t>
  </si>
  <si>
    <t>3-4</t>
  </si>
  <si>
    <t>3-5</t>
  </si>
  <si>
    <t>3-6</t>
  </si>
  <si>
    <t>3-7</t>
  </si>
  <si>
    <t>3-8</t>
  </si>
  <si>
    <t>3-9</t>
  </si>
  <si>
    <t>3-10</t>
  </si>
  <si>
    <t>3-11</t>
  </si>
  <si>
    <t>3-12</t>
  </si>
  <si>
    <t>3-13</t>
  </si>
  <si>
    <t>3-14</t>
  </si>
  <si>
    <t>3-15</t>
  </si>
  <si>
    <t>3-16</t>
  </si>
  <si>
    <t>変更内容：</t>
  </si>
  <si>
    <t>211</t>
  </si>
  <si>
    <t>3027</t>
  </si>
  <si>
    <t>060</t>
  </si>
  <si>
    <t>学校法人　札幌学園</t>
  </si>
  <si>
    <t>札幌未来幼稚園</t>
  </si>
  <si>
    <t>0123456</t>
  </si>
  <si>
    <t>ｶﾞｸ)ｻﾂﾎﾟﾛｶﾞｸｴﾝ ｻﾂﾎﾟﾛﾐﾗｲﾖｳﾁｴﾝ</t>
  </si>
  <si>
    <t>電話番号※</t>
  </si>
  <si>
    <t>理事長　秋元　克広</t>
  </si>
  <si>
    <t>1234567</t>
  </si>
  <si>
    <t>北海道銀行</t>
  </si>
  <si>
    <t>&lt;事務フロー&gt;</t>
  </si>
  <si>
    <t>①　1-1～5を入力</t>
  </si>
  <si>
    <t>②　2-1～16を入力</t>
  </si>
  <si>
    <t>変更＞＞</t>
  </si>
  <si>
    <t>新規＞＞</t>
  </si>
  <si>
    <t>&lt;提出先&gt;</t>
  </si>
  <si>
    <t>①　給付係債権者担当（011-211-3027）まで事前に連絡</t>
  </si>
  <si>
    <t>②　1-1～6を入力</t>
  </si>
  <si>
    <t>④　変更箇所に応じて3-1～16を入力</t>
  </si>
  <si>
    <t>③　従前の登録状況を2-1～16を入力</t>
  </si>
  <si>
    <t>060-0051</t>
  </si>
  <si>
    <t>札幌市中央区南1条東1丁目大通バスセンタービル1号館3階</t>
  </si>
  <si>
    <t>Tel:011-211-3027</t>
  </si>
  <si>
    <t>Mail:kyufuhi@city.sapporo.jp</t>
  </si>
  <si>
    <t>&lt;入力欄&gt;</t>
  </si>
  <si>
    <t>&lt;提出物&gt;</t>
  </si>
  <si>
    <t>チェック欄</t>
  </si>
  <si>
    <t>書類名</t>
  </si>
  <si>
    <t>備考</t>
  </si>
  <si>
    <t>□</t>
  </si>
  <si>
    <t>No.</t>
  </si>
  <si>
    <t>※　入力時の注意</t>
  </si>
  <si>
    <t>＜黄色セル＞
手入力してください</t>
  </si>
  <si>
    <t>＜オレンジ色セル＞
ドロップダウンから選択してください</t>
  </si>
  <si>
    <t>＜白色セル＞
入力不可</t>
  </si>
  <si>
    <t>注意1：請求者は法人代表者又は施設長である必要があります。それ以外の場合は給付係までご相談ください。</t>
  </si>
  <si>
    <t>注意2：原則、口座は請求者の口座を使用してください。</t>
  </si>
  <si>
    <t>※　先頭の「381-」は子ども未来局登録番号ですので、変更できません。</t>
  </si>
  <si>
    <t>普通、当座、別段から選択してください。</t>
  </si>
  <si>
    <t>通帳等に記載している正式名称を記載し、省略名を使用しないでください。</t>
  </si>
  <si>
    <t>札幌市外は都道府県名から記載してください。</t>
  </si>
  <si>
    <t>3桁＋4桁です。</t>
  </si>
  <si>
    <t>正しい名称を使用し省略名を記載しないでください。</t>
  </si>
  <si>
    <t>保育所、認定こども園、幼稚園、小規模A、家庭的、事業所内から選択してください。</t>
  </si>
  <si>
    <t>新規、変更から選択してください</t>
  </si>
  <si>
    <t>登録（変更）希望日をご記載ください。</t>
  </si>
  <si>
    <t>登録（変更）日</t>
  </si>
  <si>
    <t>札幌市子ども未来局子育て支援部施設運営課給付係　債権担当</t>
  </si>
  <si>
    <t>2986</t>
  </si>
  <si>
    <t>学)札幌学園　理事長　秋元　克広</t>
  </si>
  <si>
    <t xml:space="preserve">ｶﾞｸ)ｻﾂﾎﾟﾛｶﾞｸｴﾝ </t>
  </si>
  <si>
    <t>札幌市中央区北1条西2丁目</t>
  </si>
  <si>
    <t>8861</t>
  </si>
  <si>
    <t>学）札幌学園　札幌未来幼稚園　理事長　秋元　克広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</si>
</sst>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yyyy&quot;年&quot;m&quot;月&quot;d&quot;日&quot;;@"/>
  </numFmts>
  <fonts count="67">
    <font>
      <sz val="11"/>
      <name val="ＭＳ Ｐゴシック"/>
      <family val="3"/>
    </font>
    <font>
      <sz val="11"/>
      <color indexed="8"/>
      <name val="ＭＳ Ｐゴシック"/>
      <family val="3"/>
    </font>
    <font>
      <sz val="6"/>
      <name val="ＭＳ Ｐゴシック"/>
      <family val="3"/>
    </font>
    <font>
      <sz val="12"/>
      <name val="ＭＳ Ｐ明朝"/>
      <family val="1"/>
    </font>
    <font>
      <sz val="26"/>
      <name val="ＭＳ Ｐゴシック"/>
      <family val="3"/>
    </font>
    <font>
      <sz val="36"/>
      <name val="ＭＳ Ｐゴシック"/>
      <family val="3"/>
    </font>
    <font>
      <sz val="12"/>
      <name val="ＭＳ 明朝"/>
      <family val="1"/>
    </font>
    <font>
      <b/>
      <sz val="12"/>
      <name val="ＭＳ 明朝"/>
      <family val="1"/>
    </font>
    <font>
      <b/>
      <sz val="11"/>
      <name val="ＭＳ 明朝"/>
      <family val="1"/>
    </font>
    <font>
      <sz val="11"/>
      <name val="ＭＳ 明朝"/>
      <family val="1"/>
    </font>
    <font>
      <b/>
      <sz val="12"/>
      <name val="ＭＳ ゴシック"/>
      <family val="3"/>
    </font>
    <font>
      <b/>
      <sz val="20"/>
      <name val="ＭＳ ゴシック"/>
      <family val="3"/>
    </font>
    <font>
      <sz val="10"/>
      <name val="ＭＳ 明朝"/>
      <family val="1"/>
    </font>
    <font>
      <sz val="9"/>
      <name val="ＭＳ 明朝"/>
      <family val="1"/>
    </font>
    <font>
      <sz val="6"/>
      <name val="ＭＳ 明朝"/>
      <family val="1"/>
    </font>
    <font>
      <sz val="12"/>
      <name val="明朝"/>
      <family val="3"/>
    </font>
    <font>
      <sz val="14"/>
      <name val="ＭＳ 明朝"/>
      <family val="1"/>
    </font>
    <font>
      <sz val="16"/>
      <name val="ＭＳ 明朝"/>
      <family val="1"/>
    </font>
    <font>
      <sz val="10"/>
      <color indexed="8"/>
      <name val="ＭＳ Ｐ明朝"/>
      <family val="1"/>
    </font>
    <font>
      <b/>
      <sz val="16"/>
      <name val="ＭＳ 明朝"/>
      <family val="1"/>
    </font>
    <font>
      <b/>
      <sz val="14"/>
      <name val="ＭＳ Ｐゴシック"/>
      <family val="3"/>
    </font>
    <font>
      <b/>
      <sz val="11"/>
      <name val="ＭＳ Ｐゴシック"/>
      <family val="3"/>
    </font>
    <font>
      <b/>
      <sz val="16"/>
      <name val="ＭＳ ゴシック"/>
      <family val="3"/>
    </font>
    <font>
      <sz val="16"/>
      <name val="ＭＳ ゴシック"/>
      <family val="3"/>
    </font>
    <font>
      <sz val="11"/>
      <name val="ＭＳ Ｐ明朝"/>
      <family val="1"/>
    </font>
    <font>
      <sz val="1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color indexed="10"/>
      <name val="ＭＳ Ｐゴシック"/>
      <family val="3"/>
    </font>
    <font>
      <sz val="11"/>
      <color indexed="8"/>
      <name val="Calibri"/>
      <family val="2"/>
    </font>
    <font>
      <sz val="14"/>
      <color indexed="10"/>
      <name val="ＭＳ 明朝"/>
      <family val="1"/>
    </font>
    <font>
      <b/>
      <sz val="14"/>
      <color indexed="10"/>
      <name val="HG教科書体"/>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04998999834060669"/>
      <name val="ＭＳ Ｐ明朝"/>
      <family val="1"/>
    </font>
    <font>
      <b/>
      <sz val="14"/>
      <color rgb="FFFF0000"/>
      <name val="ＭＳ Ｐ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right/>
      <top style="thin"/>
      <bottom style="thin"/>
    </border>
    <border>
      <left style="medium"/>
      <right style="medium"/>
      <top style="medium"/>
      <bottom style="medium"/>
    </border>
    <border>
      <left/>
      <right style="thin"/>
      <top style="thin"/>
      <bottom style="thin"/>
    </border>
    <border>
      <left/>
      <right style="hair"/>
      <top style="hair"/>
      <bottom style="hair"/>
    </border>
    <border>
      <left/>
      <right style="hair"/>
      <top style="hair"/>
      <bottom style="thin"/>
    </border>
    <border>
      <left style="hair"/>
      <right style="hair"/>
      <top style="thin"/>
      <bottom style="hair"/>
    </border>
    <border>
      <left style="hair"/>
      <right style="hair"/>
      <top style="hair"/>
      <bottom style="hair"/>
    </border>
    <border>
      <left style="hair"/>
      <right style="hair"/>
      <top style="hair"/>
      <bottom/>
    </border>
    <border>
      <left style="hair"/>
      <right style="hair"/>
      <top style="hair"/>
      <bottom style="thin"/>
    </border>
    <border>
      <left/>
      <right style="medium"/>
      <top style="medium"/>
      <bottom style="mediu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right style="hair"/>
      <top/>
      <bottom/>
    </border>
    <border>
      <left style="hair"/>
      <right/>
      <top/>
      <bottom/>
    </border>
    <border>
      <left style="thin"/>
      <right/>
      <top/>
      <bottom style="thin"/>
    </border>
    <border>
      <left/>
      <right style="thin"/>
      <top/>
      <bottom style="thin"/>
    </border>
    <border>
      <left/>
      <right/>
      <top style="thin"/>
      <bottom style="hair"/>
    </border>
    <border>
      <left/>
      <right/>
      <top style="hair"/>
      <bottom style="hair"/>
    </border>
    <border>
      <left style="thin"/>
      <right style="thin"/>
      <top style="medium"/>
      <bottom style="thin"/>
    </border>
    <border>
      <left style="thin"/>
      <right style="thin"/>
      <top/>
      <bottom/>
    </border>
    <border>
      <left style="thin"/>
      <right style="thin"/>
      <top style="medium"/>
      <bottom/>
    </border>
    <border>
      <left style="thin"/>
      <right style="thin"/>
      <top/>
      <bottom style="thin"/>
    </border>
    <border>
      <left style="hair"/>
      <right/>
      <top style="hair"/>
      <bottom style="hair"/>
    </border>
    <border>
      <left style="hair"/>
      <right style="thin"/>
      <top style="hair"/>
      <bottom style="hair"/>
    </border>
    <border>
      <left style="hair"/>
      <right style="hair"/>
      <top/>
      <bottom/>
    </border>
    <border>
      <left style="hair"/>
      <right style="hair"/>
      <top/>
      <bottom style="thin"/>
    </border>
    <border>
      <left/>
      <right style="thin"/>
      <top style="hair"/>
      <bottom style="hair"/>
    </border>
    <border>
      <left style="hair"/>
      <right/>
      <top style="hair"/>
      <bottom style="thin"/>
    </border>
    <border>
      <left/>
      <right/>
      <top style="hair"/>
      <bottom style="thin"/>
    </border>
    <border>
      <left/>
      <right style="thin"/>
      <top style="hair"/>
      <bottom style="thin"/>
    </border>
    <border>
      <left style="medium"/>
      <right/>
      <top style="medium"/>
      <bottom style="medium"/>
    </border>
    <border>
      <left/>
      <right/>
      <top style="medium"/>
      <bottom style="medium"/>
    </border>
    <border>
      <left style="hair"/>
      <right/>
      <top style="thin"/>
      <bottom style="hair"/>
    </border>
    <border>
      <left/>
      <right style="thin"/>
      <top style="thin"/>
      <bottom style="hair"/>
    </border>
    <border>
      <left style="hair"/>
      <right style="hair"/>
      <top/>
      <bottom style="hair"/>
    </border>
    <border>
      <left style="thin"/>
      <right style="hair"/>
      <top/>
      <bottom/>
    </border>
    <border>
      <left style="thin"/>
      <right style="hair"/>
      <top/>
      <bottom style="thin"/>
    </border>
    <border>
      <left style="thin"/>
      <right/>
      <top style="hair"/>
      <bottom style="hair"/>
    </border>
    <border>
      <left style="thin"/>
      <right/>
      <top style="hair"/>
      <bottom/>
    </border>
    <border>
      <left style="dotted"/>
      <right style="dotted"/>
      <top style="dotted"/>
      <bottom style="dotted"/>
    </border>
    <border>
      <left style="thin"/>
      <right style="hair"/>
      <top/>
      <bottom style="hair"/>
    </border>
    <border>
      <left style="hair"/>
      <right style="thin"/>
      <top/>
      <bottom style="hair"/>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style="thin"/>
      <right/>
      <top style="dotted"/>
      <bottom/>
    </border>
    <border>
      <left/>
      <right/>
      <top style="dotted"/>
      <bottom/>
    </border>
    <border>
      <left/>
      <right style="thin"/>
      <top style="dotted"/>
      <bottom/>
    </border>
    <border>
      <left style="thin"/>
      <right/>
      <top/>
      <bottom style="dotted"/>
    </border>
    <border>
      <left/>
      <right/>
      <top/>
      <bottom style="dotted"/>
    </border>
    <border>
      <left/>
      <right style="thin"/>
      <top/>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right/>
      <top/>
      <bottom style="hair"/>
    </border>
    <border>
      <left/>
      <right style="hair"/>
      <top/>
      <bottom style="hair"/>
    </border>
    <border>
      <left style="hair"/>
      <right/>
      <top style="hair"/>
      <bottom/>
    </border>
    <border>
      <left/>
      <right style="hair"/>
      <top style="hair"/>
      <bottom/>
    </border>
    <border>
      <left style="hair"/>
      <right/>
      <top/>
      <bottom style="hair"/>
    </border>
    <border>
      <left/>
      <right/>
      <top style="hair"/>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15" fillId="0" borderId="0">
      <alignment/>
      <protection/>
    </xf>
    <xf numFmtId="0" fontId="63" fillId="32" borderId="0" applyNumberFormat="0" applyBorder="0" applyAlignment="0" applyProtection="0"/>
  </cellStyleXfs>
  <cellXfs count="255">
    <xf numFmtId="0" fontId="0" fillId="0" borderId="0" xfId="0" applyAlignment="1">
      <alignment/>
    </xf>
    <xf numFmtId="0" fontId="3"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6" fillId="0" borderId="0" xfId="0" applyNumberFormat="1" applyFont="1" applyBorder="1" applyAlignment="1" applyProtection="1">
      <alignment vertical="center"/>
      <protection/>
    </xf>
    <xf numFmtId="0" fontId="6" fillId="33" borderId="0"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wrapText="1"/>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vertical="center"/>
      <protection/>
    </xf>
    <xf numFmtId="0" fontId="0" fillId="33" borderId="1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0" fillId="0" borderId="17" xfId="0" applyBorder="1" applyAlignment="1" applyProtection="1">
      <alignment horizontal="center" vertical="center" shrinkToFit="1"/>
      <protection/>
    </xf>
    <xf numFmtId="0" fontId="4" fillId="0" borderId="0" xfId="0" applyFont="1" applyFill="1" applyBorder="1" applyAlignment="1" applyProtection="1">
      <alignment vertical="center"/>
      <protection/>
    </xf>
    <xf numFmtId="0" fontId="0" fillId="0" borderId="18"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0" xfId="0" applyFill="1" applyBorder="1" applyAlignment="1" applyProtection="1">
      <alignment vertical="center"/>
      <protection/>
    </xf>
    <xf numFmtId="0" fontId="0" fillId="0" borderId="20" xfId="0" applyBorder="1" applyAlignment="1" applyProtection="1">
      <alignment horizontal="center" vertical="center" shrinkToFit="1"/>
      <protection/>
    </xf>
    <xf numFmtId="0" fontId="20" fillId="34" borderId="21" xfId="0" applyFont="1" applyFill="1" applyBorder="1" applyAlignment="1" applyProtection="1">
      <alignment horizontal="center" vertical="center"/>
      <protection/>
    </xf>
    <xf numFmtId="0" fontId="6" fillId="33" borderId="22" xfId="0" applyNumberFormat="1" applyFont="1" applyFill="1" applyBorder="1" applyAlignment="1" applyProtection="1">
      <alignment vertical="center"/>
      <protection/>
    </xf>
    <xf numFmtId="0" fontId="6" fillId="0" borderId="0" xfId="0" applyNumberFormat="1" applyFont="1" applyBorder="1" applyAlignment="1" applyProtection="1">
      <alignment horizontal="left" vertical="center"/>
      <protection/>
    </xf>
    <xf numFmtId="0" fontId="0" fillId="33" borderId="0" xfId="60" applyFill="1" applyProtection="1">
      <alignment/>
      <protection/>
    </xf>
    <xf numFmtId="49" fontId="6" fillId="33" borderId="23" xfId="61" applyNumberFormat="1" applyFont="1" applyFill="1" applyBorder="1" applyAlignment="1" applyProtection="1">
      <alignment vertical="center"/>
      <protection/>
    </xf>
    <xf numFmtId="49" fontId="6" fillId="33" borderId="0" xfId="61" applyNumberFormat="1" applyFont="1" applyFill="1" applyBorder="1" applyAlignment="1" applyProtection="1">
      <alignment vertical="center"/>
      <protection/>
    </xf>
    <xf numFmtId="0" fontId="0" fillId="0" borderId="0" xfId="0" applyAlignment="1" applyProtection="1">
      <alignment/>
      <protection/>
    </xf>
    <xf numFmtId="49" fontId="6" fillId="33" borderId="24" xfId="61" applyNumberFormat="1" applyFont="1" applyFill="1" applyBorder="1" applyAlignment="1" applyProtection="1">
      <alignment vertical="center"/>
      <protection/>
    </xf>
    <xf numFmtId="49" fontId="6" fillId="33" borderId="22" xfId="61" applyNumberFormat="1" applyFont="1" applyFill="1" applyBorder="1" applyAlignment="1" applyProtection="1">
      <alignment vertical="center"/>
      <protection/>
    </xf>
    <xf numFmtId="0" fontId="6" fillId="33" borderId="22" xfId="61" applyNumberFormat="1" applyFont="1" applyFill="1" applyBorder="1" applyAlignment="1" applyProtection="1">
      <alignment vertical="center"/>
      <protection/>
    </xf>
    <xf numFmtId="49" fontId="6" fillId="33" borderId="25" xfId="61" applyNumberFormat="1" applyFont="1" applyFill="1" applyBorder="1" applyAlignment="1" applyProtection="1">
      <alignment vertical="center"/>
      <protection/>
    </xf>
    <xf numFmtId="49" fontId="6" fillId="33" borderId="26" xfId="61" applyNumberFormat="1" applyFont="1" applyFill="1" applyBorder="1" applyAlignment="1" applyProtection="1">
      <alignment vertical="center"/>
      <protection/>
    </xf>
    <xf numFmtId="49" fontId="6" fillId="33" borderId="27" xfId="61" applyNumberFormat="1" applyFont="1" applyFill="1" applyBorder="1" applyAlignment="1" applyProtection="1">
      <alignment vertical="center"/>
      <protection/>
    </xf>
    <xf numFmtId="49" fontId="16" fillId="33" borderId="0" xfId="61" applyNumberFormat="1" applyFont="1" applyFill="1" applyBorder="1" applyAlignment="1" applyProtection="1">
      <alignment horizontal="center" vertical="center"/>
      <protection/>
    </xf>
    <xf numFmtId="49" fontId="16" fillId="33" borderId="26" xfId="61" applyNumberFormat="1" applyFont="1" applyFill="1" applyBorder="1" applyAlignment="1" applyProtection="1">
      <alignment horizontal="center" vertical="center"/>
      <protection/>
    </xf>
    <xf numFmtId="49" fontId="16" fillId="33" borderId="27" xfId="61" applyNumberFormat="1" applyFont="1" applyFill="1" applyBorder="1" applyAlignment="1" applyProtection="1">
      <alignment horizontal="center" vertical="center"/>
      <protection/>
    </xf>
    <xf numFmtId="49" fontId="6" fillId="33" borderId="0" xfId="61" applyNumberFormat="1" applyFont="1" applyFill="1" applyBorder="1" applyAlignment="1" applyProtection="1">
      <alignment horizontal="center" vertical="center"/>
      <protection/>
    </xf>
    <xf numFmtId="0" fontId="9" fillId="33" borderId="27" xfId="61" applyFont="1" applyFill="1" applyBorder="1" applyAlignment="1" applyProtection="1">
      <alignment/>
      <protection/>
    </xf>
    <xf numFmtId="0" fontId="9" fillId="33" borderId="0" xfId="61" applyFont="1" applyFill="1" applyBorder="1" applyAlignment="1" applyProtection="1">
      <alignment horizontal="center"/>
      <protection/>
    </xf>
    <xf numFmtId="49" fontId="6" fillId="33" borderId="28" xfId="61" applyNumberFormat="1" applyFont="1" applyFill="1" applyBorder="1" applyAlignment="1" applyProtection="1">
      <alignment vertical="center"/>
      <protection/>
    </xf>
    <xf numFmtId="0" fontId="9" fillId="33" borderId="0" xfId="61" applyFont="1" applyFill="1" applyBorder="1" applyAlignment="1" applyProtection="1">
      <alignment vertical="center"/>
      <protection/>
    </xf>
    <xf numFmtId="177" fontId="6" fillId="33" borderId="0" xfId="61" applyNumberFormat="1" applyFont="1" applyFill="1" applyBorder="1" applyAlignment="1" applyProtection="1">
      <alignment vertical="center"/>
      <protection/>
    </xf>
    <xf numFmtId="49" fontId="6" fillId="33" borderId="26" xfId="61" applyNumberFormat="1" applyFont="1" applyFill="1" applyBorder="1" applyAlignment="1" applyProtection="1">
      <alignment horizontal="center" vertical="center"/>
      <protection/>
    </xf>
    <xf numFmtId="0" fontId="6" fillId="33" borderId="29" xfId="61" applyNumberFormat="1" applyFont="1" applyFill="1" applyBorder="1" applyAlignment="1" applyProtection="1">
      <alignment horizontal="center" vertical="center"/>
      <protection/>
    </xf>
    <xf numFmtId="49" fontId="6" fillId="33" borderId="28" xfId="61" applyNumberFormat="1" applyFont="1" applyFill="1" applyBorder="1" applyAlignment="1" applyProtection="1">
      <alignment horizontal="center" vertical="center"/>
      <protection/>
    </xf>
    <xf numFmtId="0" fontId="6" fillId="33" borderId="0" xfId="61" applyNumberFormat="1" applyFont="1" applyFill="1" applyBorder="1" applyAlignment="1" applyProtection="1">
      <alignment vertical="center" shrinkToFit="1"/>
      <protection/>
    </xf>
    <xf numFmtId="49" fontId="18" fillId="33" borderId="0" xfId="60" applyNumberFormat="1" applyFont="1" applyFill="1" applyBorder="1" applyAlignment="1" applyProtection="1">
      <alignment vertical="center" wrapText="1"/>
      <protection/>
    </xf>
    <xf numFmtId="0" fontId="9" fillId="33" borderId="18" xfId="61" applyNumberFormat="1" applyFont="1" applyFill="1" applyBorder="1" applyAlignment="1" applyProtection="1">
      <alignment horizontal="center" vertical="center" shrinkToFit="1"/>
      <protection/>
    </xf>
    <xf numFmtId="0" fontId="7" fillId="33" borderId="0" xfId="61" applyNumberFormat="1" applyFont="1" applyFill="1" applyBorder="1" applyAlignment="1" applyProtection="1">
      <alignment vertical="center" shrinkToFit="1"/>
      <protection/>
    </xf>
    <xf numFmtId="0" fontId="8" fillId="33" borderId="0" xfId="61" applyNumberFormat="1" applyFont="1" applyFill="1" applyBorder="1" applyAlignment="1" applyProtection="1">
      <alignment vertical="center" shrinkToFit="1"/>
      <protection/>
    </xf>
    <xf numFmtId="0" fontId="9" fillId="33" borderId="0" xfId="61" applyNumberFormat="1" applyFont="1" applyFill="1" applyBorder="1" applyAlignment="1" applyProtection="1">
      <alignment vertical="center" shrinkToFit="1"/>
      <protection/>
    </xf>
    <xf numFmtId="0" fontId="6" fillId="33" borderId="0" xfId="61" applyNumberFormat="1" applyFont="1" applyFill="1" applyBorder="1" applyAlignment="1" applyProtection="1">
      <alignment horizontal="center" vertical="center"/>
      <protection/>
    </xf>
    <xf numFmtId="0" fontId="19" fillId="33" borderId="0" xfId="61" applyNumberFormat="1" applyFont="1" applyFill="1" applyBorder="1" applyAlignment="1" applyProtection="1">
      <alignment vertical="center" shrinkToFit="1"/>
      <protection/>
    </xf>
    <xf numFmtId="49" fontId="64" fillId="33" borderId="0" xfId="60" applyNumberFormat="1" applyFont="1" applyFill="1" applyBorder="1" applyAlignment="1" applyProtection="1">
      <alignment vertical="center" wrapText="1"/>
      <protection/>
    </xf>
    <xf numFmtId="0" fontId="9" fillId="33" borderId="0" xfId="61" applyNumberFormat="1" applyFont="1" applyFill="1" applyBorder="1" applyAlignment="1" applyProtection="1">
      <alignment horizontal="center" vertical="center" shrinkToFit="1"/>
      <protection/>
    </xf>
    <xf numFmtId="49" fontId="6" fillId="33" borderId="30" xfId="61" applyNumberFormat="1" applyFont="1" applyFill="1" applyBorder="1" applyAlignment="1" applyProtection="1">
      <alignment vertical="center"/>
      <protection/>
    </xf>
    <xf numFmtId="49" fontId="6" fillId="33" borderId="31" xfId="61" applyNumberFormat="1" applyFont="1" applyFill="1" applyBorder="1" applyAlignment="1" applyProtection="1">
      <alignment vertical="center"/>
      <protection/>
    </xf>
    <xf numFmtId="0" fontId="0" fillId="0" borderId="0" xfId="60" applyProtection="1">
      <alignment/>
      <protection/>
    </xf>
    <xf numFmtId="49" fontId="6" fillId="0" borderId="0" xfId="61" applyNumberFormat="1" applyFont="1" applyFill="1" applyBorder="1" applyAlignment="1" applyProtection="1">
      <alignment vertical="center"/>
      <protection/>
    </xf>
    <xf numFmtId="0" fontId="0" fillId="0" borderId="32" xfId="0" applyFill="1" applyBorder="1" applyAlignment="1" applyProtection="1">
      <alignment horizontal="center" vertical="center" shrinkToFit="1"/>
      <protection/>
    </xf>
    <xf numFmtId="0" fontId="0" fillId="0" borderId="33" xfId="0" applyFill="1" applyBorder="1" applyAlignment="1" applyProtection="1">
      <alignment horizontal="center" vertical="center" shrinkToFit="1"/>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3" fillId="0" borderId="11" xfId="0" applyFont="1"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23"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49" fontId="0" fillId="0" borderId="34"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0" fontId="6" fillId="28" borderId="0" xfId="0" applyNumberFormat="1" applyFont="1" applyFill="1" applyBorder="1" applyAlignment="1" applyProtection="1">
      <alignment vertical="center"/>
      <protection/>
    </xf>
    <xf numFmtId="0" fontId="0" fillId="0" borderId="35" xfId="0" applyBorder="1" applyAlignment="1" applyProtection="1">
      <alignment vertical="center"/>
      <protection/>
    </xf>
    <xf numFmtId="0" fontId="3" fillId="0" borderId="35" xfId="0" applyNumberFormat="1" applyFont="1" applyBorder="1" applyAlignment="1" applyProtection="1">
      <alignment vertical="center" wrapText="1"/>
      <protection/>
    </xf>
    <xf numFmtId="0" fontId="24" fillId="0" borderId="35" xfId="0" applyNumberFormat="1" applyFont="1" applyBorder="1" applyAlignment="1" applyProtection="1">
      <alignment vertical="center" wrapText="1"/>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22" fillId="34" borderId="11" xfId="0" applyFont="1" applyFill="1" applyBorder="1" applyAlignment="1" applyProtection="1">
      <alignment horizontal="center" vertical="center" shrinkToFit="1"/>
      <protection/>
    </xf>
    <xf numFmtId="0" fontId="21" fillId="34" borderId="11" xfId="0" applyFont="1" applyFill="1" applyBorder="1" applyAlignment="1" applyProtection="1">
      <alignment horizontal="center" vertical="center" shrinkToFit="1"/>
      <protection/>
    </xf>
    <xf numFmtId="0" fontId="21" fillId="34" borderId="13" xfId="0" applyFont="1" applyFill="1" applyBorder="1" applyAlignment="1" applyProtection="1">
      <alignment horizontal="center" vertical="center"/>
      <protection/>
    </xf>
    <xf numFmtId="0" fontId="21" fillId="34" borderId="11" xfId="0" applyFont="1" applyFill="1" applyBorder="1" applyAlignment="1" applyProtection="1">
      <alignment horizontal="center" vertical="center" shrinkToFit="1"/>
      <protection/>
    </xf>
    <xf numFmtId="0" fontId="0" fillId="33" borderId="15" xfId="0" applyFill="1" applyBorder="1" applyAlignment="1" applyProtection="1">
      <alignment horizontal="center" vertical="center"/>
      <protection/>
    </xf>
    <xf numFmtId="0" fontId="20" fillId="34" borderId="21" xfId="0"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left" vertical="center" shrinkToFit="1"/>
      <protection/>
    </xf>
    <xf numFmtId="0" fontId="6" fillId="33" borderId="0" xfId="0" applyNumberFormat="1" applyFont="1" applyFill="1" applyBorder="1" applyAlignment="1" applyProtection="1">
      <alignment horizontal="right" vertical="center"/>
      <protection/>
    </xf>
    <xf numFmtId="0" fontId="6" fillId="33" borderId="0"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center" vertical="center" shrinkToFit="1"/>
      <protection/>
    </xf>
    <xf numFmtId="0" fontId="25" fillId="0" borderId="0" xfId="0" applyFont="1" applyAlignment="1" applyProtection="1">
      <alignment vertical="center"/>
      <protection/>
    </xf>
    <xf numFmtId="49" fontId="0" fillId="28" borderId="38" xfId="0" applyNumberFormat="1" applyFill="1" applyBorder="1" applyAlignment="1" applyProtection="1">
      <alignment horizontal="center" vertical="center" shrinkToFit="1"/>
      <protection locked="0"/>
    </xf>
    <xf numFmtId="49" fontId="0" fillId="28" borderId="33" xfId="0" applyNumberFormat="1" applyFill="1" applyBorder="1" applyAlignment="1" applyProtection="1">
      <alignment horizontal="center" vertical="center" shrinkToFit="1"/>
      <protection locked="0"/>
    </xf>
    <xf numFmtId="0" fontId="0" fillId="0" borderId="35" xfId="0" applyBorder="1" applyAlignment="1" applyProtection="1">
      <alignment horizontal="left" vertical="center"/>
      <protection/>
    </xf>
    <xf numFmtId="0" fontId="0" fillId="0" borderId="37" xfId="0" applyBorder="1" applyAlignment="1" applyProtection="1">
      <alignment horizontal="left" vertical="center"/>
      <protection/>
    </xf>
    <xf numFmtId="49" fontId="0" fillId="28" borderId="18" xfId="0" applyNumberFormat="1" applyFill="1" applyBorder="1" applyAlignment="1" applyProtection="1">
      <alignment horizontal="center" vertical="center" shrinkToFit="1"/>
      <protection locked="0"/>
    </xf>
    <xf numFmtId="49" fontId="0" fillId="28" borderId="39" xfId="0" applyNumberFormat="1" applyFill="1" applyBorder="1" applyAlignment="1" applyProtection="1">
      <alignment horizontal="center" vertical="center" shrinkToFit="1"/>
      <protection locked="0"/>
    </xf>
    <xf numFmtId="0" fontId="0" fillId="0" borderId="1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49" fontId="0" fillId="28" borderId="42" xfId="0" applyNumberFormat="1" applyFill="1" applyBorder="1" applyAlignment="1" applyProtection="1">
      <alignment horizontal="center" vertical="center" shrinkToFit="1"/>
      <protection locked="0"/>
    </xf>
    <xf numFmtId="49" fontId="0" fillId="28" borderId="43" xfId="0" applyNumberFormat="1" applyFill="1" applyBorder="1" applyAlignment="1" applyProtection="1">
      <alignment horizontal="center" vertical="center" shrinkToFit="1"/>
      <protection locked="0"/>
    </xf>
    <xf numFmtId="49" fontId="0" fillId="28" borderId="44" xfId="0" applyNumberFormat="1" applyFill="1" applyBorder="1" applyAlignment="1" applyProtection="1">
      <alignment horizontal="center" vertical="center" shrinkToFit="1"/>
      <protection locked="0"/>
    </xf>
    <xf numFmtId="49" fontId="0" fillId="28" borderId="45" xfId="0" applyNumberFormat="1" applyFill="1" applyBorder="1" applyAlignment="1" applyProtection="1">
      <alignment horizontal="center" vertical="center" shrinkToFit="1"/>
      <protection locked="0"/>
    </xf>
    <xf numFmtId="0" fontId="65" fillId="0" borderId="0" xfId="0" applyFont="1" applyAlignment="1" applyProtection="1">
      <alignment horizontal="center" vertical="center"/>
      <protection/>
    </xf>
    <xf numFmtId="0" fontId="20" fillId="34" borderId="46" xfId="0" applyFont="1" applyFill="1" applyBorder="1" applyAlignment="1" applyProtection="1">
      <alignment horizontal="center" vertical="center"/>
      <protection/>
    </xf>
    <xf numFmtId="0" fontId="20" fillId="34" borderId="47" xfId="0" applyFont="1" applyFill="1" applyBorder="1" applyAlignment="1" applyProtection="1">
      <alignment horizontal="center" vertical="center"/>
      <protection/>
    </xf>
    <xf numFmtId="0" fontId="20" fillId="34" borderId="21"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49" fontId="0" fillId="28" borderId="48" xfId="0" applyNumberFormat="1" applyFill="1" applyBorder="1" applyAlignment="1" applyProtection="1">
      <alignment horizontal="center" vertical="center" shrinkToFit="1"/>
      <protection locked="0"/>
    </xf>
    <xf numFmtId="49" fontId="0" fillId="28" borderId="32" xfId="0" applyNumberFormat="1" applyFill="1" applyBorder="1" applyAlignment="1" applyProtection="1">
      <alignment horizontal="center" vertical="center" shrinkToFit="1"/>
      <protection locked="0"/>
    </xf>
    <xf numFmtId="49" fontId="0" fillId="28" borderId="49" xfId="0" applyNumberFormat="1" applyFill="1" applyBorder="1" applyAlignment="1" applyProtection="1">
      <alignment horizontal="center" vertical="center" shrinkToFit="1"/>
      <protection locked="0"/>
    </xf>
    <xf numFmtId="0" fontId="0" fillId="0" borderId="1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49" fontId="0" fillId="7" borderId="18" xfId="0" applyNumberFormat="1" applyFill="1" applyBorder="1" applyAlignment="1" applyProtection="1">
      <alignment horizontal="center" vertical="center" shrinkToFit="1"/>
      <protection locked="0"/>
    </xf>
    <xf numFmtId="49" fontId="0" fillId="7" borderId="39" xfId="0" applyNumberFormat="1" applyFill="1" applyBorder="1" applyAlignment="1" applyProtection="1">
      <alignment horizontal="center" vertical="center" shrinkToFit="1"/>
      <protection locked="0"/>
    </xf>
    <xf numFmtId="0" fontId="0" fillId="7" borderId="38" xfId="0"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0" fontId="0" fillId="0" borderId="11" xfId="0" applyBorder="1" applyAlignment="1" applyProtection="1">
      <alignment horizontal="center" vertical="center" shrinkToFit="1"/>
      <protection/>
    </xf>
    <xf numFmtId="0" fontId="0" fillId="7" borderId="43" xfId="0" applyFill="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xf>
    <xf numFmtId="0" fontId="0" fillId="33" borderId="52"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28" borderId="38" xfId="0" applyFill="1" applyBorder="1" applyAlignment="1" applyProtection="1">
      <alignment horizontal="center" vertical="center"/>
      <protection locked="0"/>
    </xf>
    <xf numFmtId="0" fontId="0" fillId="28" borderId="33" xfId="0" applyFill="1" applyBorder="1" applyAlignment="1" applyProtection="1">
      <alignment horizontal="center" vertical="center"/>
      <protection locked="0"/>
    </xf>
    <xf numFmtId="0" fontId="0" fillId="28" borderId="42" xfId="0" applyFill="1" applyBorder="1" applyAlignment="1" applyProtection="1">
      <alignment horizontal="center" vertical="center"/>
      <protection locked="0"/>
    </xf>
    <xf numFmtId="0" fontId="0" fillId="33" borderId="54" xfId="0" applyFill="1" applyBorder="1" applyAlignment="1" applyProtection="1">
      <alignment horizontal="center" vertical="center"/>
      <protection/>
    </xf>
    <xf numFmtId="0" fontId="0" fillId="0" borderId="55" xfId="0" applyBorder="1" applyAlignment="1" applyProtection="1">
      <alignment horizontal="center" vertical="center" wrapText="1"/>
      <protection/>
    </xf>
    <xf numFmtId="0" fontId="0" fillId="0" borderId="55" xfId="0" applyBorder="1" applyAlignment="1" applyProtection="1">
      <alignment horizontal="center" vertical="center"/>
      <protection/>
    </xf>
    <xf numFmtId="0" fontId="0" fillId="28" borderId="55" xfId="0" applyFill="1" applyBorder="1" applyAlignment="1" applyProtection="1">
      <alignment horizontal="center" vertical="center" wrapText="1"/>
      <protection/>
    </xf>
    <xf numFmtId="0" fontId="0" fillId="7" borderId="55" xfId="0"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shrinkToFit="1"/>
      <protection/>
    </xf>
    <xf numFmtId="0" fontId="0" fillId="33" borderId="56" xfId="0"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176" fontId="0" fillId="28" borderId="50" xfId="0" applyNumberFormat="1" applyFill="1" applyBorder="1" applyAlignment="1" applyProtection="1">
      <alignment horizontal="center" vertical="center"/>
      <protection locked="0"/>
    </xf>
    <xf numFmtId="176" fontId="0" fillId="28" borderId="57" xfId="0" applyNumberFormat="1" applyFill="1" applyBorder="1" applyAlignment="1" applyProtection="1">
      <alignment horizontal="center" vertical="center"/>
      <protection locked="0"/>
    </xf>
    <xf numFmtId="0" fontId="66" fillId="0" borderId="0" xfId="0" applyFont="1" applyBorder="1" applyAlignment="1" applyProtection="1">
      <alignment horizontal="center" vertical="center"/>
      <protection/>
    </xf>
    <xf numFmtId="0" fontId="66" fillId="0" borderId="0" xfId="0" applyFont="1" applyAlignment="1" applyProtection="1">
      <alignment horizontal="center" vertical="center"/>
      <protection/>
    </xf>
    <xf numFmtId="0" fontId="6" fillId="33" borderId="58" xfId="0" applyNumberFormat="1" applyFont="1" applyFill="1" applyBorder="1" applyAlignment="1" applyProtection="1">
      <alignment horizontal="center" vertical="center"/>
      <protection/>
    </xf>
    <xf numFmtId="0" fontId="6" fillId="33" borderId="59" xfId="0" applyNumberFormat="1" applyFont="1" applyFill="1" applyBorder="1" applyAlignment="1" applyProtection="1">
      <alignment horizontal="center" vertical="center"/>
      <protection/>
    </xf>
    <xf numFmtId="0" fontId="6" fillId="33" borderId="60" xfId="0" applyNumberFormat="1" applyFont="1" applyFill="1" applyBorder="1" applyAlignment="1" applyProtection="1">
      <alignment horizontal="center" vertical="center"/>
      <protection/>
    </xf>
    <xf numFmtId="0" fontId="6" fillId="33" borderId="61" xfId="0" applyNumberFormat="1" applyFont="1" applyFill="1" applyBorder="1" applyAlignment="1" applyProtection="1">
      <alignment horizontal="center" vertical="center"/>
      <protection/>
    </xf>
    <xf numFmtId="0" fontId="6" fillId="33" borderId="55" xfId="0" applyNumberFormat="1" applyFont="1" applyFill="1" applyBorder="1" applyAlignment="1" applyProtection="1">
      <alignment horizontal="center" vertical="center"/>
      <protection/>
    </xf>
    <xf numFmtId="0" fontId="6" fillId="33" borderId="62" xfId="0" applyNumberFormat="1" applyFont="1" applyFill="1" applyBorder="1" applyAlignment="1" applyProtection="1">
      <alignment horizontal="center" vertical="center"/>
      <protection/>
    </xf>
    <xf numFmtId="0" fontId="6" fillId="33" borderId="63" xfId="0" applyNumberFormat="1" applyFont="1" applyFill="1" applyBorder="1" applyAlignment="1" applyProtection="1">
      <alignment horizontal="center" vertical="center"/>
      <protection/>
    </xf>
    <xf numFmtId="0" fontId="6" fillId="33" borderId="64" xfId="0" applyNumberFormat="1" applyFont="1" applyFill="1" applyBorder="1" applyAlignment="1" applyProtection="1">
      <alignment horizontal="center" vertical="center"/>
      <protection/>
    </xf>
    <xf numFmtId="0" fontId="6" fillId="33" borderId="65" xfId="0" applyNumberFormat="1" applyFont="1" applyFill="1" applyBorder="1" applyAlignment="1" applyProtection="1">
      <alignment horizontal="center" vertical="center"/>
      <protection/>
    </xf>
    <xf numFmtId="0" fontId="10" fillId="33" borderId="0" xfId="0" applyNumberFormat="1" applyFont="1" applyFill="1" applyBorder="1" applyAlignment="1" applyProtection="1">
      <alignment horizontal="left" vertical="center"/>
      <protection/>
    </xf>
    <xf numFmtId="0" fontId="6" fillId="33" borderId="66" xfId="0" applyNumberFormat="1" applyFont="1" applyFill="1" applyBorder="1" applyAlignment="1" applyProtection="1">
      <alignment horizontal="center" vertical="center" shrinkToFit="1"/>
      <protection/>
    </xf>
    <xf numFmtId="0" fontId="6" fillId="33" borderId="67" xfId="0" applyNumberFormat="1" applyFont="1" applyFill="1" applyBorder="1" applyAlignment="1" applyProtection="1">
      <alignment horizontal="center" vertical="center" shrinkToFit="1"/>
      <protection/>
    </xf>
    <xf numFmtId="0" fontId="6" fillId="33" borderId="68" xfId="0" applyNumberFormat="1" applyFont="1" applyFill="1" applyBorder="1" applyAlignment="1" applyProtection="1">
      <alignment horizontal="center" vertical="center" shrinkToFit="1"/>
      <protection/>
    </xf>
    <xf numFmtId="0" fontId="10"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0" fontId="6" fillId="33" borderId="66" xfId="0" applyNumberFormat="1" applyFont="1" applyFill="1" applyBorder="1" applyAlignment="1" applyProtection="1">
      <alignment horizontal="left" vertical="center" shrinkToFit="1"/>
      <protection/>
    </xf>
    <xf numFmtId="0" fontId="6" fillId="33" borderId="67" xfId="0" applyNumberFormat="1" applyFont="1" applyFill="1" applyBorder="1" applyAlignment="1" applyProtection="1">
      <alignment horizontal="left" vertical="center" shrinkToFit="1"/>
      <protection/>
    </xf>
    <xf numFmtId="0" fontId="6" fillId="33" borderId="69" xfId="0" applyNumberFormat="1" applyFont="1" applyFill="1" applyBorder="1" applyAlignment="1" applyProtection="1">
      <alignment horizontal="left" vertical="center" shrinkToFit="1"/>
      <protection/>
    </xf>
    <xf numFmtId="0" fontId="6" fillId="33" borderId="70" xfId="0" applyNumberFormat="1" applyFont="1" applyFill="1" applyBorder="1" applyAlignment="1" applyProtection="1">
      <alignment horizontal="left" vertical="center" shrinkToFit="1"/>
      <protection/>
    </xf>
    <xf numFmtId="0" fontId="6" fillId="33" borderId="71" xfId="0" applyNumberFormat="1" applyFont="1" applyFill="1" applyBorder="1" applyAlignment="1" applyProtection="1">
      <alignment horizontal="center" vertical="center"/>
      <protection/>
    </xf>
    <xf numFmtId="0" fontId="6" fillId="33" borderId="72" xfId="0" applyNumberFormat="1" applyFont="1" applyFill="1" applyBorder="1" applyAlignment="1" applyProtection="1">
      <alignment horizontal="center" vertical="center"/>
      <protection/>
    </xf>
    <xf numFmtId="0" fontId="6" fillId="33" borderId="73" xfId="0" applyNumberFormat="1" applyFont="1" applyFill="1" applyBorder="1" applyAlignment="1" applyProtection="1">
      <alignment horizontal="center" vertical="center"/>
      <protection/>
    </xf>
    <xf numFmtId="0" fontId="6" fillId="33" borderId="74" xfId="0" applyNumberFormat="1" applyFont="1" applyFill="1" applyBorder="1" applyAlignment="1" applyProtection="1">
      <alignment horizontal="center" vertical="center"/>
      <protection/>
    </xf>
    <xf numFmtId="0" fontId="6" fillId="33" borderId="75" xfId="0" applyNumberFormat="1" applyFont="1" applyFill="1" applyBorder="1" applyAlignment="1" applyProtection="1">
      <alignment horizontal="center" vertical="center"/>
      <protection/>
    </xf>
    <xf numFmtId="0" fontId="6" fillId="33" borderId="76" xfId="0" applyNumberFormat="1" applyFont="1" applyFill="1" applyBorder="1" applyAlignment="1" applyProtection="1">
      <alignment horizontal="center" vertical="center"/>
      <protection/>
    </xf>
    <xf numFmtId="0" fontId="13" fillId="33" borderId="69" xfId="0" applyNumberFormat="1" applyFont="1" applyFill="1" applyBorder="1" applyAlignment="1" applyProtection="1">
      <alignment horizontal="left" vertical="center" wrapText="1" shrinkToFit="1"/>
      <protection/>
    </xf>
    <xf numFmtId="0" fontId="13" fillId="33" borderId="70" xfId="0" applyNumberFormat="1" applyFont="1" applyFill="1" applyBorder="1" applyAlignment="1" applyProtection="1">
      <alignment horizontal="left" vertical="center" wrapText="1" shrinkToFit="1"/>
      <protection/>
    </xf>
    <xf numFmtId="0" fontId="13" fillId="33" borderId="77" xfId="0" applyNumberFormat="1" applyFont="1" applyFill="1" applyBorder="1" applyAlignment="1" applyProtection="1">
      <alignment horizontal="left" vertical="center" wrapText="1" shrinkToFit="1"/>
      <protection/>
    </xf>
    <xf numFmtId="0" fontId="6" fillId="33" borderId="68" xfId="0" applyNumberFormat="1" applyFont="1" applyFill="1" applyBorder="1" applyAlignment="1" applyProtection="1">
      <alignment horizontal="left" vertical="center" shrinkToFit="1"/>
      <protection/>
    </xf>
    <xf numFmtId="0" fontId="6" fillId="33" borderId="77" xfId="0" applyNumberFormat="1" applyFont="1" applyFill="1" applyBorder="1" applyAlignment="1" applyProtection="1">
      <alignment horizontal="left" vertical="center" shrinkToFit="1"/>
      <protection/>
    </xf>
    <xf numFmtId="0" fontId="6" fillId="33" borderId="78" xfId="0" applyNumberFormat="1" applyFont="1" applyFill="1" applyBorder="1" applyAlignment="1" applyProtection="1">
      <alignment horizontal="left" vertical="center" shrinkToFit="1"/>
      <protection/>
    </xf>
    <xf numFmtId="0" fontId="6" fillId="33" borderId="79" xfId="0" applyNumberFormat="1" applyFont="1" applyFill="1" applyBorder="1" applyAlignment="1" applyProtection="1">
      <alignment horizontal="left" vertical="center" shrinkToFit="1"/>
      <protection/>
    </xf>
    <xf numFmtId="0" fontId="6" fillId="33" borderId="80" xfId="0" applyNumberFormat="1" applyFont="1" applyFill="1" applyBorder="1" applyAlignment="1" applyProtection="1">
      <alignment horizontal="left" vertical="center" shrinkToFit="1"/>
      <protection/>
    </xf>
    <xf numFmtId="0" fontId="6" fillId="33" borderId="69" xfId="0" applyNumberFormat="1" applyFont="1" applyFill="1" applyBorder="1" applyAlignment="1" applyProtection="1">
      <alignment horizontal="center" vertical="center" shrinkToFit="1"/>
      <protection/>
    </xf>
    <xf numFmtId="0" fontId="6" fillId="33" borderId="70" xfId="0" applyNumberFormat="1" applyFont="1" applyFill="1" applyBorder="1" applyAlignment="1" applyProtection="1">
      <alignment horizontal="center" vertical="center" shrinkToFit="1"/>
      <protection/>
    </xf>
    <xf numFmtId="0" fontId="6" fillId="33" borderId="77" xfId="0" applyNumberFormat="1" applyFont="1" applyFill="1" applyBorder="1" applyAlignment="1" applyProtection="1">
      <alignment horizontal="center" vertical="center" shrinkToFit="1"/>
      <protection/>
    </xf>
    <xf numFmtId="0" fontId="6" fillId="33" borderId="78" xfId="0" applyNumberFormat="1" applyFont="1" applyFill="1" applyBorder="1" applyAlignment="1" applyProtection="1">
      <alignment horizontal="center" vertical="center" shrinkToFit="1"/>
      <protection/>
    </xf>
    <xf numFmtId="0" fontId="6" fillId="33" borderId="79" xfId="0" applyNumberFormat="1" applyFont="1" applyFill="1" applyBorder="1" applyAlignment="1" applyProtection="1">
      <alignment horizontal="center" vertical="center" shrinkToFit="1"/>
      <protection/>
    </xf>
    <xf numFmtId="0" fontId="6" fillId="33" borderId="80" xfId="0" applyNumberFormat="1" applyFont="1" applyFill="1" applyBorder="1" applyAlignment="1" applyProtection="1">
      <alignment horizontal="center" vertical="center" shrinkToFit="1"/>
      <protection/>
    </xf>
    <xf numFmtId="0" fontId="6" fillId="33" borderId="0" xfId="0" applyNumberFormat="1" applyFont="1" applyFill="1" applyBorder="1" applyAlignment="1" applyProtection="1">
      <alignment horizontal="left" vertical="center"/>
      <protection/>
    </xf>
    <xf numFmtId="0" fontId="6" fillId="28" borderId="69" xfId="0" applyNumberFormat="1" applyFont="1" applyFill="1" applyBorder="1" applyAlignment="1" applyProtection="1">
      <alignment horizontal="left" vertical="center" wrapText="1"/>
      <protection locked="0"/>
    </xf>
    <xf numFmtId="0" fontId="6" fillId="28" borderId="70" xfId="0" applyNumberFormat="1" applyFont="1" applyFill="1" applyBorder="1" applyAlignment="1" applyProtection="1">
      <alignment horizontal="left" vertical="center" wrapText="1"/>
      <protection locked="0"/>
    </xf>
    <xf numFmtId="0" fontId="6" fillId="28" borderId="78" xfId="0" applyNumberFormat="1" applyFont="1" applyFill="1" applyBorder="1" applyAlignment="1" applyProtection="1">
      <alignment horizontal="left" vertical="center" wrapText="1"/>
      <protection locked="0"/>
    </xf>
    <xf numFmtId="0" fontId="6" fillId="28" borderId="79" xfId="0" applyNumberFormat="1" applyFont="1" applyFill="1" applyBorder="1" applyAlignment="1" applyProtection="1">
      <alignment horizontal="left" vertical="center" wrapText="1"/>
      <protection locked="0"/>
    </xf>
    <xf numFmtId="0" fontId="6" fillId="28" borderId="77" xfId="0" applyNumberFormat="1" applyFont="1" applyFill="1" applyBorder="1" applyAlignment="1" applyProtection="1">
      <alignment horizontal="left" vertical="center" wrapText="1"/>
      <protection locked="0"/>
    </xf>
    <xf numFmtId="0" fontId="6" fillId="28" borderId="80" xfId="0" applyNumberFormat="1" applyFont="1" applyFill="1" applyBorder="1" applyAlignment="1" applyProtection="1">
      <alignment horizontal="left" vertical="center" wrapText="1"/>
      <protection locked="0"/>
    </xf>
    <xf numFmtId="176" fontId="6" fillId="0" borderId="0" xfId="0" applyNumberFormat="1" applyFont="1" applyBorder="1" applyAlignment="1" applyProtection="1">
      <alignment horizontal="center" vertical="center"/>
      <protection/>
    </xf>
    <xf numFmtId="0" fontId="12" fillId="33" borderId="0" xfId="0" applyNumberFormat="1" applyFont="1" applyFill="1" applyBorder="1" applyAlignment="1" applyProtection="1">
      <alignment horizontal="center" vertical="center" wrapText="1" shrinkToFit="1"/>
      <protection/>
    </xf>
    <xf numFmtId="0" fontId="6" fillId="4" borderId="81" xfId="0" applyNumberFormat="1"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left" vertical="center" shrinkToFit="1"/>
      <protection/>
    </xf>
    <xf numFmtId="0" fontId="6" fillId="33" borderId="0" xfId="0" applyNumberFormat="1" applyFont="1" applyFill="1" applyBorder="1" applyAlignment="1" applyProtection="1">
      <alignment horizontal="right" vertical="center"/>
      <protection/>
    </xf>
    <xf numFmtId="0" fontId="6" fillId="33" borderId="23"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shrinkToFit="1"/>
      <protection/>
    </xf>
    <xf numFmtId="0" fontId="6" fillId="33" borderId="0" xfId="61" applyNumberFormat="1" applyFont="1" applyFill="1" applyBorder="1" applyAlignment="1" applyProtection="1">
      <alignment horizontal="left" vertical="center" shrinkToFit="1"/>
      <protection/>
    </xf>
    <xf numFmtId="0" fontId="6" fillId="33" borderId="28" xfId="61" applyNumberFormat="1" applyFont="1" applyFill="1" applyBorder="1" applyAlignment="1" applyProtection="1">
      <alignment horizontal="left" vertical="center" shrinkToFit="1"/>
      <protection/>
    </xf>
    <xf numFmtId="0" fontId="6" fillId="33" borderId="81" xfId="61" applyFont="1" applyFill="1" applyBorder="1" applyAlignment="1" applyProtection="1">
      <alignment horizontal="left" vertical="center" shrinkToFit="1"/>
      <protection/>
    </xf>
    <xf numFmtId="0" fontId="6" fillId="33" borderId="82" xfId="61" applyFont="1" applyFill="1" applyBorder="1" applyAlignment="1" applyProtection="1">
      <alignment horizontal="left" vertical="center" shrinkToFit="1"/>
      <protection/>
    </xf>
    <xf numFmtId="0" fontId="17" fillId="33" borderId="83" xfId="61" applyNumberFormat="1" applyFont="1" applyFill="1" applyBorder="1" applyAlignment="1" applyProtection="1" quotePrefix="1">
      <alignment horizontal="center" vertical="center" shrinkToFit="1"/>
      <protection/>
    </xf>
    <xf numFmtId="0" fontId="17" fillId="33" borderId="84" xfId="61" applyNumberFormat="1" applyFont="1" applyFill="1" applyBorder="1" applyAlignment="1" applyProtection="1">
      <alignment horizontal="center" vertical="center" shrinkToFit="1"/>
      <protection/>
    </xf>
    <xf numFmtId="0" fontId="17" fillId="33" borderId="29" xfId="61" applyNumberFormat="1" applyFont="1" applyFill="1" applyBorder="1" applyAlignment="1" applyProtection="1">
      <alignment horizontal="center" vertical="center" shrinkToFit="1"/>
      <protection/>
    </xf>
    <xf numFmtId="0" fontId="17" fillId="33" borderId="28" xfId="61" applyNumberFormat="1" applyFont="1" applyFill="1" applyBorder="1" applyAlignment="1" applyProtection="1">
      <alignment horizontal="center" vertical="center" shrinkToFit="1"/>
      <protection/>
    </xf>
    <xf numFmtId="0" fontId="17" fillId="33" borderId="85" xfId="61" applyNumberFormat="1" applyFont="1" applyFill="1" applyBorder="1" applyAlignment="1" applyProtection="1">
      <alignment horizontal="center" vertical="center" shrinkToFit="1"/>
      <protection/>
    </xf>
    <xf numFmtId="0" fontId="17" fillId="33" borderId="82" xfId="61" applyNumberFormat="1" applyFont="1" applyFill="1" applyBorder="1" applyAlignment="1" applyProtection="1">
      <alignment horizontal="center" vertical="center" shrinkToFit="1"/>
      <protection/>
    </xf>
    <xf numFmtId="0" fontId="6" fillId="33" borderId="83" xfId="61" applyNumberFormat="1" applyFont="1" applyFill="1" applyBorder="1" applyAlignment="1" applyProtection="1">
      <alignment horizontal="center" vertical="center" shrinkToFit="1"/>
      <protection/>
    </xf>
    <xf numFmtId="0" fontId="9" fillId="33" borderId="84" xfId="61" applyNumberFormat="1" applyFont="1" applyFill="1" applyBorder="1" applyAlignment="1" applyProtection="1">
      <alignment horizontal="center" vertical="center" shrinkToFit="1"/>
      <protection/>
    </xf>
    <xf numFmtId="0" fontId="9" fillId="33" borderId="85" xfId="61" applyNumberFormat="1" applyFont="1" applyFill="1" applyBorder="1" applyAlignment="1" applyProtection="1">
      <alignment horizontal="center" vertical="center" shrinkToFit="1"/>
      <protection/>
    </xf>
    <xf numFmtId="0" fontId="9" fillId="33" borderId="82" xfId="61" applyNumberFormat="1" applyFont="1" applyFill="1" applyBorder="1" applyAlignment="1" applyProtection="1">
      <alignment horizontal="center" vertical="center" shrinkToFit="1"/>
      <protection/>
    </xf>
    <xf numFmtId="0" fontId="6" fillId="33" borderId="29" xfId="61" applyNumberFormat="1" applyFont="1" applyFill="1" applyBorder="1" applyAlignment="1" applyProtection="1">
      <alignment horizontal="center" vertical="center" shrinkToFit="1"/>
      <protection/>
    </xf>
    <xf numFmtId="0" fontId="9" fillId="33" borderId="0" xfId="61" applyNumberFormat="1" applyFont="1" applyFill="1" applyBorder="1" applyAlignment="1" applyProtection="1">
      <alignment vertical="center" shrinkToFit="1"/>
      <protection/>
    </xf>
    <xf numFmtId="0" fontId="9" fillId="33" borderId="28" xfId="61" applyNumberFormat="1" applyFont="1" applyFill="1" applyBorder="1" applyAlignment="1" applyProtection="1">
      <alignment vertical="center" shrinkToFit="1"/>
      <protection/>
    </xf>
    <xf numFmtId="0" fontId="9" fillId="33" borderId="85" xfId="61" applyNumberFormat="1" applyFont="1" applyFill="1" applyBorder="1" applyAlignment="1" applyProtection="1">
      <alignment vertical="center" shrinkToFit="1"/>
      <protection/>
    </xf>
    <xf numFmtId="0" fontId="9" fillId="33" borderId="81" xfId="61" applyNumberFormat="1" applyFont="1" applyFill="1" applyBorder="1" applyAlignment="1" applyProtection="1">
      <alignment vertical="center" shrinkToFit="1"/>
      <protection/>
    </xf>
    <xf numFmtId="0" fontId="9" fillId="33" borderId="82" xfId="61" applyNumberFormat="1" applyFont="1" applyFill="1" applyBorder="1" applyAlignment="1" applyProtection="1">
      <alignment vertical="center" shrinkToFit="1"/>
      <protection/>
    </xf>
    <xf numFmtId="0" fontId="9" fillId="33" borderId="38" xfId="61" applyNumberFormat="1" applyFont="1" applyFill="1" applyBorder="1" applyAlignment="1" applyProtection="1">
      <alignment horizontal="left" vertical="center" shrinkToFit="1"/>
      <protection/>
    </xf>
    <xf numFmtId="0" fontId="9" fillId="33" borderId="33" xfId="61" applyNumberFormat="1" applyFont="1" applyFill="1" applyBorder="1" applyAlignment="1" applyProtection="1">
      <alignment horizontal="left" vertical="center" shrinkToFit="1"/>
      <protection/>
    </xf>
    <xf numFmtId="0" fontId="9" fillId="33" borderId="15" xfId="61" applyNumberFormat="1" applyFont="1" applyFill="1" applyBorder="1" applyAlignment="1" applyProtection="1">
      <alignment horizontal="left" vertical="center" shrinkToFit="1"/>
      <protection/>
    </xf>
    <xf numFmtId="49" fontId="6" fillId="33" borderId="83" xfId="61" applyNumberFormat="1" applyFont="1" applyFill="1" applyBorder="1" applyAlignment="1" applyProtection="1">
      <alignment horizontal="center" vertical="center"/>
      <protection/>
    </xf>
    <xf numFmtId="49" fontId="6" fillId="33" borderId="29" xfId="61" applyNumberFormat="1" applyFont="1" applyFill="1" applyBorder="1" applyAlignment="1" applyProtection="1">
      <alignment horizontal="center" vertical="center"/>
      <protection/>
    </xf>
    <xf numFmtId="49" fontId="6" fillId="33" borderId="85" xfId="61" applyNumberFormat="1" applyFont="1" applyFill="1" applyBorder="1" applyAlignment="1" applyProtection="1">
      <alignment horizontal="center" vertical="center"/>
      <protection/>
    </xf>
    <xf numFmtId="49" fontId="6" fillId="33" borderId="86" xfId="61" applyNumberFormat="1" applyFont="1" applyFill="1" applyBorder="1" applyAlignment="1" applyProtection="1">
      <alignment horizontal="center" vertical="center"/>
      <protection/>
    </xf>
    <xf numFmtId="49" fontId="6" fillId="33" borderId="0" xfId="61" applyNumberFormat="1" applyFont="1" applyFill="1" applyBorder="1" applyAlignment="1" applyProtection="1">
      <alignment horizontal="center" vertical="center"/>
      <protection/>
    </xf>
    <xf numFmtId="0" fontId="6" fillId="33" borderId="86" xfId="61" applyNumberFormat="1" applyFont="1" applyFill="1" applyBorder="1" applyAlignment="1" applyProtection="1">
      <alignment horizontal="left" vertical="center" wrapText="1" shrinkToFit="1"/>
      <protection/>
    </xf>
    <xf numFmtId="0" fontId="6" fillId="33" borderId="84" xfId="61" applyNumberFormat="1" applyFont="1" applyFill="1" applyBorder="1" applyAlignment="1" applyProtection="1">
      <alignment horizontal="left" vertical="center" wrapText="1" shrinkToFit="1"/>
      <protection/>
    </xf>
    <xf numFmtId="0" fontId="6" fillId="33" borderId="0" xfId="61" applyNumberFormat="1" applyFont="1" applyFill="1" applyBorder="1" applyAlignment="1" applyProtection="1">
      <alignment horizontal="left" vertical="center" wrapText="1" shrinkToFit="1"/>
      <protection/>
    </xf>
    <xf numFmtId="0" fontId="6" fillId="33" borderId="28" xfId="61" applyNumberFormat="1" applyFont="1" applyFill="1" applyBorder="1" applyAlignment="1" applyProtection="1">
      <alignment horizontal="left" vertical="center" wrapText="1" shrinkToFit="1"/>
      <protection/>
    </xf>
    <xf numFmtId="0" fontId="6" fillId="28" borderId="19" xfId="61" applyNumberFormat="1" applyFont="1" applyFill="1" applyBorder="1" applyAlignment="1" applyProtection="1">
      <alignment horizontal="center" vertical="center"/>
      <protection/>
    </xf>
    <xf numFmtId="0" fontId="6" fillId="28" borderId="40" xfId="61" applyNumberFormat="1" applyFont="1" applyFill="1" applyBorder="1" applyAlignment="1" applyProtection="1">
      <alignment horizontal="center" vertical="center"/>
      <protection/>
    </xf>
    <xf numFmtId="0" fontId="6" fillId="28" borderId="50" xfId="61" applyNumberFormat="1" applyFont="1" applyFill="1" applyBorder="1" applyAlignment="1" applyProtection="1">
      <alignment horizontal="center" vertical="center"/>
      <protection/>
    </xf>
    <xf numFmtId="0" fontId="6" fillId="33" borderId="0" xfId="61" applyFont="1" applyFill="1" applyBorder="1" applyAlignment="1" applyProtection="1">
      <alignment horizontal="center" vertical="center"/>
      <protection/>
    </xf>
    <xf numFmtId="0" fontId="6" fillId="33" borderId="81" xfId="61" applyFont="1" applyFill="1" applyBorder="1" applyAlignment="1" applyProtection="1">
      <alignment horizontal="center" vertical="center"/>
      <protection/>
    </xf>
    <xf numFmtId="49" fontId="6" fillId="33" borderId="0" xfId="61" applyNumberFormat="1" applyFont="1" applyFill="1" applyBorder="1" applyAlignment="1" applyProtection="1">
      <alignment horizontal="left" vertical="center"/>
      <protection/>
    </xf>
    <xf numFmtId="49" fontId="6" fillId="33" borderId="0" xfId="61" applyNumberFormat="1" applyFont="1" applyFill="1" applyBorder="1" applyAlignment="1" applyProtection="1">
      <alignment horizontal="left" vertical="center" wrapText="1"/>
      <protection/>
    </xf>
    <xf numFmtId="49" fontId="6" fillId="33" borderId="26" xfId="61" applyNumberFormat="1" applyFont="1" applyFill="1" applyBorder="1" applyAlignment="1" applyProtection="1">
      <alignment horizontal="center" vertical="center"/>
      <protection/>
    </xf>
    <xf numFmtId="0" fontId="9" fillId="33" borderId="0" xfId="61" applyNumberFormat="1" applyFont="1" applyFill="1" applyBorder="1" applyAlignment="1" applyProtection="1">
      <alignment horizontal="left" vertical="center" wrapText="1"/>
      <protection/>
    </xf>
    <xf numFmtId="49" fontId="6" fillId="33" borderId="38" xfId="61" applyNumberFormat="1" applyFont="1" applyFill="1" applyBorder="1" applyAlignment="1" applyProtection="1">
      <alignment horizontal="center" vertical="center"/>
      <protection/>
    </xf>
    <xf numFmtId="49" fontId="6" fillId="33" borderId="33" xfId="61" applyNumberFormat="1" applyFont="1" applyFill="1" applyBorder="1" applyAlignment="1" applyProtection="1">
      <alignment horizontal="center" vertical="center"/>
      <protection/>
    </xf>
    <xf numFmtId="0" fontId="9" fillId="33" borderId="33" xfId="61" applyFont="1" applyFill="1" applyBorder="1" applyAlignment="1" applyProtection="1">
      <alignment vertical="center"/>
      <protection/>
    </xf>
    <xf numFmtId="0" fontId="9" fillId="33" borderId="15" xfId="61" applyFont="1" applyFill="1" applyBorder="1" applyAlignment="1" applyProtection="1">
      <alignment vertical="center"/>
      <protection/>
    </xf>
    <xf numFmtId="49" fontId="6" fillId="33" borderId="18" xfId="61" applyNumberFormat="1" applyFont="1" applyFill="1" applyBorder="1" applyAlignment="1" applyProtection="1">
      <alignment horizontal="center" vertical="center"/>
      <protection/>
    </xf>
    <xf numFmtId="0" fontId="9" fillId="33" borderId="18" xfId="61" applyFont="1" applyFill="1" applyBorder="1" applyAlignment="1" applyProtection="1">
      <alignment horizontal="center" vertical="center"/>
      <protection/>
    </xf>
    <xf numFmtId="0" fontId="6" fillId="33" borderId="81" xfId="61" applyNumberFormat="1" applyFont="1" applyFill="1" applyBorder="1" applyAlignment="1" applyProtection="1">
      <alignment horizontal="left" vertical="center" shrinkToFit="1"/>
      <protection/>
    </xf>
    <xf numFmtId="0" fontId="6" fillId="33" borderId="82" xfId="61" applyNumberFormat="1" applyFont="1" applyFill="1" applyBorder="1" applyAlignment="1" applyProtection="1">
      <alignment horizontal="left" vertical="center" shrinkToFit="1"/>
      <protection/>
    </xf>
    <xf numFmtId="49" fontId="16" fillId="33" borderId="26" xfId="61" applyNumberFormat="1" applyFont="1" applyFill="1" applyBorder="1" applyAlignment="1" applyProtection="1">
      <alignment horizontal="center" vertical="center"/>
      <protection/>
    </xf>
    <xf numFmtId="49" fontId="16" fillId="33" borderId="0" xfId="61" applyNumberFormat="1" applyFont="1" applyFill="1" applyBorder="1" applyAlignment="1" applyProtection="1">
      <alignment horizontal="center" vertical="center"/>
      <protection/>
    </xf>
    <xf numFmtId="49" fontId="16" fillId="33" borderId="27" xfId="61" applyNumberFormat="1" applyFont="1" applyFill="1" applyBorder="1" applyAlignment="1" applyProtection="1">
      <alignment horizontal="center" vertical="center"/>
      <protection/>
    </xf>
    <xf numFmtId="178" fontId="6" fillId="33" borderId="0" xfId="61" applyNumberFormat="1" applyFont="1" applyFill="1" applyBorder="1" applyAlignment="1" applyProtection="1">
      <alignment horizontal="right" vertical="center"/>
      <protection/>
    </xf>
    <xf numFmtId="176" fontId="6" fillId="33" borderId="0" xfId="61" applyNumberFormat="1" applyFont="1" applyFill="1" applyBorder="1" applyAlignment="1" applyProtection="1">
      <alignment horizontal="center" vertical="center"/>
      <protection/>
    </xf>
    <xf numFmtId="0" fontId="6" fillId="4" borderId="81"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1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9</xdr:row>
      <xdr:rowOff>0</xdr:rowOff>
    </xdr:from>
    <xdr:to>
      <xdr:col>19</xdr:col>
      <xdr:colOff>123825</xdr:colOff>
      <xdr:row>13</xdr:row>
      <xdr:rowOff>114300</xdr:rowOff>
    </xdr:to>
    <xdr:sp>
      <xdr:nvSpPr>
        <xdr:cNvPr id="1" name="テキスト ボックス 1"/>
        <xdr:cNvSpPr txBox="1">
          <a:spLocks noChangeArrowheads="1"/>
        </xdr:cNvSpPr>
      </xdr:nvSpPr>
      <xdr:spPr>
        <a:xfrm>
          <a:off x="7572375" y="1800225"/>
          <a:ext cx="1466850" cy="876300"/>
        </a:xfrm>
        <a:prstGeom prst="rect">
          <a:avLst/>
        </a:prstGeom>
        <a:solidFill>
          <a:srgbClr val="FF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＜黄色セル＞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押印欄</a:t>
          </a:r>
        </a:p>
      </xdr:txBody>
    </xdr:sp>
    <xdr:clientData/>
  </xdr:twoCellAnchor>
  <xdr:twoCellAnchor>
    <xdr:from>
      <xdr:col>17</xdr:col>
      <xdr:colOff>0</xdr:colOff>
      <xdr:row>14</xdr:row>
      <xdr:rowOff>152400</xdr:rowOff>
    </xdr:from>
    <xdr:to>
      <xdr:col>19</xdr:col>
      <xdr:colOff>95250</xdr:colOff>
      <xdr:row>18</xdr:row>
      <xdr:rowOff>9525</xdr:rowOff>
    </xdr:to>
    <xdr:sp>
      <xdr:nvSpPr>
        <xdr:cNvPr id="2" name="テキスト ボックス 2"/>
        <xdr:cNvSpPr txBox="1">
          <a:spLocks noChangeArrowheads="1"/>
        </xdr:cNvSpPr>
      </xdr:nvSpPr>
      <xdr:spPr>
        <a:xfrm>
          <a:off x="7543800" y="2905125"/>
          <a:ext cx="1466850" cy="866775"/>
        </a:xfrm>
        <a:prstGeom prst="rect">
          <a:avLst/>
        </a:prstGeom>
        <a:solidFill>
          <a:srgbClr val="EBF1DE"/>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＜緑色セル＞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給付係入力欄のため記入不可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9</xdr:row>
      <xdr:rowOff>0</xdr:rowOff>
    </xdr:from>
    <xdr:to>
      <xdr:col>29</xdr:col>
      <xdr:colOff>133350</xdr:colOff>
      <xdr:row>12</xdr:row>
      <xdr:rowOff>171450</xdr:rowOff>
    </xdr:to>
    <xdr:sp>
      <xdr:nvSpPr>
        <xdr:cNvPr id="1" name="テキスト ボックス 1"/>
        <xdr:cNvSpPr txBox="1">
          <a:spLocks noChangeArrowheads="1"/>
        </xdr:cNvSpPr>
      </xdr:nvSpPr>
      <xdr:spPr>
        <a:xfrm>
          <a:off x="7858125" y="2143125"/>
          <a:ext cx="1476375" cy="885825"/>
        </a:xfrm>
        <a:prstGeom prst="rect">
          <a:avLst/>
        </a:prstGeom>
        <a:solidFill>
          <a:srgbClr val="FF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＜黄色セル＞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押印欄</a:t>
          </a:r>
        </a:p>
      </xdr:txBody>
    </xdr:sp>
    <xdr:clientData/>
  </xdr:twoCellAnchor>
  <xdr:twoCellAnchor>
    <xdr:from>
      <xdr:col>27</xdr:col>
      <xdr:colOff>0</xdr:colOff>
      <xdr:row>13</xdr:row>
      <xdr:rowOff>161925</xdr:rowOff>
    </xdr:from>
    <xdr:to>
      <xdr:col>29</xdr:col>
      <xdr:colOff>104775</xdr:colOff>
      <xdr:row>17</xdr:row>
      <xdr:rowOff>95250</xdr:rowOff>
    </xdr:to>
    <xdr:sp>
      <xdr:nvSpPr>
        <xdr:cNvPr id="2" name="テキスト ボックス 2"/>
        <xdr:cNvSpPr txBox="1">
          <a:spLocks noChangeArrowheads="1"/>
        </xdr:cNvSpPr>
      </xdr:nvSpPr>
      <xdr:spPr>
        <a:xfrm>
          <a:off x="7829550" y="3257550"/>
          <a:ext cx="1476375" cy="885825"/>
        </a:xfrm>
        <a:prstGeom prst="rect">
          <a:avLst/>
        </a:prstGeom>
        <a:solidFill>
          <a:srgbClr val="EBF1DE"/>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＜緑色セル＞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給付係入力欄のため記入不可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1571625</xdr:colOff>
      <xdr:row>12</xdr:row>
      <xdr:rowOff>276225</xdr:rowOff>
    </xdr:from>
    <xdr:to>
      <xdr:col>9</xdr:col>
      <xdr:colOff>4391025</xdr:colOff>
      <xdr:row>17</xdr:row>
      <xdr:rowOff>85725</xdr:rowOff>
    </xdr:to>
    <xdr:sp>
      <xdr:nvSpPr>
        <xdr:cNvPr id="1" name="四角形吹き出し 1"/>
        <xdr:cNvSpPr>
          <a:spLocks/>
        </xdr:cNvSpPr>
      </xdr:nvSpPr>
      <xdr:spPr>
        <a:xfrm>
          <a:off x="8734425" y="3305175"/>
          <a:ext cx="2819400" cy="1581150"/>
        </a:xfrm>
        <a:prstGeom prst="wedgeRectCallout">
          <a:avLst>
            <a:gd name="adj1" fmla="val -78768"/>
            <a:gd name="adj2" fmla="val 58796"/>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まで入力してください。</a:t>
          </a:r>
        </a:p>
      </xdr:txBody>
    </xdr:sp>
    <xdr:clientData/>
  </xdr:twoCellAnchor>
  <xdr:twoCellAnchor>
    <xdr:from>
      <xdr:col>9</xdr:col>
      <xdr:colOff>1676400</xdr:colOff>
      <xdr:row>22</xdr:row>
      <xdr:rowOff>47625</xdr:rowOff>
    </xdr:from>
    <xdr:to>
      <xdr:col>9</xdr:col>
      <xdr:colOff>4505325</xdr:colOff>
      <xdr:row>27</xdr:row>
      <xdr:rowOff>19050</xdr:rowOff>
    </xdr:to>
    <xdr:sp>
      <xdr:nvSpPr>
        <xdr:cNvPr id="2" name="四角形吹き出し 2"/>
        <xdr:cNvSpPr>
          <a:spLocks/>
        </xdr:cNvSpPr>
      </xdr:nvSpPr>
      <xdr:spPr>
        <a:xfrm>
          <a:off x="8839200" y="6086475"/>
          <a:ext cx="2828925" cy="1209675"/>
        </a:xfrm>
        <a:prstGeom prst="wedgeRectCallout">
          <a:avLst>
            <a:gd name="adj1" fmla="val -78768"/>
            <a:gd name="adj2" fmla="val 58796"/>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現在の登録情報を記載してください。</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2-16</a:t>
          </a:r>
          <a:r>
            <a:rPr lang="en-US" cap="none" sz="1100" b="0" i="0" u="none" baseline="0">
              <a:solidFill>
                <a:srgbClr val="000000"/>
              </a:solidFill>
              <a:latin typeface="ＭＳ Ｐゴシック"/>
              <a:ea typeface="ＭＳ Ｐゴシック"/>
              <a:cs typeface="ＭＳ Ｐゴシック"/>
            </a:rPr>
            <a:t>のうち、色付きセルを全て埋めてください。また、口座情報は必ず通帳をご確認のうえ入力をしてください。</a:t>
          </a:r>
          <a:r>
            <a:rPr lang="en-US" cap="none" sz="1100" b="0" i="0" u="none" baseline="0">
              <a:solidFill>
                <a:srgbClr val="000000"/>
              </a:solidFill>
            </a:rPr>
            <a:t>
</a:t>
          </a:r>
        </a:p>
      </xdr:txBody>
    </xdr:sp>
    <xdr:clientData/>
  </xdr:twoCellAnchor>
  <xdr:twoCellAnchor>
    <xdr:from>
      <xdr:col>9</xdr:col>
      <xdr:colOff>1295400</xdr:colOff>
      <xdr:row>39</xdr:row>
      <xdr:rowOff>123825</xdr:rowOff>
    </xdr:from>
    <xdr:to>
      <xdr:col>9</xdr:col>
      <xdr:colOff>4124325</xdr:colOff>
      <xdr:row>44</xdr:row>
      <xdr:rowOff>104775</xdr:rowOff>
    </xdr:to>
    <xdr:sp>
      <xdr:nvSpPr>
        <xdr:cNvPr id="3" name="四角形吹き出し 3"/>
        <xdr:cNvSpPr>
          <a:spLocks/>
        </xdr:cNvSpPr>
      </xdr:nvSpPr>
      <xdr:spPr>
        <a:xfrm>
          <a:off x="8458200" y="10887075"/>
          <a:ext cx="2828925" cy="1219200"/>
        </a:xfrm>
        <a:prstGeom prst="wedgeRectCallout">
          <a:avLst>
            <a:gd name="adj1" fmla="val -78768"/>
            <a:gd name="adj2" fmla="val 58796"/>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変更後の登録情報を記載してください。</a:t>
          </a:r>
          <a:r>
            <a:rPr lang="en-US" cap="none" sz="1100" b="0" i="0" u="none" baseline="0">
              <a:solidFill>
                <a:srgbClr val="000000"/>
              </a:solidFill>
            </a:rPr>
            <a:t>
</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3-16</a:t>
          </a:r>
          <a:r>
            <a:rPr lang="en-US" cap="none" sz="1100" b="0" i="0" u="none" baseline="0">
              <a:solidFill>
                <a:srgbClr val="000000"/>
              </a:solidFill>
              <a:latin typeface="ＭＳ Ｐゴシック"/>
              <a:ea typeface="ＭＳ Ｐゴシック"/>
              <a:cs typeface="ＭＳ Ｐゴシック"/>
            </a:rPr>
            <a:t>のうち、色付きセルかつ「変更したい箇所」を埋めてください。変更を要しない箇所は記載不要です。</a:t>
          </a:r>
        </a:p>
      </xdr:txBody>
    </xdr:sp>
    <xdr:clientData/>
  </xdr:twoCellAnchor>
  <xdr:twoCellAnchor>
    <xdr:from>
      <xdr:col>9</xdr:col>
      <xdr:colOff>1181100</xdr:colOff>
      <xdr:row>53</xdr:row>
      <xdr:rowOff>371475</xdr:rowOff>
    </xdr:from>
    <xdr:to>
      <xdr:col>9</xdr:col>
      <xdr:colOff>4000500</xdr:colOff>
      <xdr:row>58</xdr:row>
      <xdr:rowOff>85725</xdr:rowOff>
    </xdr:to>
    <xdr:sp>
      <xdr:nvSpPr>
        <xdr:cNvPr id="4" name="四角形吹き出し 4"/>
        <xdr:cNvSpPr>
          <a:spLocks/>
        </xdr:cNvSpPr>
      </xdr:nvSpPr>
      <xdr:spPr>
        <a:xfrm>
          <a:off x="8343900" y="14859000"/>
          <a:ext cx="2819400" cy="1209675"/>
        </a:xfrm>
        <a:prstGeom prst="wedgeRectCallout">
          <a:avLst>
            <a:gd name="adj1" fmla="val -78768"/>
            <a:gd name="adj2" fmla="val 58796"/>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提出物のチェックにご使用ください。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また、通帳の写しは必ず、漢字名義を確認できる表紙等とフリガナ名義等を確認できる</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ページ目を添付してください。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26</xdr:row>
      <xdr:rowOff>171450</xdr:rowOff>
    </xdr:from>
    <xdr:to>
      <xdr:col>6</xdr:col>
      <xdr:colOff>276225</xdr:colOff>
      <xdr:row>29</xdr:row>
      <xdr:rowOff>171450</xdr:rowOff>
    </xdr:to>
    <xdr:sp>
      <xdr:nvSpPr>
        <xdr:cNvPr id="1" name="テキスト ボックス 4"/>
        <xdr:cNvSpPr txBox="1">
          <a:spLocks noChangeArrowheads="1"/>
        </xdr:cNvSpPr>
      </xdr:nvSpPr>
      <xdr:spPr>
        <a:xfrm>
          <a:off x="1933575" y="6448425"/>
          <a:ext cx="914400" cy="942975"/>
        </a:xfrm>
        <a:prstGeom prst="rect">
          <a:avLst/>
        </a:prstGeom>
        <a:noFill/>
        <a:ln w="38100" cmpd="sng">
          <a:solidFill>
            <a:srgbClr val="FF0000"/>
          </a:solidFill>
          <a:headEnd type="none"/>
          <a:tailEnd type="none"/>
        </a:ln>
      </xdr:spPr>
      <xdr:txBody>
        <a:bodyPr vertOverflow="clip" wrap="square" lIns="0" tIns="0" rIns="0" bIns="0" anchor="ctr" vert="wordArtVertRtl"/>
        <a:p>
          <a:pPr algn="ctr">
            <a:defRPr/>
          </a:pPr>
          <a:r>
            <a:rPr lang="en-US" cap="none" sz="1400" b="0" i="0" u="none" baseline="0">
              <a:solidFill>
                <a:srgbClr val="FF0000"/>
              </a:solidFill>
              <a:latin typeface="ＭＳ 明朝"/>
              <a:ea typeface="ＭＳ 明朝"/>
              <a:cs typeface="ＭＳ 明朝"/>
            </a:rPr>
            <a:t>学校法人</a:t>
          </a:r>
          <a:r>
            <a:rPr lang="en-US" cap="none" sz="1400" b="0" i="0" u="none" baseline="0">
              <a:solidFill>
                <a:srgbClr val="FF0000"/>
              </a:solidFill>
              <a:latin typeface="ＭＳ 明朝"/>
              <a:ea typeface="ＭＳ 明朝"/>
              <a:cs typeface="ＭＳ 明朝"/>
            </a:rPr>
            <a:t>
</a:t>
          </a:r>
          <a:r>
            <a:rPr lang="en-US" cap="none" sz="1400" b="0" i="0" u="none" baseline="0">
              <a:solidFill>
                <a:srgbClr val="FF0000"/>
              </a:solidFill>
              <a:latin typeface="ＭＳ 明朝"/>
              <a:ea typeface="ＭＳ 明朝"/>
              <a:cs typeface="ＭＳ 明朝"/>
            </a:rPr>
            <a:t>札幌学園</a:t>
          </a:r>
          <a:r>
            <a:rPr lang="en-US" cap="none" sz="1400" b="0" i="0" u="none" baseline="0">
              <a:solidFill>
                <a:srgbClr val="FF0000"/>
              </a:solidFill>
              <a:latin typeface="ＭＳ 明朝"/>
              <a:ea typeface="ＭＳ 明朝"/>
              <a:cs typeface="ＭＳ 明朝"/>
            </a:rPr>
            <a:t>
</a:t>
          </a:r>
          <a:r>
            <a:rPr lang="en-US" cap="none" sz="1400" b="0" i="0" u="none" baseline="0">
              <a:solidFill>
                <a:srgbClr val="FF0000"/>
              </a:solidFill>
              <a:latin typeface="ＭＳ 明朝"/>
              <a:ea typeface="ＭＳ 明朝"/>
              <a:cs typeface="ＭＳ 明朝"/>
            </a:rPr>
            <a:t>理事長印</a:t>
          </a:r>
        </a:p>
      </xdr:txBody>
    </xdr:sp>
    <xdr:clientData/>
  </xdr:twoCellAnchor>
  <xdr:twoCellAnchor>
    <xdr:from>
      <xdr:col>10</xdr:col>
      <xdr:colOff>381000</xdr:colOff>
      <xdr:row>26</xdr:row>
      <xdr:rowOff>104775</xdr:rowOff>
    </xdr:from>
    <xdr:to>
      <xdr:col>13</xdr:col>
      <xdr:colOff>171450</xdr:colOff>
      <xdr:row>29</xdr:row>
      <xdr:rowOff>247650</xdr:rowOff>
    </xdr:to>
    <xdr:sp>
      <xdr:nvSpPr>
        <xdr:cNvPr id="2" name="角丸四角形 6"/>
        <xdr:cNvSpPr>
          <a:spLocks/>
        </xdr:cNvSpPr>
      </xdr:nvSpPr>
      <xdr:spPr>
        <a:xfrm>
          <a:off x="4667250" y="6381750"/>
          <a:ext cx="1076325" cy="1085850"/>
        </a:xfrm>
        <a:prstGeom prst="roundRect">
          <a:avLst/>
        </a:prstGeom>
        <a:noFill/>
        <a:ln w="38100" cmpd="sng">
          <a:solidFill>
            <a:srgbClr val="FF0000"/>
          </a:solidFill>
          <a:headEnd type="none"/>
          <a:tailEnd type="none"/>
        </a:ln>
      </xdr:spPr>
      <xdr:txBody>
        <a:bodyPr vertOverflow="clip" wrap="square" lIns="18288" tIns="0" rIns="0" bIns="0" anchor="ctr" vert="wordArtVertRtl"/>
        <a:p>
          <a:pPr algn="ctr">
            <a:defRPr/>
          </a:pPr>
          <a:r>
            <a:rPr lang="en-US" cap="none" sz="1400" b="1" i="0" u="none" baseline="0">
              <a:solidFill>
                <a:srgbClr val="FF0000"/>
              </a:solidFill>
            </a:rPr>
            <a:t>学校法人札幌学園理事長印</a:t>
          </a:r>
        </a:p>
      </xdr:txBody>
    </xdr:sp>
    <xdr:clientData/>
  </xdr:twoCellAnchor>
  <xdr:twoCellAnchor>
    <xdr:from>
      <xdr:col>13</xdr:col>
      <xdr:colOff>200025</xdr:colOff>
      <xdr:row>8</xdr:row>
      <xdr:rowOff>76200</xdr:rowOff>
    </xdr:from>
    <xdr:to>
      <xdr:col>15</xdr:col>
      <xdr:colOff>419100</xdr:colOff>
      <xdr:row>14</xdr:row>
      <xdr:rowOff>19050</xdr:rowOff>
    </xdr:to>
    <xdr:sp>
      <xdr:nvSpPr>
        <xdr:cNvPr id="3" name="角丸四角形 9"/>
        <xdr:cNvSpPr>
          <a:spLocks/>
        </xdr:cNvSpPr>
      </xdr:nvSpPr>
      <xdr:spPr>
        <a:xfrm>
          <a:off x="5772150" y="1685925"/>
          <a:ext cx="1076325" cy="1085850"/>
        </a:xfrm>
        <a:prstGeom prst="roundRect">
          <a:avLst/>
        </a:prstGeom>
        <a:noFill/>
        <a:ln w="38100" cmpd="sng">
          <a:solidFill>
            <a:srgbClr val="FF0000"/>
          </a:solidFill>
          <a:headEnd type="none"/>
          <a:tailEnd type="none"/>
        </a:ln>
      </xdr:spPr>
      <xdr:txBody>
        <a:bodyPr vertOverflow="clip" wrap="square" lIns="18288" tIns="0" rIns="0" bIns="0" anchor="ctr" vert="wordArtVertRtl"/>
        <a:p>
          <a:pPr algn="ctr">
            <a:defRPr/>
          </a:pPr>
          <a:r>
            <a:rPr lang="en-US" cap="none" sz="1400" b="1" i="0" u="none" baseline="0">
              <a:solidFill>
                <a:srgbClr val="FF0000"/>
              </a:solidFill>
            </a:rPr>
            <a:t>学校法人札幌学園理事長印</a:t>
          </a:r>
        </a:p>
      </xdr:txBody>
    </xdr:sp>
    <xdr:clientData/>
  </xdr:twoCellAnchor>
  <xdr:twoCellAnchor>
    <xdr:from>
      <xdr:col>16</xdr:col>
      <xdr:colOff>371475</xdr:colOff>
      <xdr:row>0</xdr:row>
      <xdr:rowOff>152400</xdr:rowOff>
    </xdr:from>
    <xdr:to>
      <xdr:col>20</xdr:col>
      <xdr:colOff>438150</xdr:colOff>
      <xdr:row>8</xdr:row>
      <xdr:rowOff>123825</xdr:rowOff>
    </xdr:to>
    <xdr:sp>
      <xdr:nvSpPr>
        <xdr:cNvPr id="4" name="四角形吹き出し 10"/>
        <xdr:cNvSpPr>
          <a:spLocks/>
        </xdr:cNvSpPr>
      </xdr:nvSpPr>
      <xdr:spPr>
        <a:xfrm>
          <a:off x="7229475" y="152400"/>
          <a:ext cx="2809875" cy="1581150"/>
        </a:xfrm>
        <a:prstGeom prst="wedgeRectCallout">
          <a:avLst>
            <a:gd name="adj1" fmla="val -78768"/>
            <a:gd name="adj2" fmla="val 58796"/>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要押印。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また、申請者は「法人代表者」のみです。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印は「代表者の印」とし、「法人の印」は不可です。</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印が不鮮明であったり、欠けている場合は再提出を指示いたしますのでご注意ください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21</xdr:row>
      <xdr:rowOff>247650</xdr:rowOff>
    </xdr:from>
    <xdr:to>
      <xdr:col>20</xdr:col>
      <xdr:colOff>114300</xdr:colOff>
      <xdr:row>26</xdr:row>
      <xdr:rowOff>238125</xdr:rowOff>
    </xdr:to>
    <xdr:sp>
      <xdr:nvSpPr>
        <xdr:cNvPr id="5" name="四角形吹き出し 12"/>
        <xdr:cNvSpPr>
          <a:spLocks/>
        </xdr:cNvSpPr>
      </xdr:nvSpPr>
      <xdr:spPr>
        <a:xfrm>
          <a:off x="6896100" y="4953000"/>
          <a:ext cx="2819400" cy="1562100"/>
        </a:xfrm>
        <a:prstGeom prst="wedgeRectCallout">
          <a:avLst>
            <a:gd name="adj1" fmla="val -84018"/>
            <a:gd name="adj2" fmla="val 66833"/>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印を変更する場合は変更前と変更後の印を押印してください。</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印が不鮮明であったり、欠けている場合は再提出を指示いたしますのでご注意ください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15</xdr:col>
      <xdr:colOff>209550</xdr:colOff>
      <xdr:row>28</xdr:row>
      <xdr:rowOff>66675</xdr:rowOff>
    </xdr:from>
    <xdr:to>
      <xdr:col>19</xdr:col>
      <xdr:colOff>533400</xdr:colOff>
      <xdr:row>33</xdr:row>
      <xdr:rowOff>180975</xdr:rowOff>
    </xdr:to>
    <xdr:sp>
      <xdr:nvSpPr>
        <xdr:cNvPr id="6" name="四角形吹き出し 13"/>
        <xdr:cNvSpPr>
          <a:spLocks/>
        </xdr:cNvSpPr>
      </xdr:nvSpPr>
      <xdr:spPr>
        <a:xfrm>
          <a:off x="6638925" y="6972300"/>
          <a:ext cx="2809875" cy="1562100"/>
        </a:xfrm>
        <a:prstGeom prst="wedgeRectCallout">
          <a:avLst>
            <a:gd name="adj1" fmla="val -91513"/>
            <a:gd name="adj2" fmla="val 56787"/>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提出前に必ず誤りがないことを確認してください。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誤りがある場合、支払い不能となることがあります。</a:t>
          </a:r>
        </a:p>
      </xdr:txBody>
    </xdr:sp>
    <xdr:clientData/>
  </xdr:twoCellAnchor>
  <xdr:twoCellAnchor>
    <xdr:from>
      <xdr:col>15</xdr:col>
      <xdr:colOff>66675</xdr:colOff>
      <xdr:row>37</xdr:row>
      <xdr:rowOff>180975</xdr:rowOff>
    </xdr:from>
    <xdr:to>
      <xdr:col>19</xdr:col>
      <xdr:colOff>390525</xdr:colOff>
      <xdr:row>42</xdr:row>
      <xdr:rowOff>295275</xdr:rowOff>
    </xdr:to>
    <xdr:sp>
      <xdr:nvSpPr>
        <xdr:cNvPr id="7" name="四角形吹き出し 14"/>
        <xdr:cNvSpPr>
          <a:spLocks/>
        </xdr:cNvSpPr>
      </xdr:nvSpPr>
      <xdr:spPr>
        <a:xfrm>
          <a:off x="6496050" y="9791700"/>
          <a:ext cx="2809875" cy="1562100"/>
        </a:xfrm>
        <a:prstGeom prst="wedgeRectCallout">
          <a:avLst>
            <a:gd name="adj1" fmla="val -96009"/>
            <a:gd name="adj2" fmla="val 30662"/>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「委任状有り」と表示された場合は、別紙の委任状も提出してください。</a:t>
          </a:r>
        </a:p>
      </xdr:txBody>
    </xdr:sp>
    <xdr:clientData/>
  </xdr:twoCellAnchor>
  <xdr:twoCellAnchor>
    <xdr:from>
      <xdr:col>15</xdr:col>
      <xdr:colOff>419100</xdr:colOff>
      <xdr:row>15</xdr:row>
      <xdr:rowOff>200025</xdr:rowOff>
    </xdr:from>
    <xdr:to>
      <xdr:col>20</xdr:col>
      <xdr:colOff>57150</xdr:colOff>
      <xdr:row>21</xdr:row>
      <xdr:rowOff>0</xdr:rowOff>
    </xdr:to>
    <xdr:sp>
      <xdr:nvSpPr>
        <xdr:cNvPr id="8" name="四角形吹き出し 15"/>
        <xdr:cNvSpPr>
          <a:spLocks/>
        </xdr:cNvSpPr>
      </xdr:nvSpPr>
      <xdr:spPr>
        <a:xfrm>
          <a:off x="6848475" y="3143250"/>
          <a:ext cx="2809875" cy="1562100"/>
        </a:xfrm>
        <a:prstGeom prst="wedgeRectCallout">
          <a:avLst>
            <a:gd name="adj1" fmla="val -84018"/>
            <a:gd name="adj2" fmla="val 66833"/>
          </a:avLst>
        </a:prstGeom>
        <a:solidFill>
          <a:srgbClr val="FFFFFF"/>
        </a:solidFill>
        <a:ln w="25400" cmpd="sng">
          <a:solidFill>
            <a:srgbClr val="C0504D"/>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変更箇所のみ記載されます。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X71"/>
  <sheetViews>
    <sheetView tabSelected="1" view="pageBreakPreview" zoomScale="85" zoomScaleSheetLayoutView="85" zoomScalePageLayoutView="0" workbookViewId="0" topLeftCell="A4">
      <selection activeCell="D17" sqref="D17:I17"/>
    </sheetView>
  </sheetViews>
  <sheetFormatPr defaultColWidth="9.00390625" defaultRowHeight="13.5" outlineLevelCol="1"/>
  <cols>
    <col min="1" max="2" width="9.00390625" style="6" customWidth="1"/>
    <col min="3" max="3" width="14.875" style="6" customWidth="1"/>
    <col min="4" max="4" width="16.125" style="6" customWidth="1"/>
    <col min="5" max="9" width="9.00390625" style="6" customWidth="1"/>
    <col min="10" max="10" width="65.50390625" style="6" customWidth="1"/>
    <col min="11" max="18" width="9.00390625" style="6" hidden="1" customWidth="1" outlineLevel="1"/>
    <col min="19" max="19" width="9.00390625" style="6" customWidth="1" collapsed="1"/>
    <col min="20" max="16384" width="9.00390625" style="6" customWidth="1"/>
  </cols>
  <sheetData>
    <row r="1" spans="2:18" ht="19.5" thickBot="1">
      <c r="B1" s="63" t="s">
        <v>140</v>
      </c>
      <c r="J1" s="6" t="s">
        <v>161</v>
      </c>
      <c r="M1" s="7" t="s">
        <v>67</v>
      </c>
      <c r="N1" s="8" t="s">
        <v>20</v>
      </c>
      <c r="O1" s="9" t="s">
        <v>5</v>
      </c>
      <c r="P1" s="8" t="s">
        <v>4</v>
      </c>
      <c r="Q1" s="8" t="s">
        <v>8</v>
      </c>
      <c r="R1" s="8" t="s">
        <v>12</v>
      </c>
    </row>
    <row r="2" spans="2:18" ht="19.5" customHeight="1" thickBot="1">
      <c r="B2" s="62" t="s">
        <v>144</v>
      </c>
      <c r="J2" s="136" t="s">
        <v>162</v>
      </c>
      <c r="M2" s="10" t="s">
        <v>68</v>
      </c>
      <c r="N2" s="11"/>
      <c r="O2" s="9"/>
      <c r="P2" s="8"/>
      <c r="Q2" s="8"/>
      <c r="R2" s="8"/>
    </row>
    <row r="3" spans="2:18" ht="19.5" customHeight="1">
      <c r="B3" s="6" t="s">
        <v>141</v>
      </c>
      <c r="J3" s="136"/>
      <c r="N3" s="8" t="s">
        <v>21</v>
      </c>
      <c r="O3" s="9" t="s">
        <v>6</v>
      </c>
      <c r="P3" s="8" t="s">
        <v>8</v>
      </c>
      <c r="Q3" s="8" t="s">
        <v>9</v>
      </c>
      <c r="R3" s="8" t="s">
        <v>13</v>
      </c>
    </row>
    <row r="4" spans="2:18" ht="19.5" customHeight="1">
      <c r="B4" s="6" t="s">
        <v>142</v>
      </c>
      <c r="J4" s="136"/>
      <c r="N4" s="8" t="s">
        <v>22</v>
      </c>
      <c r="O4" s="9" t="s">
        <v>7</v>
      </c>
      <c r="P4" s="8" t="s">
        <v>17</v>
      </c>
      <c r="Q4" s="8" t="s">
        <v>10</v>
      </c>
      <c r="R4" s="8" t="s">
        <v>14</v>
      </c>
    </row>
    <row r="5" spans="10:18" ht="19.5" customHeight="1">
      <c r="J5" s="137" t="s">
        <v>163</v>
      </c>
      <c r="N5" s="8" t="s">
        <v>23</v>
      </c>
      <c r="P5" s="8" t="str">
        <f>IF($K$21=1,"×",IF($M$2="○","受領者","委任者"))</f>
        <v>委任者</v>
      </c>
      <c r="Q5" s="8" t="s">
        <v>11</v>
      </c>
      <c r="R5" s="8" t="s">
        <v>15</v>
      </c>
    </row>
    <row r="6" spans="2:16" ht="19.5" customHeight="1">
      <c r="B6" s="62" t="s">
        <v>143</v>
      </c>
      <c r="J6" s="137"/>
      <c r="N6" s="8" t="s">
        <v>24</v>
      </c>
      <c r="P6" s="8" t="s">
        <v>16</v>
      </c>
    </row>
    <row r="7" spans="2:16" ht="19.5" customHeight="1">
      <c r="B7" s="6" t="s">
        <v>146</v>
      </c>
      <c r="J7" s="137"/>
      <c r="N7" s="8" t="s">
        <v>25</v>
      </c>
      <c r="P7" s="8" t="str">
        <f>IF($K$21=1,"×","請求者＆振込先＆"&amp;$P$5)</f>
        <v>請求者＆振込先＆委任者</v>
      </c>
    </row>
    <row r="8" spans="2:14" ht="19.5" customHeight="1">
      <c r="B8" s="6" t="s">
        <v>147</v>
      </c>
      <c r="J8" s="134" t="s">
        <v>164</v>
      </c>
      <c r="N8" s="8" t="s">
        <v>26</v>
      </c>
    </row>
    <row r="9" spans="2:10" ht="19.5" customHeight="1">
      <c r="B9" s="6" t="s">
        <v>149</v>
      </c>
      <c r="J9" s="135"/>
    </row>
    <row r="10" spans="2:17" ht="19.5" customHeight="1">
      <c r="B10" s="6" t="s">
        <v>148</v>
      </c>
      <c r="J10" s="135"/>
      <c r="M10" s="14"/>
      <c r="N10" s="14"/>
      <c r="O10" s="14"/>
      <c r="P10" s="14"/>
      <c r="Q10" s="14"/>
    </row>
    <row r="12" ht="30" customHeight="1">
      <c r="B12" s="63" t="s">
        <v>154</v>
      </c>
    </row>
    <row r="13" ht="30" customHeight="1">
      <c r="B13" s="88" t="s">
        <v>165</v>
      </c>
    </row>
    <row r="14" ht="30" customHeight="1">
      <c r="B14" s="88" t="s">
        <v>166</v>
      </c>
    </row>
    <row r="15" ht="30" customHeight="1" thickBot="1">
      <c r="B15" s="63"/>
    </row>
    <row r="16" spans="1:10" ht="30" customHeight="1" thickBot="1">
      <c r="A16" s="79" t="s">
        <v>160</v>
      </c>
      <c r="B16" s="103" t="s">
        <v>82</v>
      </c>
      <c r="C16" s="104"/>
      <c r="D16" s="104"/>
      <c r="E16" s="104"/>
      <c r="F16" s="104"/>
      <c r="G16" s="104"/>
      <c r="H16" s="104"/>
      <c r="I16" s="105"/>
      <c r="J16" s="21" t="s">
        <v>81</v>
      </c>
    </row>
    <row r="17" spans="1:10" ht="19.5" customHeight="1">
      <c r="A17" s="69" t="s">
        <v>90</v>
      </c>
      <c r="B17" s="139" t="s">
        <v>176</v>
      </c>
      <c r="C17" s="140"/>
      <c r="D17" s="141"/>
      <c r="E17" s="141"/>
      <c r="F17" s="141"/>
      <c r="G17" s="141"/>
      <c r="H17" s="141"/>
      <c r="I17" s="142"/>
      <c r="J17" s="75" t="s">
        <v>175</v>
      </c>
    </row>
    <row r="18" spans="1:10" ht="19.5" customHeight="1">
      <c r="A18" s="70" t="s">
        <v>91</v>
      </c>
      <c r="B18" s="128" t="s">
        <v>18</v>
      </c>
      <c r="C18" s="129"/>
      <c r="D18" s="130"/>
      <c r="E18" s="131"/>
      <c r="F18" s="131"/>
      <c r="G18" s="131"/>
      <c r="H18" s="131"/>
      <c r="I18" s="132"/>
      <c r="J18" s="72" t="s">
        <v>172</v>
      </c>
    </row>
    <row r="19" spans="1:10" ht="19.5" customHeight="1">
      <c r="A19" s="70" t="s">
        <v>92</v>
      </c>
      <c r="B19" s="128" t="s">
        <v>20</v>
      </c>
      <c r="C19" s="129"/>
      <c r="D19" s="119"/>
      <c r="E19" s="120"/>
      <c r="F19" s="120"/>
      <c r="G19" s="120"/>
      <c r="H19" s="120"/>
      <c r="I19" s="121"/>
      <c r="J19" s="72" t="s">
        <v>173</v>
      </c>
    </row>
    <row r="20" spans="1:24" ht="19.5" customHeight="1">
      <c r="A20" s="70" t="s">
        <v>93</v>
      </c>
      <c r="B20" s="133" t="s">
        <v>0</v>
      </c>
      <c r="C20" s="129"/>
      <c r="D20" s="119"/>
      <c r="E20" s="120"/>
      <c r="F20" s="120"/>
      <c r="G20" s="120"/>
      <c r="H20" s="120"/>
      <c r="I20" s="121"/>
      <c r="J20" s="72" t="s">
        <v>174</v>
      </c>
      <c r="K20" s="11">
        <f>IF(D20="新規",1,IF(D20="変更",10,0))</f>
        <v>0</v>
      </c>
      <c r="M20" s="2"/>
      <c r="N20" s="2"/>
      <c r="O20" s="2"/>
      <c r="P20" s="2"/>
      <c r="Q20" s="2"/>
      <c r="R20" s="2"/>
      <c r="S20" s="2"/>
      <c r="T20" s="2"/>
      <c r="U20" s="2"/>
      <c r="V20" s="2"/>
      <c r="W20" s="2"/>
      <c r="X20" s="2"/>
    </row>
    <row r="21" spans="1:24" ht="19.5" customHeight="1">
      <c r="A21" s="70" t="s">
        <v>94</v>
      </c>
      <c r="B21" s="126"/>
      <c r="C21" s="12" t="s">
        <v>8</v>
      </c>
      <c r="D21" s="119"/>
      <c r="E21" s="120"/>
      <c r="F21" s="120"/>
      <c r="G21" s="120"/>
      <c r="H21" s="120"/>
      <c r="I21" s="121"/>
      <c r="J21" s="72" t="s">
        <v>83</v>
      </c>
      <c r="K21" s="11">
        <f>IF(D21="法人代表者",1,IF(D21="施設長",2,IF(D21="その他",3,0)))</f>
        <v>0</v>
      </c>
      <c r="M21" s="1"/>
      <c r="N21" s="1"/>
      <c r="O21" s="1"/>
      <c r="P21" s="1"/>
      <c r="Q21" s="1"/>
      <c r="R21" s="1"/>
      <c r="S21" s="1"/>
      <c r="T21" s="1"/>
      <c r="U21" s="1"/>
      <c r="V21" s="1"/>
      <c r="W21" s="1"/>
      <c r="X21" s="1"/>
    </row>
    <row r="22" spans="1:24" ht="19.5" customHeight="1">
      <c r="A22" s="70" t="s">
        <v>95</v>
      </c>
      <c r="B22" s="127"/>
      <c r="C22" s="13">
        <f>IF(D20="変更","変更情報","")</f>
      </c>
      <c r="D22" s="123"/>
      <c r="E22" s="124"/>
      <c r="F22" s="124"/>
      <c r="G22" s="124"/>
      <c r="H22" s="124"/>
      <c r="I22" s="125"/>
      <c r="J22" s="76" t="s">
        <v>84</v>
      </c>
      <c r="K22" s="11">
        <f>IF(D22=P3,1,IF(D22=P4,2,IF(D22=P5,3,IF(D22=P6,4,IF(D22=P7,5,0)))))</f>
        <v>0</v>
      </c>
      <c r="L22" s="14"/>
      <c r="M22" s="1"/>
      <c r="N22" s="1"/>
      <c r="O22" s="1"/>
      <c r="P22" s="1"/>
      <c r="Q22" s="1"/>
      <c r="R22" s="1"/>
      <c r="S22" s="1"/>
      <c r="T22" s="1"/>
      <c r="U22" s="1"/>
      <c r="V22" s="1"/>
      <c r="W22" s="1"/>
      <c r="X22" s="1"/>
    </row>
    <row r="23" spans="2:12" ht="19.5" customHeight="1">
      <c r="B23" s="143">
        <f>IF(K21=3,"給付係債権担当（211-3027）までご相談ください","")</f>
      </c>
      <c r="C23" s="143"/>
      <c r="D23" s="143"/>
      <c r="E23" s="143"/>
      <c r="F23" s="143"/>
      <c r="G23" s="143"/>
      <c r="H23" s="143"/>
      <c r="I23" s="143"/>
      <c r="K23" s="14"/>
      <c r="L23" s="14"/>
    </row>
    <row r="24" spans="2:12" ht="19.5" customHeight="1">
      <c r="B24" s="144"/>
      <c r="C24" s="144"/>
      <c r="D24" s="144"/>
      <c r="E24" s="144"/>
      <c r="F24" s="144"/>
      <c r="G24" s="144"/>
      <c r="H24" s="144"/>
      <c r="I24" s="144"/>
      <c r="K24" s="16"/>
      <c r="L24" s="16"/>
    </row>
    <row r="25" spans="2:12" ht="19.5" customHeight="1">
      <c r="B25" s="144"/>
      <c r="C25" s="144"/>
      <c r="D25" s="144"/>
      <c r="E25" s="144"/>
      <c r="F25" s="144"/>
      <c r="G25" s="144"/>
      <c r="H25" s="144"/>
      <c r="I25" s="144"/>
      <c r="K25" s="16"/>
      <c r="L25" s="16"/>
    </row>
    <row r="26" spans="1:12" ht="19.5" customHeight="1">
      <c r="A26" s="70" t="s">
        <v>96</v>
      </c>
      <c r="B26" s="106">
        <f>IF($K$20=1,"新規",IF($K$20=10,"変更前",""))</f>
      </c>
      <c r="C26" s="109">
        <f>IF(OR($K$20=1,$K$20=10),"請求者","")</f>
      </c>
      <c r="D26" s="15">
        <f>IF(C26="請求者","電話番号","")</f>
      </c>
      <c r="E26" s="111"/>
      <c r="F26" s="112"/>
      <c r="G26" s="60" t="s">
        <v>2</v>
      </c>
      <c r="H26" s="112"/>
      <c r="I26" s="113"/>
      <c r="J26" s="7" t="s">
        <v>85</v>
      </c>
      <c r="K26" s="16"/>
      <c r="L26" s="16"/>
    </row>
    <row r="27" spans="1:12" ht="19.5" customHeight="1">
      <c r="A27" s="70" t="s">
        <v>97</v>
      </c>
      <c r="B27" s="107"/>
      <c r="C27" s="110"/>
      <c r="D27" s="17">
        <f>IF(C26="請求者","郵便番号","")</f>
      </c>
      <c r="E27" s="89"/>
      <c r="F27" s="90"/>
      <c r="G27" s="61" t="s">
        <v>2</v>
      </c>
      <c r="H27" s="90"/>
      <c r="I27" s="98"/>
      <c r="J27" s="72" t="s">
        <v>171</v>
      </c>
      <c r="K27" s="16"/>
      <c r="L27" s="16"/>
    </row>
    <row r="28" spans="1:10" ht="19.5" customHeight="1">
      <c r="A28" s="70" t="s">
        <v>98</v>
      </c>
      <c r="B28" s="107"/>
      <c r="C28" s="110"/>
      <c r="D28" s="17">
        <f>IF(C26="請求者","住所","")</f>
      </c>
      <c r="E28" s="93"/>
      <c r="F28" s="93"/>
      <c r="G28" s="93"/>
      <c r="H28" s="93"/>
      <c r="I28" s="94"/>
      <c r="J28" s="72" t="s">
        <v>170</v>
      </c>
    </row>
    <row r="29" spans="1:17" ht="19.5" customHeight="1">
      <c r="A29" s="70" t="s">
        <v>99</v>
      </c>
      <c r="B29" s="107"/>
      <c r="C29" s="110"/>
      <c r="D29" s="18">
        <f>IF(C26="請求者","法人名","")</f>
      </c>
      <c r="E29" s="89"/>
      <c r="F29" s="90"/>
      <c r="G29" s="90"/>
      <c r="H29" s="90"/>
      <c r="I29" s="98"/>
      <c r="J29" s="72" t="s">
        <v>87</v>
      </c>
      <c r="M29" s="16"/>
      <c r="N29" s="16"/>
      <c r="O29" s="16"/>
      <c r="P29" s="16"/>
      <c r="Q29" s="16"/>
    </row>
    <row r="30" spans="1:17" ht="19.5" customHeight="1">
      <c r="A30" s="70" t="s">
        <v>100</v>
      </c>
      <c r="B30" s="107"/>
      <c r="C30" s="110"/>
      <c r="D30" s="18">
        <f>IF(AND(C26="請求者",OR($K$21=2,$K$21=3)),"部署名","")</f>
      </c>
      <c r="E30" s="89"/>
      <c r="F30" s="90"/>
      <c r="G30" s="90"/>
      <c r="H30" s="90"/>
      <c r="I30" s="98"/>
      <c r="J30" s="72" t="s">
        <v>86</v>
      </c>
      <c r="K30" s="2"/>
      <c r="L30" s="2"/>
      <c r="M30" s="16"/>
      <c r="N30" s="16"/>
      <c r="O30" s="16"/>
      <c r="P30" s="16"/>
      <c r="Q30" s="16"/>
    </row>
    <row r="31" spans="1:12" ht="19.5" customHeight="1">
      <c r="A31" s="70" t="s">
        <v>101</v>
      </c>
      <c r="B31" s="107"/>
      <c r="C31" s="110"/>
      <c r="D31" s="18">
        <f>IF(C26="請求者","氏名","")</f>
      </c>
      <c r="E31" s="89"/>
      <c r="F31" s="90"/>
      <c r="G31" s="90"/>
      <c r="H31" s="90"/>
      <c r="I31" s="98"/>
      <c r="J31" s="72" t="s">
        <v>88</v>
      </c>
      <c r="K31" s="2"/>
      <c r="L31" s="2"/>
    </row>
    <row r="32" spans="1:12" ht="19.5" customHeight="1">
      <c r="A32" s="70" t="s">
        <v>102</v>
      </c>
      <c r="B32" s="107"/>
      <c r="C32" s="114">
        <f>IF(OR($K$20=1,$K$20=10),"振込先","")</f>
      </c>
      <c r="D32" s="17">
        <f>IF(C32="振込先","銀行名","")</f>
      </c>
      <c r="E32" s="93"/>
      <c r="F32" s="93"/>
      <c r="G32" s="93"/>
      <c r="H32" s="93"/>
      <c r="I32" s="94"/>
      <c r="J32" s="72" t="s">
        <v>169</v>
      </c>
      <c r="K32" s="1"/>
      <c r="L32" s="1"/>
    </row>
    <row r="33" spans="1:12" ht="19.5" customHeight="1">
      <c r="A33" s="70" t="s">
        <v>103</v>
      </c>
      <c r="B33" s="107"/>
      <c r="C33" s="115"/>
      <c r="D33" s="17">
        <f>IF(C32="振込先","本・支店名","")</f>
      </c>
      <c r="E33" s="93"/>
      <c r="F33" s="93"/>
      <c r="G33" s="93"/>
      <c r="H33" s="93"/>
      <c r="I33" s="94"/>
      <c r="J33" s="72" t="s">
        <v>169</v>
      </c>
      <c r="K33" s="19"/>
      <c r="L33" s="19"/>
    </row>
    <row r="34" spans="1:10" ht="19.5" customHeight="1">
      <c r="A34" s="70" t="s">
        <v>104</v>
      </c>
      <c r="B34" s="107"/>
      <c r="C34" s="115"/>
      <c r="D34" s="17">
        <f>IF(C32="振込先","預金種目","")</f>
      </c>
      <c r="E34" s="117"/>
      <c r="F34" s="117"/>
      <c r="G34" s="117"/>
      <c r="H34" s="117"/>
      <c r="I34" s="118"/>
      <c r="J34" s="73" t="s">
        <v>168</v>
      </c>
    </row>
    <row r="35" spans="1:10" ht="19.5" customHeight="1">
      <c r="A35" s="70" t="s">
        <v>105</v>
      </c>
      <c r="B35" s="107"/>
      <c r="C35" s="115"/>
      <c r="D35" s="17">
        <f>IF(C32="振込先","口座番号","")</f>
      </c>
      <c r="E35" s="93"/>
      <c r="F35" s="93"/>
      <c r="G35" s="93"/>
      <c r="H35" s="93"/>
      <c r="I35" s="94"/>
      <c r="J35" s="74" t="s">
        <v>89</v>
      </c>
    </row>
    <row r="36" spans="1:10" ht="39.75" customHeight="1">
      <c r="A36" s="70" t="s">
        <v>106</v>
      </c>
      <c r="B36" s="107"/>
      <c r="C36" s="115"/>
      <c r="D36" s="17">
        <f>IF(C32="振込先","口座名義(漢字)","")</f>
      </c>
      <c r="E36" s="93"/>
      <c r="F36" s="93"/>
      <c r="G36" s="93"/>
      <c r="H36" s="93"/>
      <c r="I36" s="94"/>
      <c r="J36" s="74" t="s">
        <v>38</v>
      </c>
    </row>
    <row r="37" spans="1:24" ht="39.75" customHeight="1">
      <c r="A37" s="70" t="s">
        <v>107</v>
      </c>
      <c r="B37" s="107"/>
      <c r="C37" s="116"/>
      <c r="D37" s="17">
        <f>IF(C32="振込先","口座名義(フリガナ)","")</f>
      </c>
      <c r="E37" s="93"/>
      <c r="F37" s="93"/>
      <c r="G37" s="93"/>
      <c r="H37" s="93"/>
      <c r="I37" s="94"/>
      <c r="J37" s="74" t="s">
        <v>39</v>
      </c>
      <c r="M37" s="2"/>
      <c r="N37" s="2"/>
      <c r="O37" s="2"/>
      <c r="P37" s="2"/>
      <c r="Q37" s="2"/>
      <c r="R37" s="2"/>
      <c r="S37" s="2"/>
      <c r="T37" s="2"/>
      <c r="U37" s="2"/>
      <c r="V37" s="2"/>
      <c r="W37" s="2"/>
      <c r="X37" s="2"/>
    </row>
    <row r="38" spans="1:24" ht="19.5" customHeight="1">
      <c r="A38" s="70" t="s">
        <v>108</v>
      </c>
      <c r="B38" s="107"/>
      <c r="C38" s="95">
        <f>IF($M$2="○","受領者",IF(OR($K$20*$K$21=2,$K$20*$K$21=20),"委任者",""))</f>
      </c>
      <c r="D38" s="17">
        <f>IF(OR(C38="委任者",C38="受領者"),"郵便番号","")</f>
      </c>
      <c r="E38" s="89"/>
      <c r="F38" s="90"/>
      <c r="G38" s="61" t="s">
        <v>2</v>
      </c>
      <c r="H38" s="90"/>
      <c r="I38" s="98"/>
      <c r="J38" s="91" t="str">
        <f>IF(M2="○","受領者の情報を記載してください。","請求者が施設長の場合のみ記載してください。")</f>
        <v>請求者が施設長の場合のみ記載してください。</v>
      </c>
      <c r="M38" s="1"/>
      <c r="N38" s="1"/>
      <c r="O38" s="1"/>
      <c r="P38" s="1"/>
      <c r="Q38" s="1"/>
      <c r="R38" s="1"/>
      <c r="S38" s="1"/>
      <c r="T38" s="1"/>
      <c r="U38" s="1"/>
      <c r="V38" s="1"/>
      <c r="W38" s="1"/>
      <c r="X38" s="1"/>
    </row>
    <row r="39" spans="1:24" ht="19.5" customHeight="1">
      <c r="A39" s="70" t="s">
        <v>109</v>
      </c>
      <c r="B39" s="107"/>
      <c r="C39" s="96"/>
      <c r="D39" s="17">
        <f>IF(OR(C38="委任者",C38="受領者"),"住所","")</f>
      </c>
      <c r="E39" s="93"/>
      <c r="F39" s="93"/>
      <c r="G39" s="93"/>
      <c r="H39" s="93"/>
      <c r="I39" s="94"/>
      <c r="J39" s="91"/>
      <c r="K39" s="14"/>
      <c r="L39" s="14"/>
      <c r="M39" s="1"/>
      <c r="N39" s="1"/>
      <c r="O39" s="1"/>
      <c r="P39" s="1"/>
      <c r="Q39" s="1"/>
      <c r="R39" s="1"/>
      <c r="S39" s="1"/>
      <c r="T39" s="1"/>
      <c r="U39" s="1"/>
      <c r="V39" s="1"/>
      <c r="W39" s="1"/>
      <c r="X39" s="1"/>
    </row>
    <row r="40" spans="1:12" ht="19.5" customHeight="1">
      <c r="A40" s="70" t="s">
        <v>110</v>
      </c>
      <c r="B40" s="107"/>
      <c r="C40" s="96"/>
      <c r="D40" s="18">
        <f>IF(OR(C38="委任者",C38="受領者"),"法人名","")</f>
      </c>
      <c r="E40" s="89"/>
      <c r="F40" s="90"/>
      <c r="G40" s="90"/>
      <c r="H40" s="90"/>
      <c r="I40" s="98"/>
      <c r="J40" s="91"/>
      <c r="K40" s="14"/>
      <c r="L40" s="14"/>
    </row>
    <row r="41" spans="1:12" ht="19.5" customHeight="1">
      <c r="A41" s="70" t="s">
        <v>111</v>
      </c>
      <c r="B41" s="108"/>
      <c r="C41" s="97"/>
      <c r="D41" s="20">
        <f>IF(OR(C38="委任者",C38="受領者"),"氏名","")</f>
      </c>
      <c r="E41" s="99"/>
      <c r="F41" s="100"/>
      <c r="G41" s="100"/>
      <c r="H41" s="100"/>
      <c r="I41" s="101"/>
      <c r="J41" s="92"/>
      <c r="K41" s="16"/>
      <c r="L41" s="16"/>
    </row>
    <row r="42" spans="2:12" ht="19.5" customHeight="1">
      <c r="B42" s="102">
        <f>IF($K$20=10,"↓　下記の変更箇所のみ入力してください。","")</f>
      </c>
      <c r="C42" s="102"/>
      <c r="D42" s="102"/>
      <c r="E42" s="102"/>
      <c r="F42" s="102"/>
      <c r="G42" s="102"/>
      <c r="H42" s="102"/>
      <c r="I42" s="102"/>
      <c r="J42" s="102"/>
      <c r="K42" s="16"/>
      <c r="L42" s="16"/>
    </row>
    <row r="43" spans="1:12" ht="19.5" customHeight="1">
      <c r="A43" s="70" t="s">
        <v>112</v>
      </c>
      <c r="B43" s="106">
        <f>IF($K$20=1,"",IF($K$20=10,"変更後",""))</f>
      </c>
      <c r="C43" s="109">
        <f>IF(OR($K$20*$K$22=10,$K$20*$K$22=40,$K$20*$K$22=50),"請求者","")</f>
      </c>
      <c r="D43" s="15">
        <f>IF(C43="請求者","電話番号","")</f>
      </c>
      <c r="E43" s="111"/>
      <c r="F43" s="112"/>
      <c r="G43" s="60" t="s">
        <v>2</v>
      </c>
      <c r="H43" s="112"/>
      <c r="I43" s="113"/>
      <c r="J43" s="7" t="s">
        <v>85</v>
      </c>
      <c r="K43" s="16"/>
      <c r="L43" s="16"/>
    </row>
    <row r="44" spans="1:12" ht="19.5" customHeight="1">
      <c r="A44" s="70" t="s">
        <v>113</v>
      </c>
      <c r="B44" s="107"/>
      <c r="C44" s="110"/>
      <c r="D44" s="17">
        <f>IF(C43="請求者","郵便番号","")</f>
      </c>
      <c r="E44" s="89"/>
      <c r="F44" s="90"/>
      <c r="G44" s="61" t="s">
        <v>2</v>
      </c>
      <c r="H44" s="90"/>
      <c r="I44" s="98"/>
      <c r="J44" s="72" t="s">
        <v>171</v>
      </c>
      <c r="K44" s="16"/>
      <c r="L44" s="16"/>
    </row>
    <row r="45" spans="1:10" ht="19.5" customHeight="1">
      <c r="A45" s="70" t="s">
        <v>114</v>
      </c>
      <c r="B45" s="107"/>
      <c r="C45" s="110"/>
      <c r="D45" s="17">
        <f>IF(C43="請求者","住所","")</f>
      </c>
      <c r="E45" s="93"/>
      <c r="F45" s="93"/>
      <c r="G45" s="93"/>
      <c r="H45" s="93"/>
      <c r="I45" s="94"/>
      <c r="J45" s="72" t="s">
        <v>170</v>
      </c>
    </row>
    <row r="46" spans="1:10" ht="19.5" customHeight="1">
      <c r="A46" s="70" t="s">
        <v>115</v>
      </c>
      <c r="B46" s="107"/>
      <c r="C46" s="110"/>
      <c r="D46" s="18">
        <f>IF(C43="請求者","法人名","")</f>
      </c>
      <c r="E46" s="89"/>
      <c r="F46" s="90"/>
      <c r="G46" s="90"/>
      <c r="H46" s="90"/>
      <c r="I46" s="98"/>
      <c r="J46" s="72" t="s">
        <v>87</v>
      </c>
    </row>
    <row r="47" spans="1:12" ht="19.5" customHeight="1">
      <c r="A47" s="70" t="s">
        <v>116</v>
      </c>
      <c r="B47" s="107"/>
      <c r="C47" s="110"/>
      <c r="D47" s="18">
        <f>IF(AND(C43="請求者",OR($K$21=2,$K$21=3)),"部署名","")</f>
      </c>
      <c r="E47" s="89"/>
      <c r="F47" s="90"/>
      <c r="G47" s="90"/>
      <c r="H47" s="90"/>
      <c r="I47" s="98"/>
      <c r="J47" s="72" t="s">
        <v>86</v>
      </c>
      <c r="K47" s="2"/>
      <c r="L47" s="2"/>
    </row>
    <row r="48" spans="1:12" ht="19.5" customHeight="1">
      <c r="A48" s="70" t="s">
        <v>117</v>
      </c>
      <c r="B48" s="107"/>
      <c r="C48" s="110"/>
      <c r="D48" s="18">
        <f>IF(C43="請求者","氏名","")</f>
      </c>
      <c r="E48" s="89"/>
      <c r="F48" s="90"/>
      <c r="G48" s="90"/>
      <c r="H48" s="90"/>
      <c r="I48" s="98"/>
      <c r="J48" s="72" t="s">
        <v>88</v>
      </c>
      <c r="K48" s="2"/>
      <c r="L48" s="2"/>
    </row>
    <row r="49" spans="1:12" ht="19.5" customHeight="1">
      <c r="A49" s="70" t="s">
        <v>118</v>
      </c>
      <c r="B49" s="107"/>
      <c r="C49" s="114">
        <f>IF(OR($K$20*$K$22=20,$K$20*$K$22=40,$K$20*$K$22=50),"振込先","")</f>
      </c>
      <c r="D49" s="17">
        <f>IF(C49="振込先","銀行名","")</f>
      </c>
      <c r="E49" s="93"/>
      <c r="F49" s="93"/>
      <c r="G49" s="93"/>
      <c r="H49" s="93"/>
      <c r="I49" s="94"/>
      <c r="J49" s="72" t="s">
        <v>169</v>
      </c>
      <c r="K49" s="1"/>
      <c r="L49" s="1"/>
    </row>
    <row r="50" spans="1:12" ht="19.5" customHeight="1">
      <c r="A50" s="70" t="s">
        <v>119</v>
      </c>
      <c r="B50" s="107"/>
      <c r="C50" s="115"/>
      <c r="D50" s="17">
        <f>IF(C49="振込先","本・支店名","")</f>
      </c>
      <c r="E50" s="93"/>
      <c r="F50" s="93"/>
      <c r="G50" s="93"/>
      <c r="H50" s="93"/>
      <c r="I50" s="94"/>
      <c r="J50" s="72" t="s">
        <v>169</v>
      </c>
      <c r="K50" s="19"/>
      <c r="L50" s="19"/>
    </row>
    <row r="51" spans="1:10" ht="19.5" customHeight="1">
      <c r="A51" s="70" t="s">
        <v>120</v>
      </c>
      <c r="B51" s="107"/>
      <c r="C51" s="115"/>
      <c r="D51" s="17">
        <f>IF(C49="振込先","預金種目","")</f>
      </c>
      <c r="E51" s="117"/>
      <c r="F51" s="117"/>
      <c r="G51" s="117"/>
      <c r="H51" s="117"/>
      <c r="I51" s="118"/>
      <c r="J51" s="73" t="s">
        <v>168</v>
      </c>
    </row>
    <row r="52" spans="1:10" ht="19.5" customHeight="1">
      <c r="A52" s="70" t="s">
        <v>121</v>
      </c>
      <c r="B52" s="107"/>
      <c r="C52" s="115"/>
      <c r="D52" s="17">
        <f>IF(C49="振込先","口座番号","")</f>
      </c>
      <c r="E52" s="93"/>
      <c r="F52" s="93"/>
      <c r="G52" s="93"/>
      <c r="H52" s="93"/>
      <c r="I52" s="94"/>
      <c r="J52" s="74" t="s">
        <v>89</v>
      </c>
    </row>
    <row r="53" spans="1:10" ht="39.75" customHeight="1">
      <c r="A53" s="70" t="s">
        <v>122</v>
      </c>
      <c r="B53" s="107"/>
      <c r="C53" s="115"/>
      <c r="D53" s="17">
        <f>IF(C49="振込先","口座名義(漢字)","")</f>
      </c>
      <c r="E53" s="93"/>
      <c r="F53" s="93"/>
      <c r="G53" s="93"/>
      <c r="H53" s="93"/>
      <c r="I53" s="94"/>
      <c r="J53" s="74" t="s">
        <v>38</v>
      </c>
    </row>
    <row r="54" spans="1:10" ht="39.75" customHeight="1">
      <c r="A54" s="70" t="s">
        <v>123</v>
      </c>
      <c r="B54" s="107"/>
      <c r="C54" s="116"/>
      <c r="D54" s="17">
        <f>IF(C49="振込先","口座名義(フリガナ)","")</f>
      </c>
      <c r="E54" s="93"/>
      <c r="F54" s="93"/>
      <c r="G54" s="93"/>
      <c r="H54" s="93"/>
      <c r="I54" s="94"/>
      <c r="J54" s="74" t="s">
        <v>39</v>
      </c>
    </row>
    <row r="55" spans="1:10" ht="19.5" customHeight="1">
      <c r="A55" s="70" t="s">
        <v>124</v>
      </c>
      <c r="B55" s="107"/>
      <c r="C55" s="95">
        <f>IF(AND(OR($K$20*$K$22=30,$K$20*$K$22=50),$M$2="○"),"受領者",IF(AND(AND(OR($K$20*$K$21=20,$K$20*$K$21=30),OR($K$22=3,$K$22=5)),$M$2&lt;&gt;"○"),"委任者",""))</f>
      </c>
      <c r="D55" s="17">
        <f>IF(OR(C55="委任者",C55="受領者"),"郵便番号","")</f>
      </c>
      <c r="E55" s="89"/>
      <c r="F55" s="90"/>
      <c r="G55" s="61" t="s">
        <v>2</v>
      </c>
      <c r="H55" s="90"/>
      <c r="I55" s="98"/>
      <c r="J55" s="91" t="str">
        <f>IF($M$2="○","受領者の情報を記載してください。","請求者が施設長の場合のみ記載してください。")</f>
        <v>請求者が施設長の場合のみ記載してください。</v>
      </c>
    </row>
    <row r="56" spans="1:10" ht="19.5" customHeight="1">
      <c r="A56" s="70" t="s">
        <v>125</v>
      </c>
      <c r="B56" s="107"/>
      <c r="C56" s="96"/>
      <c r="D56" s="17">
        <f>IF(OR(C55="委任者",C55="受領者"),"住所","")</f>
      </c>
      <c r="E56" s="93"/>
      <c r="F56" s="93"/>
      <c r="G56" s="93"/>
      <c r="H56" s="93"/>
      <c r="I56" s="94"/>
      <c r="J56" s="91"/>
    </row>
    <row r="57" spans="1:10" ht="19.5" customHeight="1">
      <c r="A57" s="70" t="s">
        <v>126</v>
      </c>
      <c r="B57" s="107"/>
      <c r="C57" s="96"/>
      <c r="D57" s="18">
        <f>IF(OR(C55="委任者",C55="受領者"),"法人名","")</f>
      </c>
      <c r="E57" s="89"/>
      <c r="F57" s="90"/>
      <c r="G57" s="90"/>
      <c r="H57" s="90"/>
      <c r="I57" s="98"/>
      <c r="J57" s="91"/>
    </row>
    <row r="58" spans="1:10" ht="19.5" customHeight="1">
      <c r="A58" s="70" t="s">
        <v>127</v>
      </c>
      <c r="B58" s="108"/>
      <c r="C58" s="97"/>
      <c r="D58" s="20">
        <f>IF(OR(C55="委任者",C55="受領者"),"氏名","")</f>
      </c>
      <c r="E58" s="99"/>
      <c r="F58" s="100"/>
      <c r="G58" s="100"/>
      <c r="H58" s="100"/>
      <c r="I58" s="101"/>
      <c r="J58" s="92"/>
    </row>
    <row r="60" ht="18.75">
      <c r="B60" s="63" t="s">
        <v>155</v>
      </c>
    </row>
    <row r="61" spans="2:10" ht="19.5" customHeight="1">
      <c r="B61" s="77" t="s">
        <v>156</v>
      </c>
      <c r="C61" s="138" t="s">
        <v>157</v>
      </c>
      <c r="D61" s="138"/>
      <c r="E61" s="138"/>
      <c r="F61" s="138"/>
      <c r="G61" s="138"/>
      <c r="H61" s="138"/>
      <c r="I61" s="138"/>
      <c r="J61" s="78" t="s">
        <v>158</v>
      </c>
    </row>
    <row r="62" spans="2:10" ht="19.5" customHeight="1">
      <c r="B62" s="65" t="s">
        <v>159</v>
      </c>
      <c r="C62" s="122">
        <f>IF($K$20=1,"債権情報(新規)届出書",IF($K$20=10,"債権情報(変更)届出書",""))</f>
      </c>
      <c r="D62" s="122"/>
      <c r="E62" s="122"/>
      <c r="F62" s="122"/>
      <c r="G62" s="122"/>
      <c r="H62" s="122"/>
      <c r="I62" s="122"/>
      <c r="J62" s="66">
        <f>IF($K$20=1,"要押印(印影が不鮮明でないことを確認すること)",IF($K$20=10,"要押印(印影が不鮮明でないことを確認すること)",""))</f>
      </c>
    </row>
    <row r="63" spans="2:10" ht="19.5" customHeight="1">
      <c r="B63" s="65" t="s">
        <v>159</v>
      </c>
      <c r="C63" s="122">
        <f>IF(OR($K$20=1,AND($K$20=10,OR($K$22=2,$K$22=4,$K$22=5))),"通帳の写し","")</f>
      </c>
      <c r="D63" s="122"/>
      <c r="E63" s="122"/>
      <c r="F63" s="122"/>
      <c r="G63" s="122"/>
      <c r="H63" s="122"/>
      <c r="I63" s="122"/>
      <c r="J63" s="66">
        <f>IF(OR($K$20=1,AND($K$20=10,OR($K$22=2,$K$22=4,$K$22=5))),"記載のあった情報を全て確認するため、通常は通帳の表紙(漢字名義等)＆1ページ目（フリガナ等）","")</f>
      </c>
    </row>
    <row r="64" spans="2:10" ht="19.5" customHeight="1">
      <c r="B64" s="65" t="s">
        <v>159</v>
      </c>
      <c r="C64" s="122">
        <f>IF(OR($K$21=2,$K$21=3),"委任状"&amp;IF($K$20=1,"（新規）",IF($K$20=2,"（変更）","")),"")</f>
      </c>
      <c r="D64" s="122"/>
      <c r="E64" s="122"/>
      <c r="F64" s="122"/>
      <c r="G64" s="122"/>
      <c r="H64" s="122"/>
      <c r="I64" s="122"/>
      <c r="J64" s="66">
        <f>IF(OR($K$21=2,$K$21=3),"要押印(印影が不鮮明でないことを確認すること)","")</f>
      </c>
    </row>
    <row r="65" spans="2:10" ht="18.75">
      <c r="B65" s="67"/>
      <c r="C65" s="68"/>
      <c r="D65" s="68"/>
      <c r="E65" s="68"/>
      <c r="F65" s="68"/>
      <c r="G65" s="68"/>
      <c r="H65" s="68"/>
      <c r="I65" s="68"/>
      <c r="J65" s="68"/>
    </row>
    <row r="66" spans="2:17" ht="30" customHeight="1">
      <c r="B66" s="63" t="s">
        <v>145</v>
      </c>
      <c r="M66" s="16"/>
      <c r="N66" s="16"/>
      <c r="O66" s="16"/>
      <c r="P66" s="16"/>
      <c r="Q66" s="16"/>
    </row>
    <row r="67" spans="2:17" ht="19.5" customHeight="1">
      <c r="B67" s="64" t="s">
        <v>150</v>
      </c>
      <c r="M67" s="16"/>
      <c r="N67" s="16"/>
      <c r="O67" s="16"/>
      <c r="P67" s="16"/>
      <c r="Q67" s="16"/>
    </row>
    <row r="68" spans="2:17" ht="19.5" customHeight="1">
      <c r="B68" s="64" t="s">
        <v>151</v>
      </c>
      <c r="M68" s="16"/>
      <c r="N68" s="16"/>
      <c r="O68" s="16"/>
      <c r="P68" s="16"/>
      <c r="Q68" s="16"/>
    </row>
    <row r="69" spans="2:17" ht="19.5" customHeight="1">
      <c r="B69" s="64" t="s">
        <v>177</v>
      </c>
      <c r="M69" s="16"/>
      <c r="N69" s="16"/>
      <c r="O69" s="16"/>
      <c r="P69" s="16"/>
      <c r="Q69" s="16"/>
    </row>
    <row r="70" spans="2:17" ht="19.5" customHeight="1">
      <c r="B70" s="64" t="s">
        <v>152</v>
      </c>
      <c r="M70" s="16"/>
      <c r="N70" s="16"/>
      <c r="O70" s="16"/>
      <c r="P70" s="16"/>
      <c r="Q70" s="16"/>
    </row>
    <row r="71" spans="2:17" ht="19.5" customHeight="1">
      <c r="B71" s="64" t="s">
        <v>153</v>
      </c>
      <c r="M71" s="16"/>
      <c r="N71" s="16"/>
      <c r="O71" s="16"/>
      <c r="P71" s="16"/>
      <c r="Q71" s="16"/>
    </row>
    <row r="72" ht="30" customHeight="1"/>
  </sheetData>
  <sheetProtection sheet="1" selectLockedCells="1"/>
  <mergeCells count="69">
    <mergeCell ref="C63:I63"/>
    <mergeCell ref="J8:J10"/>
    <mergeCell ref="J2:J4"/>
    <mergeCell ref="J5:J7"/>
    <mergeCell ref="C61:I61"/>
    <mergeCell ref="B17:C17"/>
    <mergeCell ref="D17:I17"/>
    <mergeCell ref="B23:I25"/>
    <mergeCell ref="E26:F26"/>
    <mergeCell ref="H26:I26"/>
    <mergeCell ref="E27:F27"/>
    <mergeCell ref="H27:I27"/>
    <mergeCell ref="E31:I31"/>
    <mergeCell ref="C32:C37"/>
    <mergeCell ref="E36:I36"/>
    <mergeCell ref="E40:I40"/>
    <mergeCell ref="E29:I29"/>
    <mergeCell ref="E30:I30"/>
    <mergeCell ref="E37:I37"/>
    <mergeCell ref="E34:I34"/>
    <mergeCell ref="C64:I64"/>
    <mergeCell ref="C62:I62"/>
    <mergeCell ref="D22:I22"/>
    <mergeCell ref="B21:B22"/>
    <mergeCell ref="B18:C18"/>
    <mergeCell ref="D18:I18"/>
    <mergeCell ref="B19:C19"/>
    <mergeCell ref="D19:I19"/>
    <mergeCell ref="B20:C20"/>
    <mergeCell ref="D20:I20"/>
    <mergeCell ref="D21:I21"/>
    <mergeCell ref="E32:I32"/>
    <mergeCell ref="E33:I33"/>
    <mergeCell ref="B26:B41"/>
    <mergeCell ref="E41:I41"/>
    <mergeCell ref="C38:C41"/>
    <mergeCell ref="H38:I38"/>
    <mergeCell ref="E39:I39"/>
    <mergeCell ref="E28:I28"/>
    <mergeCell ref="C26:C31"/>
    <mergeCell ref="E38:F38"/>
    <mergeCell ref="C49:C54"/>
    <mergeCell ref="E49:I49"/>
    <mergeCell ref="E50:I50"/>
    <mergeCell ref="E51:I51"/>
    <mergeCell ref="E52:I52"/>
    <mergeCell ref="E53:I53"/>
    <mergeCell ref="H44:I44"/>
    <mergeCell ref="E45:I45"/>
    <mergeCell ref="E47:I47"/>
    <mergeCell ref="E48:I48"/>
    <mergeCell ref="B42:J42"/>
    <mergeCell ref="B16:I16"/>
    <mergeCell ref="J38:J41"/>
    <mergeCell ref="B43:B58"/>
    <mergeCell ref="C43:C48"/>
    <mergeCell ref="E43:F43"/>
    <mergeCell ref="H43:I43"/>
    <mergeCell ref="E35:I35"/>
    <mergeCell ref="E44:F44"/>
    <mergeCell ref="J55:J58"/>
    <mergeCell ref="E54:I54"/>
    <mergeCell ref="C55:C58"/>
    <mergeCell ref="E55:F55"/>
    <mergeCell ref="H55:I55"/>
    <mergeCell ref="E56:I56"/>
    <mergeCell ref="E57:I57"/>
    <mergeCell ref="E58:I58"/>
    <mergeCell ref="E46:I46"/>
  </mergeCells>
  <conditionalFormatting sqref="D22:I22">
    <cfRule type="expression" priority="12" dxfId="0">
      <formula>$C$22&lt;&gt;"変更情報"</formula>
    </cfRule>
  </conditionalFormatting>
  <conditionalFormatting sqref="E26:I28 E31:I39 E41:I41">
    <cfRule type="expression" priority="11" dxfId="0">
      <formula>$D26=""</formula>
    </cfRule>
  </conditionalFormatting>
  <conditionalFormatting sqref="E29:I30">
    <cfRule type="expression" priority="10" dxfId="0">
      <formula>$D29=""</formula>
    </cfRule>
  </conditionalFormatting>
  <conditionalFormatting sqref="E40:I40">
    <cfRule type="expression" priority="9" dxfId="0">
      <formula>$D40=""</formula>
    </cfRule>
  </conditionalFormatting>
  <conditionalFormatting sqref="E43:I45 E48:I56 E58:I58">
    <cfRule type="expression" priority="3" dxfId="0">
      <formula>$D43=""</formula>
    </cfRule>
  </conditionalFormatting>
  <conditionalFormatting sqref="E46:I47">
    <cfRule type="expression" priority="2" dxfId="0">
      <formula>$D46=""</formula>
    </cfRule>
  </conditionalFormatting>
  <conditionalFormatting sqref="E57:I57">
    <cfRule type="expression" priority="1" dxfId="0">
      <formula>$D57=""</formula>
    </cfRule>
  </conditionalFormatting>
  <dataValidations count="11">
    <dataValidation type="list" allowBlank="1" showInputMessage="1" showErrorMessage="1" sqref="D20">
      <formula1>$O$2:$O$4</formula1>
    </dataValidation>
    <dataValidation type="list" allowBlank="1" showInputMessage="1" showErrorMessage="1" sqref="D21">
      <formula1>$Q$2:$Q$5</formula1>
    </dataValidation>
    <dataValidation type="list" allowBlank="1" showInputMessage="1" showErrorMessage="1" sqref="D22:I22">
      <formula1>$P$2:$P$7</formula1>
    </dataValidation>
    <dataValidation type="list" allowBlank="1" showInputMessage="1" showErrorMessage="1" sqref="E34:I34 E51:I51">
      <formula1>$R$2:$R$5</formula1>
    </dataValidation>
    <dataValidation type="list" allowBlank="1" showInputMessage="1" showErrorMessage="1" sqref="D19:I19">
      <formula1>$N$2:$N$8</formula1>
    </dataValidation>
    <dataValidation type="textLength" operator="lessThanOrEqual" allowBlank="1" showInputMessage="1" showErrorMessage="1" imeMode="halfAlpha" sqref="E35:I35 E52:I52">
      <formula1>7</formula1>
    </dataValidation>
    <dataValidation type="list" allowBlank="1" showInputMessage="1" showErrorMessage="1" sqref="M2">
      <formula1>"○,×"</formula1>
    </dataValidation>
    <dataValidation allowBlank="1" showInputMessage="1" showErrorMessage="1" imeMode="hiragana" sqref="D17:I18 E28:I33 E36:I36 E39:I41 E45:I50 E53:I53 E56:I58"/>
    <dataValidation allowBlank="1" showInputMessage="1" showErrorMessage="1" imeMode="halfAlpha" sqref="E26:F27 H26:I27 H43:I44 E43:F44 E55:F55 H55:I55 E38:F38 H38:I38"/>
    <dataValidation allowBlank="1" showInputMessage="1" showErrorMessage="1" imeMode="halfKatakana" sqref="E54:I54 E37:I37"/>
    <dataValidation type="list" allowBlank="1" showInputMessage="1" showErrorMessage="1" sqref="B62:B65">
      <formula1>"□,☑"</formula1>
    </dataValidation>
  </dataValidation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00B0F0"/>
  </sheetPr>
  <dimension ref="A1:P43"/>
  <sheetViews>
    <sheetView view="pageBreakPreview" zoomScale="90" zoomScaleSheetLayoutView="90" zoomScalePageLayoutView="0" workbookViewId="0" topLeftCell="A4">
      <selection activeCell="D27" sqref="D27:I30"/>
    </sheetView>
  </sheetViews>
  <sheetFormatPr defaultColWidth="9.00390625" defaultRowHeight="13.5"/>
  <cols>
    <col min="1" max="1" width="5.625" style="23" customWidth="1"/>
    <col min="2" max="16" width="5.625" style="3" customWidth="1"/>
    <col min="17" max="16384" width="9.00390625" style="3" customWidth="1"/>
  </cols>
  <sheetData>
    <row r="1" spans="1:16" ht="15" customHeight="1">
      <c r="A1" s="86"/>
      <c r="B1" s="4"/>
      <c r="C1" s="4"/>
      <c r="D1" s="4"/>
      <c r="E1" s="4"/>
      <c r="F1" s="4"/>
      <c r="G1" s="4"/>
      <c r="H1" s="197" t="s">
        <v>30</v>
      </c>
      <c r="I1" s="197"/>
      <c r="J1" s="197"/>
      <c r="K1" s="197"/>
      <c r="L1" s="193"/>
      <c r="M1" s="193"/>
      <c r="N1" s="193"/>
      <c r="O1" s="193"/>
      <c r="P1" s="4"/>
    </row>
    <row r="2" spans="1:16" ht="15" customHeight="1">
      <c r="A2" s="86"/>
      <c r="B2" s="4"/>
      <c r="C2" s="4"/>
      <c r="D2" s="4"/>
      <c r="E2" s="4"/>
      <c r="F2" s="4"/>
      <c r="G2" s="4"/>
      <c r="H2" s="85"/>
      <c r="I2" s="85"/>
      <c r="J2" s="197" t="s">
        <v>69</v>
      </c>
      <c r="K2" s="197"/>
      <c r="L2" s="199">
        <f>WIDECHAR('入力シート'!D18)</f>
      </c>
      <c r="M2" s="199"/>
      <c r="N2" s="199"/>
      <c r="O2" s="199"/>
      <c r="P2" s="4"/>
    </row>
    <row r="3" spans="1:16" ht="15" customHeight="1">
      <c r="A3" s="86"/>
      <c r="B3" s="4"/>
      <c r="C3" s="4"/>
      <c r="D3" s="4"/>
      <c r="E3" s="4"/>
      <c r="F3" s="4"/>
      <c r="G3" s="4"/>
      <c r="H3" s="4"/>
      <c r="I3" s="4"/>
      <c r="J3" s="197" t="s">
        <v>19</v>
      </c>
      <c r="K3" s="197"/>
      <c r="L3" s="195">
        <f>'入力シート'!D19</f>
        <v>0</v>
      </c>
      <c r="M3" s="195"/>
      <c r="N3" s="195"/>
      <c r="O3" s="195"/>
      <c r="P3" s="4"/>
    </row>
    <row r="4" spans="1:16" ht="15" customHeight="1">
      <c r="A4" s="86"/>
      <c r="B4" s="4"/>
      <c r="C4" s="4"/>
      <c r="D4" s="4"/>
      <c r="E4" s="4"/>
      <c r="F4" s="4"/>
      <c r="G4" s="4"/>
      <c r="H4" s="4"/>
      <c r="I4" s="4"/>
      <c r="J4" s="83"/>
      <c r="K4" s="83"/>
      <c r="L4" s="4"/>
      <c r="M4" s="4"/>
      <c r="N4" s="4"/>
      <c r="O4" s="4"/>
      <c r="P4" s="4"/>
    </row>
    <row r="5" spans="1:16" ht="21.75" customHeight="1">
      <c r="A5" s="194" t="s">
        <v>77</v>
      </c>
      <c r="B5" s="194"/>
      <c r="C5" s="194"/>
      <c r="D5" s="194"/>
      <c r="E5" s="194"/>
      <c r="F5" s="194"/>
      <c r="G5" s="194"/>
      <c r="H5" s="194"/>
      <c r="I5" s="194"/>
      <c r="J5" s="194"/>
      <c r="K5" s="194"/>
      <c r="L5" s="194"/>
      <c r="M5" s="194"/>
      <c r="N5" s="194"/>
      <c r="O5" s="194"/>
      <c r="P5" s="194"/>
    </row>
    <row r="6" spans="1:16" ht="15" customHeight="1">
      <c r="A6" s="86"/>
      <c r="B6" s="4"/>
      <c r="C6" s="4"/>
      <c r="D6" s="4"/>
      <c r="E6" s="4"/>
      <c r="F6" s="4"/>
      <c r="G6" s="4"/>
      <c r="H6" s="4"/>
      <c r="I6" s="4"/>
      <c r="J6" s="4"/>
      <c r="K6" s="4"/>
      <c r="L6" s="4"/>
      <c r="M6" s="4"/>
      <c r="N6" s="4"/>
      <c r="O6" s="4"/>
      <c r="P6" s="4"/>
    </row>
    <row r="7" spans="1:16" ht="15" customHeight="1">
      <c r="A7" s="195" t="s">
        <v>1</v>
      </c>
      <c r="B7" s="195"/>
      <c r="C7" s="195"/>
      <c r="D7" s="195"/>
      <c r="E7" s="195"/>
      <c r="F7" s="83"/>
      <c r="G7" s="4"/>
      <c r="H7" s="4"/>
      <c r="I7" s="4"/>
      <c r="J7" s="4"/>
      <c r="K7" s="4"/>
      <c r="L7" s="4"/>
      <c r="M7" s="4"/>
      <c r="N7" s="4"/>
      <c r="O7" s="4"/>
      <c r="P7" s="4"/>
    </row>
    <row r="8" spans="1:16" ht="15" customHeight="1">
      <c r="A8" s="83"/>
      <c r="B8" s="83"/>
      <c r="C8" s="83"/>
      <c r="D8" s="83"/>
      <c r="E8" s="83"/>
      <c r="F8" s="83"/>
      <c r="G8" s="4"/>
      <c r="H8" s="4"/>
      <c r="I8" s="87" t="s">
        <v>70</v>
      </c>
      <c r="J8" s="196">
        <f>IF(OR('入力シート'!$M$2="○",'入力シート'!$K$21=1),WIDECHAR(IF('入力シート'!E45=0,'入力シート'!E28,'入力シート'!E45)),WIDECHAR(IF('入力シート'!E56=0,'入力シート'!E39,'入力シート'!E56)))</f>
      </c>
      <c r="K8" s="196"/>
      <c r="L8" s="196"/>
      <c r="M8" s="196"/>
      <c r="N8" s="196"/>
      <c r="O8" s="196"/>
      <c r="P8" s="4"/>
    </row>
    <row r="9" spans="1:16" ht="15" customHeight="1">
      <c r="A9" s="83"/>
      <c r="B9" s="83"/>
      <c r="C9" s="83"/>
      <c r="D9" s="83"/>
      <c r="E9" s="83"/>
      <c r="F9" s="83"/>
      <c r="G9" s="4"/>
      <c r="H9" s="4"/>
      <c r="I9" s="87" t="s">
        <v>71</v>
      </c>
      <c r="J9" s="196">
        <f>IF(OR('入力シート'!$M$2="○",'入力シート'!$K$21=1),IF(AND('入力シート'!E46=0,'入力シート'!E47=0),WIDECHAR('入力シート'!E29)&amp;" "&amp;WIDECHAR('入力シート'!E30),WIDECHAR('入力シート'!E46)&amp;" "&amp;WIDECHAR('入力シート'!E47)),WIDECHAR(IF('入力シート'!E57=0,'入力シート'!E40,'入力シート'!E57)))</f>
      </c>
      <c r="K9" s="196"/>
      <c r="L9" s="196"/>
      <c r="M9" s="196"/>
      <c r="N9" s="196"/>
      <c r="O9" s="196"/>
      <c r="P9" s="4"/>
    </row>
    <row r="10" spans="1:16" ht="15" customHeight="1">
      <c r="A10" s="86"/>
      <c r="B10" s="4"/>
      <c r="C10" s="4"/>
      <c r="D10" s="4"/>
      <c r="E10" s="4"/>
      <c r="F10" s="4"/>
      <c r="G10" s="4"/>
      <c r="H10" s="4"/>
      <c r="I10" s="87" t="s">
        <v>72</v>
      </c>
      <c r="J10" s="196">
        <f>IF(OR('入力シート'!$M$2="○",'入力シート'!$K$21=1),WIDECHAR(IF('入力シート'!E48=0,'入力シート'!E31,'入力シート'!E48)),WIDECHAR(IF('入力シート'!E58=0,'入力シート'!E41,'入力シート'!E58)))</f>
      </c>
      <c r="K10" s="196"/>
      <c r="L10" s="196"/>
      <c r="M10" s="196"/>
      <c r="N10" s="196"/>
      <c r="O10" s="196"/>
      <c r="P10" s="71" t="s">
        <v>73</v>
      </c>
    </row>
    <row r="11" spans="1:16" ht="15" customHeight="1">
      <c r="A11" s="86"/>
      <c r="B11" s="4"/>
      <c r="C11" s="4"/>
      <c r="D11" s="4"/>
      <c r="E11" s="4"/>
      <c r="F11" s="4"/>
      <c r="G11" s="4"/>
      <c r="H11" s="4"/>
      <c r="I11" s="83"/>
      <c r="J11" s="87"/>
      <c r="K11" s="84"/>
      <c r="L11" s="84"/>
      <c r="M11" s="84"/>
      <c r="N11" s="84"/>
      <c r="O11" s="84"/>
      <c r="P11" s="4"/>
    </row>
    <row r="12" spans="1:16" ht="15" customHeight="1">
      <c r="A12" s="86"/>
      <c r="B12" s="195" t="str">
        <f>'入力シート'!D18&amp;"の債権情報について下記のとおり変更をお願いいたします。"</f>
        <v>の債権情報について下記のとおり変更をお願いいたします。</v>
      </c>
      <c r="C12" s="195"/>
      <c r="D12" s="195"/>
      <c r="E12" s="195"/>
      <c r="F12" s="195"/>
      <c r="G12" s="195"/>
      <c r="H12" s="195"/>
      <c r="I12" s="195"/>
      <c r="J12" s="195"/>
      <c r="K12" s="195"/>
      <c r="L12" s="195"/>
      <c r="M12" s="195"/>
      <c r="N12" s="195"/>
      <c r="O12" s="195"/>
      <c r="P12" s="4"/>
    </row>
    <row r="13" spans="1:16" ht="15" customHeight="1">
      <c r="A13" s="86"/>
      <c r="B13" s="83"/>
      <c r="C13" s="83"/>
      <c r="D13" s="83"/>
      <c r="E13" s="83"/>
      <c r="F13" s="83"/>
      <c r="G13" s="83"/>
      <c r="H13" s="83"/>
      <c r="I13" s="83"/>
      <c r="J13" s="83"/>
      <c r="K13" s="83"/>
      <c r="L13" s="83"/>
      <c r="M13" s="83"/>
      <c r="N13" s="83"/>
      <c r="O13" s="83"/>
      <c r="P13" s="4"/>
    </row>
    <row r="14" spans="1:16" ht="15" customHeight="1">
      <c r="A14" s="86"/>
      <c r="B14" s="4"/>
      <c r="C14" s="4"/>
      <c r="D14" s="4"/>
      <c r="E14" s="4"/>
      <c r="F14" s="4"/>
      <c r="G14" s="4"/>
      <c r="H14" s="195" t="s">
        <v>76</v>
      </c>
      <c r="I14" s="195"/>
      <c r="J14" s="87"/>
      <c r="K14" s="84"/>
      <c r="L14" s="84"/>
      <c r="M14" s="84"/>
      <c r="N14" s="84"/>
      <c r="O14" s="84"/>
      <c r="P14" s="4"/>
    </row>
    <row r="15" spans="1:16" ht="15" customHeight="1">
      <c r="A15" s="86"/>
      <c r="B15" s="4"/>
      <c r="C15" s="4"/>
      <c r="D15" s="4"/>
      <c r="E15" s="4"/>
      <c r="F15" s="4"/>
      <c r="G15" s="4"/>
      <c r="H15" s="83"/>
      <c r="I15" s="83"/>
      <c r="J15" s="87"/>
      <c r="K15" s="84"/>
      <c r="L15" s="84"/>
      <c r="M15" s="84"/>
      <c r="N15" s="84"/>
      <c r="O15" s="84"/>
      <c r="P15" s="4"/>
    </row>
    <row r="16" spans="1:16" ht="24.75" customHeight="1">
      <c r="A16" s="154" t="s">
        <v>42</v>
      </c>
      <c r="B16" s="154"/>
      <c r="C16" s="154"/>
      <c r="D16" s="4"/>
      <c r="E16" s="4"/>
      <c r="F16" s="4"/>
      <c r="G16" s="4"/>
      <c r="H16" s="4"/>
      <c r="I16" s="4"/>
      <c r="J16" s="4"/>
      <c r="K16" s="4"/>
      <c r="L16" s="4"/>
      <c r="M16" s="4"/>
      <c r="N16" s="4"/>
      <c r="O16" s="4"/>
      <c r="P16" s="4"/>
    </row>
    <row r="17" spans="1:16" ht="24.75" customHeight="1">
      <c r="A17" s="191">
        <f ca="1">IF('入力シート'!D17=0,TODAY(),'入力シート'!D17)</f>
        <v>43900</v>
      </c>
      <c r="B17" s="191"/>
      <c r="C17" s="191"/>
      <c r="D17" s="191"/>
      <c r="E17" s="191"/>
      <c r="F17" s="192" t="s">
        <v>43</v>
      </c>
      <c r="G17" s="192"/>
      <c r="H17" s="192"/>
      <c r="I17" s="192"/>
      <c r="J17" s="192"/>
      <c r="K17" s="193"/>
      <c r="L17" s="193"/>
      <c r="M17" s="193"/>
      <c r="N17" s="193"/>
      <c r="O17" s="193"/>
      <c r="P17" s="4"/>
    </row>
    <row r="18" spans="1:16" ht="15" customHeight="1">
      <c r="A18" s="86"/>
      <c r="B18" s="197" t="s">
        <v>128</v>
      </c>
      <c r="C18" s="197"/>
      <c r="D18" s="197"/>
      <c r="E18" s="198" t="str">
        <f>'入力シート'!D22&amp;" 情報"</f>
        <v> 情報</v>
      </c>
      <c r="F18" s="198"/>
      <c r="G18" s="198"/>
      <c r="H18" s="198"/>
      <c r="I18" s="198"/>
      <c r="J18" s="198"/>
      <c r="K18" s="4"/>
      <c r="L18" s="4"/>
      <c r="M18" s="4"/>
      <c r="N18" s="4"/>
      <c r="O18" s="4"/>
      <c r="P18" s="4"/>
    </row>
    <row r="19" spans="1:16" ht="24.75" customHeight="1">
      <c r="A19" s="154" t="s">
        <v>27</v>
      </c>
      <c r="B19" s="154"/>
      <c r="C19" s="154"/>
      <c r="D19" s="83"/>
      <c r="E19" s="83"/>
      <c r="F19" s="83"/>
      <c r="G19" s="83"/>
      <c r="H19" s="4"/>
      <c r="I19" s="4"/>
      <c r="J19" s="4"/>
      <c r="K19" s="4"/>
      <c r="L19" s="4"/>
      <c r="M19" s="4"/>
      <c r="N19" s="4"/>
      <c r="O19" s="4"/>
      <c r="P19" s="4"/>
    </row>
    <row r="20" spans="1:16" ht="24.75" customHeight="1">
      <c r="A20" s="158" t="s">
        <v>78</v>
      </c>
      <c r="B20" s="158"/>
      <c r="C20" s="158"/>
      <c r="D20" s="159" t="s">
        <v>79</v>
      </c>
      <c r="E20" s="159"/>
      <c r="F20" s="159"/>
      <c r="G20" s="159"/>
      <c r="H20" s="159"/>
      <c r="I20" s="159"/>
      <c r="J20" s="159" t="s">
        <v>80</v>
      </c>
      <c r="K20" s="159"/>
      <c r="L20" s="159"/>
      <c r="M20" s="159"/>
      <c r="N20" s="159"/>
      <c r="O20" s="159"/>
      <c r="P20" s="4"/>
    </row>
    <row r="21" spans="1:15" ht="24.75" customHeight="1">
      <c r="A21" s="145" t="s">
        <v>136</v>
      </c>
      <c r="B21" s="146"/>
      <c r="C21" s="147"/>
      <c r="D21" s="160">
        <f>IF(AND('入力シート'!E26&lt;&gt;0,'入力シート'!H26&lt;&gt;0),CONCATENATE("381-",'入力シート'!E26,"-",'入力シート'!H26),"")</f>
      </c>
      <c r="E21" s="161"/>
      <c r="F21" s="161"/>
      <c r="G21" s="161"/>
      <c r="H21" s="161"/>
      <c r="I21" s="161"/>
      <c r="J21" s="160">
        <f>IF(AND('入力シート'!E43&lt;&gt;0,'入力シート'!H43&lt;&gt;0),CONCATENATE("381-",'入力シート'!E43,"-",'入力シート'!H43),"")</f>
      </c>
      <c r="K21" s="161"/>
      <c r="L21" s="161"/>
      <c r="M21" s="161"/>
      <c r="N21" s="161"/>
      <c r="O21" s="173"/>
    </row>
    <row r="22" spans="1:16" ht="24.75" customHeight="1">
      <c r="A22" s="148" t="s">
        <v>28</v>
      </c>
      <c r="B22" s="149"/>
      <c r="C22" s="150"/>
      <c r="D22" s="162">
        <f>IF(AND('入力シート'!E27&lt;&gt;0,'入力シート'!H27&lt;&gt;0),CONCATENATE('入力シート'!E27,"-",'入力シート'!H27),"")</f>
      </c>
      <c r="E22" s="163"/>
      <c r="F22" s="163"/>
      <c r="G22" s="163"/>
      <c r="H22" s="163"/>
      <c r="I22" s="163"/>
      <c r="J22" s="162">
        <f>IF(AND('入力シート'!E44&lt;&gt;0,'入力シート'!H44&lt;&gt;0),CONCATENATE('入力シート'!E44,"-",'入力シート'!H44),"")</f>
      </c>
      <c r="K22" s="163"/>
      <c r="L22" s="163"/>
      <c r="M22" s="163"/>
      <c r="N22" s="163"/>
      <c r="O22" s="174"/>
      <c r="P22" s="4"/>
    </row>
    <row r="23" spans="1:16" ht="24.75" customHeight="1">
      <c r="A23" s="164" t="s">
        <v>29</v>
      </c>
      <c r="B23" s="165"/>
      <c r="C23" s="166"/>
      <c r="D23" s="170">
        <f>WIDECHAR('入力シート'!E28)</f>
      </c>
      <c r="E23" s="171"/>
      <c r="F23" s="171"/>
      <c r="G23" s="171"/>
      <c r="H23" s="171"/>
      <c r="I23" s="171"/>
      <c r="J23" s="170">
        <f>WIDECHAR('入力シート'!E45)</f>
      </c>
      <c r="K23" s="171"/>
      <c r="L23" s="171"/>
      <c r="M23" s="171"/>
      <c r="N23" s="171"/>
      <c r="O23" s="172"/>
      <c r="P23" s="4"/>
    </row>
    <row r="24" spans="1:16" ht="24.75" customHeight="1">
      <c r="A24" s="167"/>
      <c r="B24" s="168"/>
      <c r="C24" s="169"/>
      <c r="D24" s="170"/>
      <c r="E24" s="171"/>
      <c r="F24" s="171"/>
      <c r="G24" s="171"/>
      <c r="H24" s="171"/>
      <c r="I24" s="171"/>
      <c r="J24" s="170"/>
      <c r="K24" s="171"/>
      <c r="L24" s="171"/>
      <c r="M24" s="171"/>
      <c r="N24" s="171"/>
      <c r="O24" s="172"/>
      <c r="P24" s="4"/>
    </row>
    <row r="25" spans="1:16" ht="24.75" customHeight="1">
      <c r="A25" s="148" t="s">
        <v>66</v>
      </c>
      <c r="B25" s="149"/>
      <c r="C25" s="150"/>
      <c r="D25" s="162" t="str">
        <f>WIDECHAR('入力シート'!E29)&amp;" "&amp;WIDECHAR('入力シート'!E30)</f>
        <v> </v>
      </c>
      <c r="E25" s="163"/>
      <c r="F25" s="163"/>
      <c r="G25" s="163"/>
      <c r="H25" s="163"/>
      <c r="I25" s="163"/>
      <c r="J25" s="162" t="str">
        <f>WIDECHAR('入力シート'!E46)&amp;" "&amp;WIDECHAR('入力シート'!E47)</f>
        <v> </v>
      </c>
      <c r="K25" s="163"/>
      <c r="L25" s="163"/>
      <c r="M25" s="163"/>
      <c r="N25" s="163"/>
      <c r="O25" s="174"/>
      <c r="P25" s="4"/>
    </row>
    <row r="26" spans="1:16" ht="24.75" customHeight="1">
      <c r="A26" s="148" t="s">
        <v>31</v>
      </c>
      <c r="B26" s="149"/>
      <c r="C26" s="150"/>
      <c r="D26" s="162">
        <f>WIDECHAR('入力シート'!E31)</f>
      </c>
      <c r="E26" s="163"/>
      <c r="F26" s="163"/>
      <c r="G26" s="163"/>
      <c r="H26" s="163"/>
      <c r="I26" s="163"/>
      <c r="J26" s="162">
        <f>WIDECHAR('入力シート'!E48)</f>
      </c>
      <c r="K26" s="163"/>
      <c r="L26" s="163"/>
      <c r="M26" s="163"/>
      <c r="N26" s="163"/>
      <c r="O26" s="174"/>
      <c r="P26" s="4"/>
    </row>
    <row r="27" spans="1:16" ht="24.75" customHeight="1">
      <c r="A27" s="148" t="s">
        <v>41</v>
      </c>
      <c r="B27" s="149"/>
      <c r="C27" s="150"/>
      <c r="D27" s="185"/>
      <c r="E27" s="186"/>
      <c r="F27" s="186"/>
      <c r="G27" s="186"/>
      <c r="H27" s="186"/>
      <c r="I27" s="186"/>
      <c r="J27" s="185"/>
      <c r="K27" s="186"/>
      <c r="L27" s="186"/>
      <c r="M27" s="186"/>
      <c r="N27" s="186"/>
      <c r="O27" s="189"/>
      <c r="P27" s="4"/>
    </row>
    <row r="28" spans="1:16" ht="24.75" customHeight="1">
      <c r="A28" s="148"/>
      <c r="B28" s="149"/>
      <c r="C28" s="150"/>
      <c r="D28" s="185"/>
      <c r="E28" s="186"/>
      <c r="F28" s="186"/>
      <c r="G28" s="186"/>
      <c r="H28" s="186"/>
      <c r="I28" s="186"/>
      <c r="J28" s="185"/>
      <c r="K28" s="186"/>
      <c r="L28" s="186"/>
      <c r="M28" s="186"/>
      <c r="N28" s="186"/>
      <c r="O28" s="189"/>
      <c r="P28" s="4"/>
    </row>
    <row r="29" spans="1:16" ht="24.75" customHeight="1">
      <c r="A29" s="148"/>
      <c r="B29" s="149"/>
      <c r="C29" s="150"/>
      <c r="D29" s="185"/>
      <c r="E29" s="186"/>
      <c r="F29" s="186"/>
      <c r="G29" s="186"/>
      <c r="H29" s="186"/>
      <c r="I29" s="186"/>
      <c r="J29" s="185"/>
      <c r="K29" s="186"/>
      <c r="L29" s="186"/>
      <c r="M29" s="186"/>
      <c r="N29" s="186"/>
      <c r="O29" s="189"/>
      <c r="P29" s="4"/>
    </row>
    <row r="30" spans="1:16" ht="24.75" customHeight="1">
      <c r="A30" s="151"/>
      <c r="B30" s="152"/>
      <c r="C30" s="153"/>
      <c r="D30" s="187"/>
      <c r="E30" s="188"/>
      <c r="F30" s="188"/>
      <c r="G30" s="188"/>
      <c r="H30" s="188"/>
      <c r="I30" s="188"/>
      <c r="J30" s="187"/>
      <c r="K30" s="188"/>
      <c r="L30" s="188"/>
      <c r="M30" s="188"/>
      <c r="N30" s="188"/>
      <c r="O30" s="190"/>
      <c r="P30" s="4"/>
    </row>
    <row r="31" spans="1:16" ht="15" customHeight="1">
      <c r="A31" s="86" t="s">
        <v>167</v>
      </c>
      <c r="B31" s="83"/>
      <c r="C31" s="83"/>
      <c r="D31" s="22"/>
      <c r="E31" s="22"/>
      <c r="F31" s="22"/>
      <c r="G31" s="22"/>
      <c r="H31" s="22"/>
      <c r="I31" s="22"/>
      <c r="J31" s="22"/>
      <c r="K31" s="22"/>
      <c r="L31" s="22"/>
      <c r="M31" s="22"/>
      <c r="N31" s="22"/>
      <c r="O31" s="22"/>
      <c r="P31" s="4"/>
    </row>
    <row r="32" spans="1:16" ht="24.75" customHeight="1">
      <c r="A32" s="154" t="s">
        <v>32</v>
      </c>
      <c r="B32" s="154"/>
      <c r="C32" s="154"/>
      <c r="D32" s="83"/>
      <c r="E32" s="83"/>
      <c r="F32" s="83"/>
      <c r="G32" s="83"/>
      <c r="H32" s="4"/>
      <c r="I32" s="4"/>
      <c r="J32" s="4"/>
      <c r="K32" s="4"/>
      <c r="L32" s="4"/>
      <c r="M32" s="4"/>
      <c r="N32" s="4"/>
      <c r="O32" s="4"/>
      <c r="P32" s="4"/>
    </row>
    <row r="33" spans="1:16" ht="24.75" customHeight="1">
      <c r="A33" s="158" t="s">
        <v>78</v>
      </c>
      <c r="B33" s="158"/>
      <c r="C33" s="158"/>
      <c r="D33" s="159" t="s">
        <v>79</v>
      </c>
      <c r="E33" s="159"/>
      <c r="F33" s="159"/>
      <c r="G33" s="159"/>
      <c r="H33" s="159"/>
      <c r="I33" s="159"/>
      <c r="J33" s="159" t="s">
        <v>80</v>
      </c>
      <c r="K33" s="159"/>
      <c r="L33" s="159"/>
      <c r="M33" s="159"/>
      <c r="N33" s="159"/>
      <c r="O33" s="159"/>
      <c r="P33" s="4"/>
    </row>
    <row r="34" spans="1:16" ht="24.75" customHeight="1">
      <c r="A34" s="155" t="s">
        <v>33</v>
      </c>
      <c r="B34" s="156"/>
      <c r="C34" s="157"/>
      <c r="D34" s="160">
        <f>WIDECHAR('入力シート'!E32)</f>
      </c>
      <c r="E34" s="161"/>
      <c r="F34" s="161"/>
      <c r="G34" s="161"/>
      <c r="H34" s="161"/>
      <c r="I34" s="161"/>
      <c r="J34" s="160">
        <f>WIDECHAR('入力シート'!E49)</f>
      </c>
      <c r="K34" s="161"/>
      <c r="L34" s="161"/>
      <c r="M34" s="161"/>
      <c r="N34" s="161"/>
      <c r="O34" s="173"/>
      <c r="P34" s="4"/>
    </row>
    <row r="35" spans="1:16" ht="24.75" customHeight="1">
      <c r="A35" s="178" t="s">
        <v>34</v>
      </c>
      <c r="B35" s="179"/>
      <c r="C35" s="180"/>
      <c r="D35" s="162">
        <f>WIDECHAR('入力シート'!E33)</f>
      </c>
      <c r="E35" s="163"/>
      <c r="F35" s="163"/>
      <c r="G35" s="163"/>
      <c r="H35" s="163"/>
      <c r="I35" s="163"/>
      <c r="J35" s="162">
        <f>WIDECHAR('入力シート'!E50)</f>
      </c>
      <c r="K35" s="163"/>
      <c r="L35" s="163"/>
      <c r="M35" s="163"/>
      <c r="N35" s="163"/>
      <c r="O35" s="174"/>
      <c r="P35" s="4"/>
    </row>
    <row r="36" spans="1:16" ht="24.75" customHeight="1">
      <c r="A36" s="178" t="s">
        <v>12</v>
      </c>
      <c r="B36" s="179"/>
      <c r="C36" s="180"/>
      <c r="D36" s="162">
        <f>WIDECHAR('入力シート'!E34)</f>
      </c>
      <c r="E36" s="163"/>
      <c r="F36" s="163"/>
      <c r="G36" s="163"/>
      <c r="H36" s="163"/>
      <c r="I36" s="163"/>
      <c r="J36" s="162">
        <f>WIDECHAR('入力シート'!E51)</f>
      </c>
      <c r="K36" s="163"/>
      <c r="L36" s="163"/>
      <c r="M36" s="163"/>
      <c r="N36" s="163"/>
      <c r="O36" s="174"/>
      <c r="P36" s="4"/>
    </row>
    <row r="37" spans="1:16" ht="24.75" customHeight="1">
      <c r="A37" s="178" t="s">
        <v>35</v>
      </c>
      <c r="B37" s="179"/>
      <c r="C37" s="180"/>
      <c r="D37" s="162">
        <f>ASC('入力シート'!E35)</f>
      </c>
      <c r="E37" s="163"/>
      <c r="F37" s="163"/>
      <c r="G37" s="163"/>
      <c r="H37" s="163"/>
      <c r="I37" s="163"/>
      <c r="J37" s="162">
        <f>ASC('入力シート'!E52)</f>
      </c>
      <c r="K37" s="163"/>
      <c r="L37" s="163"/>
      <c r="M37" s="163"/>
      <c r="N37" s="163"/>
      <c r="O37" s="174"/>
      <c r="P37" s="4"/>
    </row>
    <row r="38" spans="1:16" ht="24.75" customHeight="1">
      <c r="A38" s="178" t="s">
        <v>36</v>
      </c>
      <c r="B38" s="179"/>
      <c r="C38" s="180"/>
      <c r="D38" s="162">
        <f>WIDECHAR('入力シート'!E36)</f>
      </c>
      <c r="E38" s="163"/>
      <c r="F38" s="163"/>
      <c r="G38" s="163"/>
      <c r="H38" s="163"/>
      <c r="I38" s="163"/>
      <c r="J38" s="162">
        <f>WIDECHAR('入力シート'!E53)</f>
      </c>
      <c r="K38" s="163"/>
      <c r="L38" s="163"/>
      <c r="M38" s="163"/>
      <c r="N38" s="163"/>
      <c r="O38" s="174"/>
      <c r="P38" s="4"/>
    </row>
    <row r="39" spans="1:16" ht="24.75" customHeight="1">
      <c r="A39" s="181" t="s">
        <v>37</v>
      </c>
      <c r="B39" s="182"/>
      <c r="C39" s="183"/>
      <c r="D39" s="175">
        <f>ASC(UPPER('入力シート'!E37))</f>
      </c>
      <c r="E39" s="176"/>
      <c r="F39" s="176"/>
      <c r="G39" s="176"/>
      <c r="H39" s="176"/>
      <c r="I39" s="176"/>
      <c r="J39" s="175">
        <f>ASC(UPPER('入力シート'!E54))</f>
      </c>
      <c r="K39" s="176"/>
      <c r="L39" s="176"/>
      <c r="M39" s="176"/>
      <c r="N39" s="176"/>
      <c r="O39" s="177"/>
      <c r="P39" s="4"/>
    </row>
    <row r="40" spans="1:16" ht="15" customHeight="1">
      <c r="A40" s="83"/>
      <c r="B40" s="83"/>
      <c r="C40" s="83"/>
      <c r="D40" s="83"/>
      <c r="E40" s="83"/>
      <c r="F40" s="83"/>
      <c r="G40" s="83"/>
      <c r="H40" s="83"/>
      <c r="I40" s="83"/>
      <c r="J40" s="83"/>
      <c r="K40" s="83"/>
      <c r="L40" s="83"/>
      <c r="M40" s="83"/>
      <c r="N40" s="83"/>
      <c r="O40" s="83"/>
      <c r="P40" s="4"/>
    </row>
    <row r="41" spans="1:16" ht="24.75" customHeight="1">
      <c r="A41" s="154" t="s">
        <v>40</v>
      </c>
      <c r="B41" s="154"/>
      <c r="C41" s="154"/>
      <c r="D41" s="4"/>
      <c r="E41" s="4"/>
      <c r="F41" s="4"/>
      <c r="G41" s="5"/>
      <c r="H41" s="5"/>
      <c r="I41" s="5"/>
      <c r="J41" s="5"/>
      <c r="K41" s="5"/>
      <c r="L41" s="5"/>
      <c r="M41" s="5"/>
      <c r="N41" s="5"/>
      <c r="O41" s="5"/>
      <c r="P41" s="4"/>
    </row>
    <row r="42" spans="1:16" ht="24.75" customHeight="1">
      <c r="A42" s="184" t="str">
        <f>IF(OR('入力シート'!C55="受領者",'入力シート'!C38="委任者"),"　委任者有り。別途委任状のとおり。","　委任者無し")</f>
        <v>　委任者無し</v>
      </c>
      <c r="B42" s="184"/>
      <c r="C42" s="184"/>
      <c r="D42" s="184"/>
      <c r="E42" s="184"/>
      <c r="F42" s="184"/>
      <c r="G42" s="184"/>
      <c r="H42" s="184"/>
      <c r="I42" s="184"/>
      <c r="J42" s="184"/>
      <c r="K42" s="184"/>
      <c r="L42" s="184"/>
      <c r="M42" s="184"/>
      <c r="N42" s="184"/>
      <c r="O42" s="184"/>
      <c r="P42" s="184"/>
    </row>
    <row r="43" spans="1:16" ht="24.75" customHeight="1">
      <c r="A43" s="4"/>
      <c r="B43" s="4"/>
      <c r="C43" s="4"/>
      <c r="D43" s="4"/>
      <c r="E43" s="4"/>
      <c r="F43" s="4"/>
      <c r="G43" s="4"/>
      <c r="H43" s="4"/>
      <c r="I43" s="4"/>
      <c r="J43" s="4"/>
      <c r="K43" s="4"/>
      <c r="L43" s="4"/>
      <c r="M43" s="4"/>
      <c r="N43" s="4"/>
      <c r="O43" s="4"/>
      <c r="P43" s="4"/>
    </row>
  </sheetData>
  <sheetProtection sheet="1" selectLockedCells="1" pivotTables="0"/>
  <mergeCells count="65">
    <mergeCell ref="H1:K1"/>
    <mergeCell ref="L1:O1"/>
    <mergeCell ref="J2:K2"/>
    <mergeCell ref="L2:O2"/>
    <mergeCell ref="J3:K3"/>
    <mergeCell ref="L3:O3"/>
    <mergeCell ref="A19:C19"/>
    <mergeCell ref="A5:P5"/>
    <mergeCell ref="A7:E7"/>
    <mergeCell ref="J8:O8"/>
    <mergeCell ref="J9:O9"/>
    <mergeCell ref="J10:O10"/>
    <mergeCell ref="B12:O12"/>
    <mergeCell ref="B18:D18"/>
    <mergeCell ref="E18:J18"/>
    <mergeCell ref="H14:I14"/>
    <mergeCell ref="A16:C16"/>
    <mergeCell ref="A17:E17"/>
    <mergeCell ref="F17:J17"/>
    <mergeCell ref="K17:O17"/>
    <mergeCell ref="A25:C25"/>
    <mergeCell ref="A26:C26"/>
    <mergeCell ref="D25:I25"/>
    <mergeCell ref="J25:O25"/>
    <mergeCell ref="D26:I26"/>
    <mergeCell ref="J26:O26"/>
    <mergeCell ref="D27:I30"/>
    <mergeCell ref="J27:O30"/>
    <mergeCell ref="D34:I34"/>
    <mergeCell ref="J34:O34"/>
    <mergeCell ref="A33:C33"/>
    <mergeCell ref="D33:I33"/>
    <mergeCell ref="J33:O33"/>
    <mergeCell ref="A41:C41"/>
    <mergeCell ref="A42:P42"/>
    <mergeCell ref="D38:I38"/>
    <mergeCell ref="D39:I39"/>
    <mergeCell ref="A35:C35"/>
    <mergeCell ref="A36:C36"/>
    <mergeCell ref="A37:C37"/>
    <mergeCell ref="D35:I35"/>
    <mergeCell ref="D36:I36"/>
    <mergeCell ref="D37:I37"/>
    <mergeCell ref="J35:O35"/>
    <mergeCell ref="J36:O36"/>
    <mergeCell ref="J37:O37"/>
    <mergeCell ref="J38:O38"/>
    <mergeCell ref="J39:O39"/>
    <mergeCell ref="A38:C38"/>
    <mergeCell ref="A39:C39"/>
    <mergeCell ref="D20:I20"/>
    <mergeCell ref="J20:O20"/>
    <mergeCell ref="D21:I21"/>
    <mergeCell ref="D22:I22"/>
    <mergeCell ref="A23:C24"/>
    <mergeCell ref="D23:I24"/>
    <mergeCell ref="J23:O24"/>
    <mergeCell ref="J21:O21"/>
    <mergeCell ref="J22:O22"/>
    <mergeCell ref="A21:C21"/>
    <mergeCell ref="A22:C22"/>
    <mergeCell ref="A27:C30"/>
    <mergeCell ref="A32:C32"/>
    <mergeCell ref="A34:C34"/>
    <mergeCell ref="A20:C20"/>
  </mergeCells>
  <printOptions/>
  <pageMargins left="0.984251968503937" right="0.7874015748031497" top="0.7874015748031497" bottom="0.7874015748031497" header="0.5118110236220472" footer="0.5118110236220472"/>
  <pageSetup blackAndWhite="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Z43"/>
  <sheetViews>
    <sheetView view="pageBreakPreview" zoomScale="85" zoomScaleNormal="70" zoomScaleSheetLayoutView="85" zoomScalePageLayoutView="0" workbookViewId="0" topLeftCell="A1">
      <selection activeCell="E32" sqref="E32:J32"/>
    </sheetView>
  </sheetViews>
  <sheetFormatPr defaultColWidth="9.00390625" defaultRowHeight="13.5" outlineLevelCol="1"/>
  <cols>
    <col min="1" max="1" width="2.125" style="58" customWidth="1"/>
    <col min="2" max="2" width="2.75390625" style="59" customWidth="1"/>
    <col min="3" max="3" width="16.625" style="59" customWidth="1"/>
    <col min="4" max="4" width="5.625" style="59" customWidth="1"/>
    <col min="5" max="5" width="13.125" style="59" customWidth="1"/>
    <col min="6" max="7" width="5.625" style="59" customWidth="1"/>
    <col min="8" max="8" width="3.625" style="59" customWidth="1"/>
    <col min="9" max="9" width="7.625" style="59" customWidth="1"/>
    <col min="10" max="10" width="8.625" style="59" customWidth="1"/>
    <col min="11" max="11" width="17.125" style="59" customWidth="1"/>
    <col min="12" max="12" width="3.125" style="59" customWidth="1"/>
    <col min="13" max="13" width="2.125" style="59" customWidth="1"/>
    <col min="14" max="14" width="2.125" style="58" hidden="1" customWidth="1" outlineLevel="1"/>
    <col min="15" max="15" width="2.75390625" style="59" hidden="1" customWidth="1" outlineLevel="1"/>
    <col min="16" max="16" width="16.625" style="59" hidden="1" customWidth="1" outlineLevel="1"/>
    <col min="17" max="17" width="5.625" style="59" hidden="1" customWidth="1" outlineLevel="1"/>
    <col min="18" max="18" width="13.125" style="59" hidden="1" customWidth="1" outlineLevel="1"/>
    <col min="19" max="20" width="5.625" style="59" hidden="1" customWidth="1" outlineLevel="1"/>
    <col min="21" max="21" width="3.625" style="59" hidden="1" customWidth="1" outlineLevel="1"/>
    <col min="22" max="22" width="7.625" style="59" hidden="1" customWidth="1" outlineLevel="1"/>
    <col min="23" max="23" width="8.625" style="59" hidden="1" customWidth="1" outlineLevel="1"/>
    <col min="24" max="24" width="17.125" style="59" hidden="1" customWidth="1" outlineLevel="1"/>
    <col min="25" max="25" width="3.125" style="59" hidden="1" customWidth="1" outlineLevel="1"/>
    <col min="26" max="26" width="2.125" style="59" hidden="1" customWidth="1" outlineLevel="1"/>
    <col min="27" max="27" width="9.00390625" style="27" customWidth="1" collapsed="1"/>
    <col min="28" max="16384" width="9.00390625" style="27" customWidth="1"/>
  </cols>
  <sheetData>
    <row r="1" spans="1:26" ht="18.75" customHeight="1">
      <c r="A1" s="24"/>
      <c r="B1" s="25"/>
      <c r="C1" s="25"/>
      <c r="D1" s="25"/>
      <c r="E1" s="25"/>
      <c r="F1" s="25"/>
      <c r="G1" s="25"/>
      <c r="H1" s="25"/>
      <c r="I1" s="25"/>
      <c r="J1" s="25"/>
      <c r="K1" s="25"/>
      <c r="L1" s="25"/>
      <c r="M1" s="26"/>
      <c r="N1" s="24"/>
      <c r="O1" s="25"/>
      <c r="P1" s="25"/>
      <c r="Q1" s="25"/>
      <c r="R1" s="25"/>
      <c r="S1" s="25"/>
      <c r="T1" s="25"/>
      <c r="U1" s="25"/>
      <c r="V1" s="25"/>
      <c r="W1" s="25"/>
      <c r="X1" s="25"/>
      <c r="Y1" s="25"/>
      <c r="Z1" s="26"/>
    </row>
    <row r="2" spans="1:26" ht="18.75" customHeight="1">
      <c r="A2" s="24"/>
      <c r="B2" s="28"/>
      <c r="C2" s="29"/>
      <c r="D2" s="29"/>
      <c r="E2" s="29"/>
      <c r="F2" s="29"/>
      <c r="G2" s="29"/>
      <c r="H2" s="29"/>
      <c r="I2" s="29"/>
      <c r="J2" s="29"/>
      <c r="K2" s="30"/>
      <c r="L2" s="31"/>
      <c r="M2" s="26"/>
      <c r="N2" s="24"/>
      <c r="O2" s="28"/>
      <c r="P2" s="29"/>
      <c r="Q2" s="29"/>
      <c r="R2" s="29"/>
      <c r="S2" s="29"/>
      <c r="T2" s="29"/>
      <c r="U2" s="29"/>
      <c r="V2" s="29"/>
      <c r="W2" s="29"/>
      <c r="X2" s="30"/>
      <c r="Y2" s="31"/>
      <c r="Z2" s="26"/>
    </row>
    <row r="3" spans="1:26" ht="18.75" customHeight="1">
      <c r="A3" s="24"/>
      <c r="B3" s="32"/>
      <c r="C3" s="26"/>
      <c r="D3" s="26"/>
      <c r="E3" s="26"/>
      <c r="F3" s="26"/>
      <c r="G3" s="26"/>
      <c r="H3" s="26"/>
      <c r="I3" s="26"/>
      <c r="J3" s="26"/>
      <c r="K3" s="26"/>
      <c r="L3" s="33"/>
      <c r="M3" s="26"/>
      <c r="N3" s="24"/>
      <c r="O3" s="32"/>
      <c r="P3" s="26"/>
      <c r="Q3" s="26"/>
      <c r="R3" s="26"/>
      <c r="S3" s="26"/>
      <c r="T3" s="26"/>
      <c r="U3" s="26"/>
      <c r="V3" s="26"/>
      <c r="W3" s="26"/>
      <c r="X3" s="26"/>
      <c r="Y3" s="33"/>
      <c r="Z3" s="26"/>
    </row>
    <row r="4" spans="1:26" ht="18.75" customHeight="1">
      <c r="A4" s="24"/>
      <c r="B4" s="32"/>
      <c r="C4" s="26"/>
      <c r="D4" s="26"/>
      <c r="E4" s="26"/>
      <c r="F4" s="26"/>
      <c r="G4" s="26"/>
      <c r="H4" s="26"/>
      <c r="I4" s="26"/>
      <c r="J4" s="26"/>
      <c r="K4" s="26"/>
      <c r="L4" s="33"/>
      <c r="M4" s="26"/>
      <c r="N4" s="24"/>
      <c r="O4" s="32"/>
      <c r="P4" s="26"/>
      <c r="Q4" s="26"/>
      <c r="R4" s="26"/>
      <c r="S4" s="26"/>
      <c r="T4" s="26"/>
      <c r="U4" s="26"/>
      <c r="V4" s="26"/>
      <c r="W4" s="26"/>
      <c r="X4" s="26"/>
      <c r="Y4" s="33"/>
      <c r="Z4" s="26"/>
    </row>
    <row r="5" spans="1:26" ht="18.75" customHeight="1">
      <c r="A5" s="24"/>
      <c r="B5" s="249" t="s">
        <v>44</v>
      </c>
      <c r="C5" s="250"/>
      <c r="D5" s="250"/>
      <c r="E5" s="250"/>
      <c r="F5" s="250"/>
      <c r="G5" s="250"/>
      <c r="H5" s="250"/>
      <c r="I5" s="250"/>
      <c r="J5" s="250"/>
      <c r="K5" s="250"/>
      <c r="L5" s="251"/>
      <c r="M5" s="34"/>
      <c r="N5" s="24"/>
      <c r="O5" s="35"/>
      <c r="P5" s="250" t="s">
        <v>45</v>
      </c>
      <c r="Q5" s="250"/>
      <c r="R5" s="250"/>
      <c r="S5" s="250"/>
      <c r="T5" s="250"/>
      <c r="U5" s="250"/>
      <c r="V5" s="250"/>
      <c r="W5" s="250"/>
      <c r="X5" s="250"/>
      <c r="Y5" s="36"/>
      <c r="Z5" s="34"/>
    </row>
    <row r="6" spans="1:26" ht="18.75" customHeight="1">
      <c r="A6" s="24"/>
      <c r="B6" s="32"/>
      <c r="C6" s="26"/>
      <c r="D6" s="26"/>
      <c r="E6" s="26"/>
      <c r="F6" s="26"/>
      <c r="G6" s="26"/>
      <c r="H6" s="26"/>
      <c r="I6" s="26"/>
      <c r="J6" s="26"/>
      <c r="K6" s="37"/>
      <c r="L6" s="33"/>
      <c r="M6" s="26"/>
      <c r="N6" s="24"/>
      <c r="O6" s="32"/>
      <c r="P6" s="26"/>
      <c r="Q6" s="26"/>
      <c r="R6" s="26"/>
      <c r="S6" s="26"/>
      <c r="T6" s="26"/>
      <c r="U6" s="26"/>
      <c r="V6" s="26"/>
      <c r="W6" s="26"/>
      <c r="X6" s="37"/>
      <c r="Y6" s="33"/>
      <c r="Z6" s="26"/>
    </row>
    <row r="7" spans="1:26" ht="18.75" customHeight="1">
      <c r="A7" s="24"/>
      <c r="B7" s="32"/>
      <c r="C7" s="26"/>
      <c r="D7" s="26"/>
      <c r="E7" s="26"/>
      <c r="F7" s="26"/>
      <c r="G7" s="26"/>
      <c r="H7" s="26"/>
      <c r="I7" s="26"/>
      <c r="J7" s="252">
        <f ca="1">IF('入力シート'!D17=0,TODAY(),'入力シート'!D17)</f>
        <v>43900</v>
      </c>
      <c r="K7" s="252"/>
      <c r="L7" s="33"/>
      <c r="M7" s="26"/>
      <c r="N7" s="24"/>
      <c r="O7" s="32"/>
      <c r="P7" s="26"/>
      <c r="Q7" s="26"/>
      <c r="R7" s="26"/>
      <c r="S7" s="26"/>
      <c r="T7" s="26"/>
      <c r="U7" s="26"/>
      <c r="V7" s="26"/>
      <c r="W7" s="253">
        <f ca="1">IF('入力シート'!D17=0,TODAY(),'入力シート'!D17)</f>
        <v>43900</v>
      </c>
      <c r="X7" s="253"/>
      <c r="Y7" s="33"/>
      <c r="Z7" s="26"/>
    </row>
    <row r="8" spans="1:26" ht="18.75" customHeight="1">
      <c r="A8" s="24"/>
      <c r="B8" s="32"/>
      <c r="C8" s="227" t="s">
        <v>46</v>
      </c>
      <c r="D8" s="227"/>
      <c r="E8" s="26"/>
      <c r="F8" s="26"/>
      <c r="G8" s="26"/>
      <c r="H8" s="26"/>
      <c r="I8" s="26"/>
      <c r="J8" s="26"/>
      <c r="K8" s="26"/>
      <c r="L8" s="33"/>
      <c r="M8" s="26"/>
      <c r="N8" s="24"/>
      <c r="O8" s="32"/>
      <c r="P8" s="37" t="s">
        <v>46</v>
      </c>
      <c r="Q8" s="26"/>
      <c r="R8" s="26"/>
      <c r="S8" s="26"/>
      <c r="T8" s="26"/>
      <c r="U8" s="26"/>
      <c r="V8" s="26"/>
      <c r="W8" s="26"/>
      <c r="X8" s="26"/>
      <c r="Y8" s="33"/>
      <c r="Z8" s="26"/>
    </row>
    <row r="9" spans="1:26" ht="18.75" customHeight="1">
      <c r="A9" s="24"/>
      <c r="B9" s="32"/>
      <c r="C9" s="26"/>
      <c r="D9" s="26"/>
      <c r="E9" s="26"/>
      <c r="F9" s="26"/>
      <c r="G9" s="26"/>
      <c r="H9" s="26"/>
      <c r="I9" s="26"/>
      <c r="J9" s="26"/>
      <c r="K9" s="26"/>
      <c r="L9" s="33"/>
      <c r="M9" s="26"/>
      <c r="N9" s="24"/>
      <c r="O9" s="32"/>
      <c r="P9" s="26"/>
      <c r="Q9" s="26"/>
      <c r="R9" s="26"/>
      <c r="S9" s="26"/>
      <c r="T9" s="26"/>
      <c r="U9" s="26"/>
      <c r="V9" s="26"/>
      <c r="W9" s="26"/>
      <c r="X9" s="26"/>
      <c r="Y9" s="33"/>
      <c r="Z9" s="26"/>
    </row>
    <row r="10" spans="1:26" ht="18.75" customHeight="1">
      <c r="A10" s="24"/>
      <c r="B10" s="32"/>
      <c r="C10" s="26"/>
      <c r="D10" s="26"/>
      <c r="E10" s="26"/>
      <c r="F10" s="26"/>
      <c r="G10" s="26"/>
      <c r="H10" s="26"/>
      <c r="I10" s="26"/>
      <c r="J10" s="26"/>
      <c r="K10" s="26"/>
      <c r="L10" s="33"/>
      <c r="M10" s="26"/>
      <c r="N10" s="24"/>
      <c r="O10" s="32"/>
      <c r="P10" s="26"/>
      <c r="Q10" s="26"/>
      <c r="R10" s="26"/>
      <c r="S10" s="26"/>
      <c r="T10" s="26"/>
      <c r="U10" s="26"/>
      <c r="V10" s="26"/>
      <c r="W10" s="26"/>
      <c r="X10" s="26"/>
      <c r="Y10" s="33"/>
      <c r="Z10" s="26"/>
    </row>
    <row r="11" spans="1:26" ht="18.75" customHeight="1">
      <c r="A11" s="24"/>
      <c r="B11" s="32"/>
      <c r="C11" s="26"/>
      <c r="D11" s="26"/>
      <c r="E11" s="26"/>
      <c r="F11" s="26"/>
      <c r="G11" s="26"/>
      <c r="H11" s="26"/>
      <c r="I11" s="26"/>
      <c r="J11" s="26"/>
      <c r="K11" s="37" t="s">
        <v>47</v>
      </c>
      <c r="L11" s="38"/>
      <c r="M11" s="39"/>
      <c r="N11" s="24"/>
      <c r="O11" s="32"/>
      <c r="P11" s="26"/>
      <c r="Q11" s="26"/>
      <c r="R11" s="26"/>
      <c r="S11" s="26"/>
      <c r="T11" s="26"/>
      <c r="U11" s="26"/>
      <c r="V11" s="26"/>
      <c r="W11" s="26"/>
      <c r="X11" s="37" t="s">
        <v>48</v>
      </c>
      <c r="Y11" s="38"/>
      <c r="Z11" s="39"/>
    </row>
    <row r="12" spans="1:26" ht="18.75" customHeight="1">
      <c r="A12" s="24"/>
      <c r="B12" s="32"/>
      <c r="C12" s="223" t="s">
        <v>3</v>
      </c>
      <c r="D12" s="226" t="s">
        <v>29</v>
      </c>
      <c r="E12" s="228">
        <f>IF('入力シート'!$M$2="○",WIDECHAR(IF('入力シート'!E45=0,'入力シート'!E28,'入力シート'!E45)),IF('入力シート'!$K$21=2,WIDECHAR(IF('入力シート'!E56=0,'入力シート'!E39,'入力シート'!E56)),""))</f>
      </c>
      <c r="F12" s="228"/>
      <c r="G12" s="228"/>
      <c r="H12" s="228"/>
      <c r="I12" s="228"/>
      <c r="J12" s="229"/>
      <c r="K12" s="232"/>
      <c r="L12" s="33"/>
      <c r="M12" s="26"/>
      <c r="N12" s="24"/>
      <c r="O12" s="32"/>
      <c r="P12" s="40"/>
      <c r="Q12" s="226" t="s">
        <v>29</v>
      </c>
      <c r="R12" s="228">
        <f>WIDECHAR(IF('入力シート'!E56=0,'入力シート'!E39,'入力シート'!E56))</f>
      </c>
      <c r="S12" s="228"/>
      <c r="T12" s="228"/>
      <c r="U12" s="228"/>
      <c r="V12" s="228"/>
      <c r="W12" s="229"/>
      <c r="X12" s="232"/>
      <c r="Y12" s="33"/>
      <c r="Z12" s="26"/>
    </row>
    <row r="13" spans="1:26" ht="18.75" customHeight="1">
      <c r="A13" s="24"/>
      <c r="B13" s="32"/>
      <c r="C13" s="224"/>
      <c r="D13" s="227"/>
      <c r="E13" s="230"/>
      <c r="F13" s="230"/>
      <c r="G13" s="230"/>
      <c r="H13" s="230"/>
      <c r="I13" s="230"/>
      <c r="J13" s="231"/>
      <c r="K13" s="233"/>
      <c r="L13" s="33"/>
      <c r="M13" s="26"/>
      <c r="N13" s="24"/>
      <c r="O13" s="32"/>
      <c r="P13" s="40"/>
      <c r="Q13" s="227"/>
      <c r="R13" s="230"/>
      <c r="S13" s="230"/>
      <c r="T13" s="230"/>
      <c r="U13" s="230"/>
      <c r="V13" s="230"/>
      <c r="W13" s="231"/>
      <c r="X13" s="233"/>
      <c r="Y13" s="33"/>
      <c r="Z13" s="26"/>
    </row>
    <row r="14" spans="1:26" ht="18.75" customHeight="1">
      <c r="A14" s="24"/>
      <c r="B14" s="32"/>
      <c r="C14" s="224"/>
      <c r="D14" s="235" t="s">
        <v>31</v>
      </c>
      <c r="E14" s="200">
        <f>IF('入力シート'!$M$2="○",IF(AND('入力シート'!E46=0,'入力シート'!E47=0),WIDECHAR('入力シート'!E29&amp;'入力シート'!E30),WIDECHAR('入力シート'!E46&amp;'入力シート'!E47)),IF('入力シート'!$K$21=2,WIDECHAR(IF('入力シート'!E57=0,'入力シート'!E40,'入力シート'!E57)),""))</f>
      </c>
      <c r="F14" s="200"/>
      <c r="G14" s="200"/>
      <c r="H14" s="200"/>
      <c r="I14" s="200"/>
      <c r="J14" s="201"/>
      <c r="K14" s="233"/>
      <c r="L14" s="33"/>
      <c r="M14" s="26"/>
      <c r="N14" s="24"/>
      <c r="O14" s="32"/>
      <c r="P14" s="40"/>
      <c r="Q14" s="235" t="s">
        <v>31</v>
      </c>
      <c r="R14" s="200">
        <f>WIDECHAR(IF('入力シート'!E57=0,'入力シート'!E40,'入力シート'!E57))</f>
      </c>
      <c r="S14" s="200"/>
      <c r="T14" s="200"/>
      <c r="U14" s="200"/>
      <c r="V14" s="200"/>
      <c r="W14" s="201"/>
      <c r="X14" s="233"/>
      <c r="Y14" s="33"/>
      <c r="Z14" s="26"/>
    </row>
    <row r="15" spans="1:26" ht="18.75" customHeight="1">
      <c r="A15" s="24"/>
      <c r="B15" s="32"/>
      <c r="C15" s="225"/>
      <c r="D15" s="236"/>
      <c r="E15" s="247">
        <f>IF('入力シート'!$M$2="○",WIDECHAR(IF('入力シート'!E48=0,'入力シート'!E31,'入力シート'!E48)),IF('入力シート'!$K$21=2,WIDECHAR(IF('入力シート'!E58=0,'入力シート'!E41,'入力シート'!E58)),""))</f>
      </c>
      <c r="F15" s="247"/>
      <c r="G15" s="247"/>
      <c r="H15" s="247"/>
      <c r="I15" s="247"/>
      <c r="J15" s="248"/>
      <c r="K15" s="234"/>
      <c r="L15" s="33"/>
      <c r="M15" s="26"/>
      <c r="N15" s="24"/>
      <c r="O15" s="32"/>
      <c r="P15" s="40"/>
      <c r="Q15" s="236"/>
      <c r="R15" s="247">
        <f>WIDECHAR(IF('入力シート'!E58=0,'入力シート'!E41,'入力シート'!E58))</f>
      </c>
      <c r="S15" s="247"/>
      <c r="T15" s="247"/>
      <c r="U15" s="247"/>
      <c r="V15" s="247"/>
      <c r="W15" s="248"/>
      <c r="X15" s="234"/>
      <c r="Y15" s="33"/>
      <c r="Z15" s="26"/>
    </row>
    <row r="16" spans="1:26" ht="18.75" customHeight="1">
      <c r="A16" s="24"/>
      <c r="B16" s="32"/>
      <c r="C16" s="26"/>
      <c r="D16" s="26"/>
      <c r="E16" s="26"/>
      <c r="F16" s="26"/>
      <c r="G16" s="26"/>
      <c r="H16" s="26"/>
      <c r="I16" s="26"/>
      <c r="J16" s="26"/>
      <c r="K16" s="26"/>
      <c r="L16" s="33"/>
      <c r="M16" s="26"/>
      <c r="N16" s="24"/>
      <c r="O16" s="32"/>
      <c r="P16" s="26"/>
      <c r="Q16" s="26"/>
      <c r="R16" s="26"/>
      <c r="S16" s="26"/>
      <c r="T16" s="26"/>
      <c r="U16" s="26"/>
      <c r="V16" s="26"/>
      <c r="W16" s="26"/>
      <c r="X16" s="26"/>
      <c r="Y16" s="33"/>
      <c r="Z16" s="26"/>
    </row>
    <row r="17" spans="1:26" ht="18.75" customHeight="1">
      <c r="A17" s="24"/>
      <c r="B17" s="32"/>
      <c r="C17" s="26"/>
      <c r="D17" s="26"/>
      <c r="E17" s="26"/>
      <c r="F17" s="26"/>
      <c r="G17" s="26"/>
      <c r="H17" s="26"/>
      <c r="I17" s="26"/>
      <c r="J17" s="26"/>
      <c r="K17" s="26"/>
      <c r="L17" s="33"/>
      <c r="M17" s="26"/>
      <c r="N17" s="24"/>
      <c r="O17" s="32"/>
      <c r="P17" s="26"/>
      <c r="Q17" s="26"/>
      <c r="R17" s="26"/>
      <c r="S17" s="26"/>
      <c r="T17" s="26"/>
      <c r="U17" s="26"/>
      <c r="V17" s="26"/>
      <c r="W17" s="26"/>
      <c r="X17" s="26"/>
      <c r="Y17" s="33"/>
      <c r="Z17" s="26"/>
    </row>
    <row r="18" spans="1:26" ht="18.75" customHeight="1">
      <c r="A18" s="24"/>
      <c r="B18" s="32"/>
      <c r="C18" s="26"/>
      <c r="D18" s="26"/>
      <c r="E18" s="41"/>
      <c r="F18" s="42"/>
      <c r="G18" s="41"/>
      <c r="H18" s="42"/>
      <c r="I18" s="42"/>
      <c r="J18" s="42"/>
      <c r="K18" s="42"/>
      <c r="L18" s="33"/>
      <c r="M18" s="26"/>
      <c r="N18" s="24"/>
      <c r="O18" s="32"/>
      <c r="P18" s="26"/>
      <c r="Q18" s="26"/>
      <c r="R18" s="26"/>
      <c r="S18" s="26"/>
      <c r="T18" s="26"/>
      <c r="U18" s="26"/>
      <c r="V18" s="26"/>
      <c r="W18" s="26"/>
      <c r="X18" s="26"/>
      <c r="Y18" s="33"/>
      <c r="Z18" s="26"/>
    </row>
    <row r="19" spans="1:26" ht="18.75" customHeight="1">
      <c r="A19" s="24"/>
      <c r="B19" s="32"/>
      <c r="C19" s="237" t="s">
        <v>63</v>
      </c>
      <c r="D19" s="237"/>
      <c r="E19" s="237"/>
      <c r="F19" s="237"/>
      <c r="G19" s="237"/>
      <c r="H19" s="237"/>
      <c r="I19" s="237"/>
      <c r="J19" s="237"/>
      <c r="K19" s="237"/>
      <c r="L19" s="33"/>
      <c r="M19" s="26"/>
      <c r="N19" s="24"/>
      <c r="O19" s="32"/>
      <c r="P19" s="238" t="s">
        <v>49</v>
      </c>
      <c r="Q19" s="238"/>
      <c r="R19" s="238"/>
      <c r="S19" s="238"/>
      <c r="T19" s="238"/>
      <c r="U19" s="238"/>
      <c r="V19" s="238"/>
      <c r="W19" s="238"/>
      <c r="X19" s="238"/>
      <c r="Y19" s="33"/>
      <c r="Z19" s="26"/>
    </row>
    <row r="20" spans="1:26" ht="18.75" customHeight="1">
      <c r="A20" s="24"/>
      <c r="B20" s="32"/>
      <c r="C20" s="237" t="s">
        <v>50</v>
      </c>
      <c r="D20" s="237"/>
      <c r="E20" s="237"/>
      <c r="F20" s="237"/>
      <c r="G20" s="237"/>
      <c r="H20" s="237"/>
      <c r="I20" s="237"/>
      <c r="J20" s="237"/>
      <c r="K20" s="237"/>
      <c r="L20" s="33"/>
      <c r="M20" s="26"/>
      <c r="N20" s="24"/>
      <c r="O20" s="32"/>
      <c r="P20" s="238"/>
      <c r="Q20" s="238"/>
      <c r="R20" s="238"/>
      <c r="S20" s="238"/>
      <c r="T20" s="238"/>
      <c r="U20" s="238"/>
      <c r="V20" s="238"/>
      <c r="W20" s="238"/>
      <c r="X20" s="238"/>
      <c r="Y20" s="33"/>
      <c r="Z20" s="26"/>
    </row>
    <row r="21" spans="1:26" ht="18.75" customHeight="1">
      <c r="A21" s="24"/>
      <c r="B21" s="32"/>
      <c r="C21" s="26"/>
      <c r="D21" s="26"/>
      <c r="E21" s="26"/>
      <c r="F21" s="26"/>
      <c r="G21" s="26"/>
      <c r="H21" s="26"/>
      <c r="I21" s="26"/>
      <c r="J21" s="26"/>
      <c r="K21" s="26"/>
      <c r="L21" s="33"/>
      <c r="M21" s="26"/>
      <c r="N21" s="24"/>
      <c r="O21" s="32"/>
      <c r="P21" s="26"/>
      <c r="Q21" s="26"/>
      <c r="R21" s="26"/>
      <c r="S21" s="26"/>
      <c r="T21" s="26"/>
      <c r="U21" s="26"/>
      <c r="V21" s="26"/>
      <c r="W21" s="26"/>
      <c r="X21" s="26"/>
      <c r="Y21" s="33"/>
      <c r="Z21" s="26"/>
    </row>
    <row r="22" spans="1:26" ht="18.75" customHeight="1">
      <c r="A22" s="24"/>
      <c r="B22" s="32"/>
      <c r="C22" s="26" t="s">
        <v>51</v>
      </c>
      <c r="D22" s="26"/>
      <c r="E22" s="41"/>
      <c r="F22" s="42"/>
      <c r="G22" s="41"/>
      <c r="H22" s="42"/>
      <c r="I22" s="42"/>
      <c r="J22" s="42"/>
      <c r="K22" s="42"/>
      <c r="L22" s="33"/>
      <c r="M22" s="26"/>
      <c r="N22" s="24"/>
      <c r="O22" s="32"/>
      <c r="P22" s="26"/>
      <c r="Q22" s="26"/>
      <c r="R22" s="26"/>
      <c r="S22" s="26"/>
      <c r="T22" s="26"/>
      <c r="U22" s="26"/>
      <c r="V22" s="26"/>
      <c r="W22" s="26"/>
      <c r="X22" s="26"/>
      <c r="Y22" s="33"/>
      <c r="Z22" s="26"/>
    </row>
    <row r="23" spans="1:26" ht="18.75" customHeight="1">
      <c r="A23" s="24"/>
      <c r="B23" s="239" t="s">
        <v>64</v>
      </c>
      <c r="C23" s="240" t="str">
        <f>CONCATENATE("子ども・子育て支援法による給付費、補助金及びその他委託料の",IF('入力シート'!$M$2="○","","申請、実績報告、請求、"),"受領、返納に関すること。")</f>
        <v>子ども・子育て支援法による給付費、補助金及びその他委託料の申請、実績報告、請求、受領、返納に関すること。</v>
      </c>
      <c r="D23" s="240"/>
      <c r="E23" s="240"/>
      <c r="F23" s="240"/>
      <c r="G23" s="240"/>
      <c r="H23" s="240"/>
      <c r="I23" s="240"/>
      <c r="J23" s="240"/>
      <c r="K23" s="240"/>
      <c r="L23" s="33"/>
      <c r="M23" s="26"/>
      <c r="N23" s="24"/>
      <c r="O23" s="43"/>
      <c r="P23" s="241" t="s">
        <v>52</v>
      </c>
      <c r="Q23" s="242"/>
      <c r="R23" s="243"/>
      <c r="S23" s="243"/>
      <c r="T23" s="244"/>
      <c r="U23" s="227" t="s">
        <v>53</v>
      </c>
      <c r="V23" s="227"/>
      <c r="W23" s="227" t="s">
        <v>54</v>
      </c>
      <c r="X23" s="227"/>
      <c r="Y23" s="33"/>
      <c r="Z23" s="26"/>
    </row>
    <row r="24" spans="1:26" ht="18.75" customHeight="1">
      <c r="A24" s="24"/>
      <c r="B24" s="239"/>
      <c r="C24" s="240"/>
      <c r="D24" s="240"/>
      <c r="E24" s="240"/>
      <c r="F24" s="240"/>
      <c r="G24" s="240"/>
      <c r="H24" s="240"/>
      <c r="I24" s="240"/>
      <c r="J24" s="240"/>
      <c r="K24" s="240"/>
      <c r="L24" s="33"/>
      <c r="M24" s="26"/>
      <c r="N24" s="24"/>
      <c r="O24" s="32"/>
      <c r="P24" s="245" t="s">
        <v>55</v>
      </c>
      <c r="Q24" s="246"/>
      <c r="R24" s="241" t="s">
        <v>56</v>
      </c>
      <c r="S24" s="243"/>
      <c r="T24" s="244"/>
      <c r="U24" s="44" t="str">
        <f>IF(IF('入力シート'!E51=0,'入力シート'!E34,'入力シート'!E51)="普通","①","１")</f>
        <v>１</v>
      </c>
      <c r="V24" s="45" t="s">
        <v>57</v>
      </c>
      <c r="W24" s="204">
        <f>ASC(IF('入力シート'!E52=0,'入力シート'!E35,'入力シート'!E52))</f>
      </c>
      <c r="X24" s="205"/>
      <c r="Y24" s="33"/>
      <c r="Z24" s="26"/>
    </row>
    <row r="25" spans="1:26" ht="18.75" customHeight="1">
      <c r="A25" s="24"/>
      <c r="B25" s="239"/>
      <c r="C25" s="240"/>
      <c r="D25" s="240"/>
      <c r="E25" s="240"/>
      <c r="F25" s="240"/>
      <c r="G25" s="240"/>
      <c r="H25" s="240"/>
      <c r="I25" s="240"/>
      <c r="J25" s="240"/>
      <c r="K25" s="240"/>
      <c r="L25" s="33"/>
      <c r="M25" s="26"/>
      <c r="N25" s="24"/>
      <c r="O25" s="32"/>
      <c r="P25" s="210">
        <f>WIDECHAR(IF('入力シート'!E49=0,'入力シート'!E32,'入力シート'!E49))</f>
      </c>
      <c r="Q25" s="211"/>
      <c r="R25" s="214">
        <f>WIDECHAR(IF('入力シート'!E50=0,'入力シート'!E33,'入力シート'!E50))</f>
      </c>
      <c r="S25" s="215"/>
      <c r="T25" s="216"/>
      <c r="U25" s="44" t="str">
        <f>IF(IF('入力シート'!E51=0,'入力シート'!E34,'入力シート'!E51)="当座","②","２")</f>
        <v>２</v>
      </c>
      <c r="V25" s="45" t="s">
        <v>58</v>
      </c>
      <c r="W25" s="206"/>
      <c r="X25" s="207"/>
      <c r="Y25" s="33"/>
      <c r="Z25" s="26"/>
    </row>
    <row r="26" spans="1:26" ht="18.75" customHeight="1">
      <c r="A26" s="24"/>
      <c r="B26" s="239"/>
      <c r="C26" s="240"/>
      <c r="D26" s="240"/>
      <c r="E26" s="240"/>
      <c r="F26" s="240"/>
      <c r="G26" s="240"/>
      <c r="H26" s="240"/>
      <c r="I26" s="240"/>
      <c r="J26" s="240"/>
      <c r="K26" s="240"/>
      <c r="L26" s="33"/>
      <c r="M26" s="26"/>
      <c r="N26" s="24"/>
      <c r="O26" s="32"/>
      <c r="P26" s="212"/>
      <c r="Q26" s="213"/>
      <c r="R26" s="217"/>
      <c r="S26" s="218"/>
      <c r="T26" s="219"/>
      <c r="U26" s="44" t="str">
        <f>IF(IF('入力シート'!E51=0,'入力シート'!E34,'入力シート'!E51)="別段","⑨","９")</f>
        <v>９</v>
      </c>
      <c r="V26" s="45" t="s">
        <v>59</v>
      </c>
      <c r="W26" s="208"/>
      <c r="X26" s="209"/>
      <c r="Y26" s="33"/>
      <c r="Z26" s="26"/>
    </row>
    <row r="27" spans="1:26" ht="18.75" customHeight="1">
      <c r="A27" s="24"/>
      <c r="B27" s="32"/>
      <c r="C27" s="37"/>
      <c r="D27" s="46"/>
      <c r="E27" s="46"/>
      <c r="F27" s="46"/>
      <c r="G27" s="46"/>
      <c r="H27" s="46"/>
      <c r="I27" s="46"/>
      <c r="J27" s="46"/>
      <c r="K27" s="37"/>
      <c r="L27" s="33"/>
      <c r="M27" s="26"/>
      <c r="N27" s="24"/>
      <c r="O27" s="32"/>
      <c r="P27" s="47"/>
      <c r="Q27" s="47"/>
      <c r="R27" s="47"/>
      <c r="S27" s="47"/>
      <c r="T27" s="47"/>
      <c r="U27" s="47"/>
      <c r="V27" s="47"/>
      <c r="W27" s="47"/>
      <c r="X27" s="47"/>
      <c r="Y27" s="33"/>
      <c r="Z27" s="26"/>
    </row>
    <row r="28" spans="1:26" ht="18.75" customHeight="1">
      <c r="A28" s="24"/>
      <c r="B28" s="32"/>
      <c r="C28" s="37"/>
      <c r="D28" s="26"/>
      <c r="E28" s="26"/>
      <c r="F28" s="26"/>
      <c r="G28" s="26"/>
      <c r="H28" s="26"/>
      <c r="I28" s="26"/>
      <c r="J28" s="26"/>
      <c r="K28" s="26"/>
      <c r="L28" s="33"/>
      <c r="M28" s="26"/>
      <c r="N28" s="24"/>
      <c r="O28" s="32"/>
      <c r="P28" s="47"/>
      <c r="Q28" s="47"/>
      <c r="R28" s="47"/>
      <c r="S28" s="47"/>
      <c r="T28" s="47"/>
      <c r="U28" s="47"/>
      <c r="V28" s="47"/>
      <c r="W28" s="47"/>
      <c r="X28" s="47"/>
      <c r="Y28" s="33"/>
      <c r="Z28" s="26"/>
    </row>
    <row r="29" spans="1:26" ht="18.75" customHeight="1">
      <c r="A29" s="24"/>
      <c r="B29" s="32"/>
      <c r="C29" s="26"/>
      <c r="D29" s="26"/>
      <c r="E29" s="26"/>
      <c r="F29" s="26"/>
      <c r="G29" s="26"/>
      <c r="H29" s="26"/>
      <c r="I29" s="26"/>
      <c r="J29" s="26"/>
      <c r="K29" s="37" t="s">
        <v>60</v>
      </c>
      <c r="L29" s="33"/>
      <c r="M29" s="26"/>
      <c r="N29" s="24"/>
      <c r="O29" s="32"/>
      <c r="P29" s="48" t="s">
        <v>61</v>
      </c>
      <c r="Q29" s="220">
        <f>WIDECHAR(IF('入力シート'!E53=0,'入力シート'!E36,'入力シート'!E53))</f>
      </c>
      <c r="R29" s="221"/>
      <c r="S29" s="221"/>
      <c r="T29" s="221"/>
      <c r="U29" s="221"/>
      <c r="V29" s="221"/>
      <c r="W29" s="221"/>
      <c r="X29" s="222"/>
      <c r="Y29" s="33"/>
      <c r="Z29" s="26"/>
    </row>
    <row r="30" spans="1:26" ht="18.75" customHeight="1">
      <c r="A30" s="24"/>
      <c r="B30" s="32"/>
      <c r="C30" s="223" t="s">
        <v>62</v>
      </c>
      <c r="D30" s="226" t="s">
        <v>29</v>
      </c>
      <c r="E30" s="228">
        <f>IF('入力シート'!$M$2="○",WIDECHAR(IF('入力シート'!E56=0,'入力シート'!E39,'入力シート'!E56)),IF('入力シート'!$K$21=2,WIDECHAR(IF('入力シート'!E45=0,'入力シート'!E28,'入力シート'!E45)),""))</f>
      </c>
      <c r="F30" s="228"/>
      <c r="G30" s="228"/>
      <c r="H30" s="228"/>
      <c r="I30" s="228"/>
      <c r="J30" s="229"/>
      <c r="K30" s="232"/>
      <c r="L30" s="33"/>
      <c r="M30" s="26"/>
      <c r="N30" s="24"/>
      <c r="O30" s="32"/>
      <c r="P30" s="48" t="s">
        <v>65</v>
      </c>
      <c r="Q30" s="220">
        <f>ASC(IF('入力シート'!E54=0,'入力シート'!E37,'入力シート'!E54))</f>
      </c>
      <c r="R30" s="221"/>
      <c r="S30" s="221"/>
      <c r="T30" s="221"/>
      <c r="U30" s="221"/>
      <c r="V30" s="221"/>
      <c r="W30" s="221"/>
      <c r="X30" s="222"/>
      <c r="Y30" s="33"/>
      <c r="Z30" s="26"/>
    </row>
    <row r="31" spans="1:26" ht="18.75" customHeight="1">
      <c r="A31" s="24"/>
      <c r="B31" s="32"/>
      <c r="C31" s="224"/>
      <c r="D31" s="227"/>
      <c r="E31" s="230"/>
      <c r="F31" s="230"/>
      <c r="G31" s="230"/>
      <c r="H31" s="230"/>
      <c r="I31" s="230"/>
      <c r="J31" s="231"/>
      <c r="K31" s="233"/>
      <c r="L31" s="33"/>
      <c r="M31" s="26"/>
      <c r="N31" s="24"/>
      <c r="O31" s="32"/>
      <c r="P31" s="26"/>
      <c r="Q31" s="26"/>
      <c r="R31" s="26"/>
      <c r="S31" s="26"/>
      <c r="T31" s="26"/>
      <c r="U31" s="26"/>
      <c r="V31" s="26"/>
      <c r="W31" s="26"/>
      <c r="X31" s="26"/>
      <c r="Y31" s="33"/>
      <c r="Z31" s="26"/>
    </row>
    <row r="32" spans="1:26" ht="18.75" customHeight="1">
      <c r="A32" s="24"/>
      <c r="B32" s="32"/>
      <c r="C32" s="224"/>
      <c r="D32" s="235" t="s">
        <v>31</v>
      </c>
      <c r="E32" s="200">
        <f>IF('入力シート'!$M$2="○",WIDECHAR(IF('入力シート'!E57=0,'入力シート'!E40,'入力シート'!E57)),IF('入力シート'!$K$21=2,IF(AND('入力シート'!E46=0,'入力シート'!E47=0),WIDECHAR('入力シート'!E29&amp;'入力シート'!E30),WIDECHAR('入力シート'!E46&amp;'入力シート'!E47)),""))</f>
      </c>
      <c r="F32" s="200"/>
      <c r="G32" s="200"/>
      <c r="H32" s="200"/>
      <c r="I32" s="200"/>
      <c r="J32" s="201"/>
      <c r="K32" s="233"/>
      <c r="L32" s="33"/>
      <c r="M32" s="26"/>
      <c r="N32" s="24"/>
      <c r="O32" s="32"/>
      <c r="P32" s="26"/>
      <c r="Q32" s="26"/>
      <c r="R32" s="26"/>
      <c r="S32" s="26"/>
      <c r="T32" s="26"/>
      <c r="U32" s="26"/>
      <c r="V32" s="26"/>
      <c r="W32" s="26"/>
      <c r="X32" s="26"/>
      <c r="Y32" s="33"/>
      <c r="Z32" s="26"/>
    </row>
    <row r="33" spans="1:26" ht="18.75" customHeight="1">
      <c r="A33" s="24"/>
      <c r="B33" s="32"/>
      <c r="C33" s="225"/>
      <c r="D33" s="236"/>
      <c r="E33" s="202">
        <f>IF('入力シート'!$M$2="○",WIDECHAR(IF('入力シート'!E58=0,'入力シート'!E41,'入力シート'!E58)),IF('入力シート'!$K$21=2,WIDECHAR(IF('入力シート'!E48=0,'入力シート'!E31,'入力シート'!E48)),""))</f>
      </c>
      <c r="F33" s="202"/>
      <c r="G33" s="202"/>
      <c r="H33" s="202"/>
      <c r="I33" s="202"/>
      <c r="J33" s="203"/>
      <c r="K33" s="234"/>
      <c r="L33" s="33"/>
      <c r="M33" s="26"/>
      <c r="N33" s="24"/>
      <c r="O33" s="32"/>
      <c r="P33" s="26"/>
      <c r="Q33" s="26"/>
      <c r="R33" s="26"/>
      <c r="S33" s="26"/>
      <c r="T33" s="26"/>
      <c r="U33" s="26"/>
      <c r="V33" s="26"/>
      <c r="W33" s="26"/>
      <c r="X33" s="26"/>
      <c r="Y33" s="33"/>
      <c r="Z33" s="26"/>
    </row>
    <row r="34" spans="1:26" ht="18.75" customHeight="1">
      <c r="A34" s="24"/>
      <c r="B34" s="32"/>
      <c r="C34" s="26"/>
      <c r="D34" s="26"/>
      <c r="E34" s="26"/>
      <c r="F34" s="26"/>
      <c r="G34" s="26"/>
      <c r="H34" s="26"/>
      <c r="I34" s="26"/>
      <c r="J34" s="26"/>
      <c r="K34" s="26"/>
      <c r="L34" s="33"/>
      <c r="M34" s="26"/>
      <c r="N34" s="24"/>
      <c r="O34" s="32"/>
      <c r="P34" s="26"/>
      <c r="Q34" s="26"/>
      <c r="R34" s="26"/>
      <c r="S34" s="26"/>
      <c r="T34" s="26"/>
      <c r="U34" s="26"/>
      <c r="V34" s="26"/>
      <c r="W34" s="26"/>
      <c r="X34" s="26"/>
      <c r="Y34" s="33"/>
      <c r="Z34" s="26"/>
    </row>
    <row r="35" spans="1:26" ht="18.75" customHeight="1">
      <c r="A35" s="24"/>
      <c r="B35" s="32"/>
      <c r="C35" s="26"/>
      <c r="D35" s="26"/>
      <c r="E35" s="26"/>
      <c r="F35" s="26"/>
      <c r="G35" s="26"/>
      <c r="H35" s="26"/>
      <c r="I35" s="26"/>
      <c r="J35" s="26"/>
      <c r="K35" s="26"/>
      <c r="L35" s="33"/>
      <c r="M35" s="26"/>
      <c r="N35" s="24"/>
      <c r="O35" s="32"/>
      <c r="P35" s="26"/>
      <c r="Q35" s="26"/>
      <c r="R35" s="26"/>
      <c r="S35" s="26"/>
      <c r="T35" s="26"/>
      <c r="U35" s="26"/>
      <c r="V35" s="26"/>
      <c r="W35" s="26"/>
      <c r="X35" s="26"/>
      <c r="Y35" s="33"/>
      <c r="Z35" s="26"/>
    </row>
    <row r="36" spans="1:26" ht="18.75" customHeight="1">
      <c r="A36" s="24"/>
      <c r="B36" s="32"/>
      <c r="C36" s="26"/>
      <c r="D36" s="26"/>
      <c r="E36" s="26"/>
      <c r="F36" s="26"/>
      <c r="G36" s="26"/>
      <c r="H36" s="26"/>
      <c r="I36" s="26"/>
      <c r="J36" s="26"/>
      <c r="K36" s="26"/>
      <c r="L36" s="33"/>
      <c r="M36" s="26"/>
      <c r="N36" s="24"/>
      <c r="O36" s="32"/>
      <c r="P36" s="26"/>
      <c r="Q36" s="26"/>
      <c r="R36" s="26"/>
      <c r="S36" s="26"/>
      <c r="T36" s="26"/>
      <c r="U36" s="26"/>
      <c r="V36" s="26"/>
      <c r="W36" s="26"/>
      <c r="X36" s="26"/>
      <c r="Y36" s="33"/>
      <c r="Z36" s="26"/>
    </row>
    <row r="37" spans="1:26" ht="18.75" customHeight="1">
      <c r="A37" s="24"/>
      <c r="B37" s="32"/>
      <c r="C37" s="49"/>
      <c r="D37" s="50"/>
      <c r="E37" s="49"/>
      <c r="F37" s="50"/>
      <c r="G37" s="51"/>
      <c r="H37" s="52"/>
      <c r="I37" s="37"/>
      <c r="J37" s="53"/>
      <c r="K37" s="53"/>
      <c r="L37" s="33"/>
      <c r="M37" s="26"/>
      <c r="N37" s="24"/>
      <c r="O37" s="32"/>
      <c r="P37" s="26"/>
      <c r="Q37" s="26"/>
      <c r="R37" s="26"/>
      <c r="S37" s="26"/>
      <c r="T37" s="26"/>
      <c r="U37" s="26"/>
      <c r="V37" s="26"/>
      <c r="W37" s="26"/>
      <c r="X37" s="26"/>
      <c r="Y37" s="33"/>
      <c r="Z37" s="26"/>
    </row>
    <row r="38" spans="1:26" ht="18.75" customHeight="1">
      <c r="A38" s="24"/>
      <c r="B38" s="32"/>
      <c r="C38" s="50"/>
      <c r="D38" s="26"/>
      <c r="E38" s="26"/>
      <c r="F38" s="26"/>
      <c r="G38" s="26"/>
      <c r="H38" s="26"/>
      <c r="I38" s="26"/>
      <c r="J38" s="26"/>
      <c r="K38" s="53"/>
      <c r="L38" s="33"/>
      <c r="M38" s="26"/>
      <c r="N38" s="24"/>
      <c r="O38" s="32"/>
      <c r="P38" s="26"/>
      <c r="Q38" s="26"/>
      <c r="R38" s="26"/>
      <c r="S38" s="26"/>
      <c r="T38" s="26"/>
      <c r="U38" s="26"/>
      <c r="V38" s="26"/>
      <c r="W38" s="26"/>
      <c r="X38" s="26"/>
      <c r="Y38" s="33"/>
      <c r="Z38" s="26"/>
    </row>
    <row r="39" spans="1:26" ht="18.75" customHeight="1">
      <c r="A39" s="24"/>
      <c r="B39" s="32"/>
      <c r="C39" s="54"/>
      <c r="D39" s="26"/>
      <c r="E39" s="26"/>
      <c r="F39" s="26"/>
      <c r="G39" s="26"/>
      <c r="H39" s="26"/>
      <c r="I39" s="26"/>
      <c r="J39" s="26"/>
      <c r="K39" s="54"/>
      <c r="L39" s="33"/>
      <c r="M39" s="26"/>
      <c r="N39" s="24"/>
      <c r="O39" s="32"/>
      <c r="P39" s="26"/>
      <c r="Q39" s="26"/>
      <c r="R39" s="26"/>
      <c r="S39" s="26"/>
      <c r="T39" s="26"/>
      <c r="U39" s="26"/>
      <c r="V39" s="26"/>
      <c r="W39" s="26"/>
      <c r="X39" s="26"/>
      <c r="Y39" s="33"/>
      <c r="Z39" s="26"/>
    </row>
    <row r="40" spans="1:26" ht="18.75" customHeight="1">
      <c r="A40" s="24"/>
      <c r="B40" s="32"/>
      <c r="C40" s="54"/>
      <c r="D40" s="54"/>
      <c r="E40" s="54"/>
      <c r="F40" s="54"/>
      <c r="G40" s="54"/>
      <c r="H40" s="54"/>
      <c r="I40" s="54"/>
      <c r="J40" s="54"/>
      <c r="K40" s="54"/>
      <c r="L40" s="33"/>
      <c r="M40" s="26"/>
      <c r="N40" s="24"/>
      <c r="O40" s="32"/>
      <c r="P40" s="54"/>
      <c r="Q40" s="54"/>
      <c r="R40" s="54"/>
      <c r="S40" s="54"/>
      <c r="T40" s="54"/>
      <c r="U40" s="54"/>
      <c r="V40" s="54"/>
      <c r="W40" s="54"/>
      <c r="X40" s="54"/>
      <c r="Y40" s="33"/>
      <c r="Z40" s="26"/>
    </row>
    <row r="41" spans="1:26" ht="18.75" customHeight="1">
      <c r="A41" s="26"/>
      <c r="B41" s="32"/>
      <c r="C41" s="55"/>
      <c r="D41" s="50"/>
      <c r="E41" s="50"/>
      <c r="F41" s="50"/>
      <c r="G41" s="50"/>
      <c r="H41" s="50"/>
      <c r="I41" s="50"/>
      <c r="J41" s="50"/>
      <c r="K41" s="50"/>
      <c r="L41" s="33"/>
      <c r="M41" s="26"/>
      <c r="N41" s="26"/>
      <c r="O41" s="32"/>
      <c r="P41" s="55"/>
      <c r="Q41" s="50"/>
      <c r="R41" s="50"/>
      <c r="S41" s="50"/>
      <c r="T41" s="50"/>
      <c r="U41" s="50"/>
      <c r="V41" s="50"/>
      <c r="W41" s="50"/>
      <c r="X41" s="50"/>
      <c r="Y41" s="33"/>
      <c r="Z41" s="26"/>
    </row>
    <row r="42" spans="1:26" ht="18.75" customHeight="1">
      <c r="A42" s="26"/>
      <c r="B42" s="32"/>
      <c r="C42" s="55"/>
      <c r="D42" s="50"/>
      <c r="E42" s="50"/>
      <c r="F42" s="50"/>
      <c r="G42" s="50"/>
      <c r="H42" s="50"/>
      <c r="I42" s="50"/>
      <c r="J42" s="50"/>
      <c r="K42" s="50"/>
      <c r="L42" s="33"/>
      <c r="M42" s="26"/>
      <c r="N42" s="26"/>
      <c r="O42" s="32"/>
      <c r="P42" s="55"/>
      <c r="Q42" s="50"/>
      <c r="R42" s="50"/>
      <c r="S42" s="50"/>
      <c r="T42" s="50"/>
      <c r="U42" s="50"/>
      <c r="V42" s="50"/>
      <c r="W42" s="50"/>
      <c r="X42" s="50"/>
      <c r="Y42" s="33"/>
      <c r="Z42" s="26"/>
    </row>
    <row r="43" spans="1:26" ht="18.75" customHeight="1">
      <c r="A43" s="24"/>
      <c r="B43" s="56"/>
      <c r="C43" s="25"/>
      <c r="D43" s="25"/>
      <c r="E43" s="25"/>
      <c r="F43" s="25"/>
      <c r="G43" s="25"/>
      <c r="H43" s="25"/>
      <c r="I43" s="25"/>
      <c r="J43" s="25"/>
      <c r="K43" s="25"/>
      <c r="L43" s="57"/>
      <c r="M43" s="26"/>
      <c r="N43" s="24"/>
      <c r="O43" s="56"/>
      <c r="P43" s="25"/>
      <c r="Q43" s="25"/>
      <c r="R43" s="25"/>
      <c r="S43" s="25"/>
      <c r="T43" s="25"/>
      <c r="U43" s="25"/>
      <c r="V43" s="25"/>
      <c r="W43" s="25"/>
      <c r="X43" s="25"/>
      <c r="Y43" s="57"/>
      <c r="Z43" s="26"/>
    </row>
  </sheetData>
  <sheetProtection/>
  <mergeCells count="40">
    <mergeCell ref="C12:C15"/>
    <mergeCell ref="D12:D13"/>
    <mergeCell ref="E12:J13"/>
    <mergeCell ref="K12:K15"/>
    <mergeCell ref="Q12:Q13"/>
    <mergeCell ref="B5:L5"/>
    <mergeCell ref="P5:X5"/>
    <mergeCell ref="J7:K7"/>
    <mergeCell ref="W7:X7"/>
    <mergeCell ref="C8:D8"/>
    <mergeCell ref="R12:W13"/>
    <mergeCell ref="X12:X15"/>
    <mergeCell ref="D14:D15"/>
    <mergeCell ref="E14:J14"/>
    <mergeCell ref="Q14:Q15"/>
    <mergeCell ref="R14:W14"/>
    <mergeCell ref="E15:J15"/>
    <mergeCell ref="R15:W15"/>
    <mergeCell ref="C19:K19"/>
    <mergeCell ref="P19:X20"/>
    <mergeCell ref="C20:K20"/>
    <mergeCell ref="B23:B26"/>
    <mergeCell ref="C23:K26"/>
    <mergeCell ref="P23:T23"/>
    <mergeCell ref="U23:V23"/>
    <mergeCell ref="W23:X23"/>
    <mergeCell ref="P24:Q24"/>
    <mergeCell ref="R24:T24"/>
    <mergeCell ref="C30:C33"/>
    <mergeCell ref="D30:D31"/>
    <mergeCell ref="E30:J31"/>
    <mergeCell ref="K30:K33"/>
    <mergeCell ref="Q30:X30"/>
    <mergeCell ref="D32:D33"/>
    <mergeCell ref="E32:J32"/>
    <mergeCell ref="E33:J33"/>
    <mergeCell ref="W24:X26"/>
    <mergeCell ref="P25:Q26"/>
    <mergeCell ref="R25:T26"/>
    <mergeCell ref="Q29:X29"/>
  </mergeCells>
  <dataValidations count="5">
    <dataValidation allowBlank="1" showInputMessage="1" showErrorMessage="1" imeMode="on" sqref="D41:K41 Q29:X29 P25:T26"/>
    <dataValidation allowBlank="1" showInputMessage="1" showErrorMessage="1" imeMode="halfKatakana" sqref="D42:K42 Q30:X30"/>
    <dataValidation errorStyle="warning" type="list" allowBlank="1" showInputMessage="1" showErrorMessage="1" sqref="U26">
      <formula1>$AM$2:$AM$3</formula1>
    </dataValidation>
    <dataValidation errorStyle="warning" type="list" allowBlank="1" showInputMessage="1" showErrorMessage="1" sqref="U25">
      <formula1>$AL$2:$AL$3</formula1>
    </dataValidation>
    <dataValidation errorStyle="warning" type="list" allowBlank="1" showInputMessage="1" showErrorMessage="1" sqref="U24">
      <formula1>$AK$2:$AK$3</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theme="1"/>
  </sheetPr>
  <dimension ref="A1:A1"/>
  <sheetViews>
    <sheetView zoomScalePageLayoutView="0" workbookViewId="0" topLeftCell="A1">
      <selection activeCell="J38" sqref="J38"/>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71"/>
  <sheetViews>
    <sheetView view="pageBreakPreview" zoomScale="85" zoomScaleSheetLayoutView="85" zoomScalePageLayoutView="0" workbookViewId="0" topLeftCell="A1">
      <selection activeCell="J25" sqref="J25:O25"/>
    </sheetView>
  </sheetViews>
  <sheetFormatPr defaultColWidth="9.00390625" defaultRowHeight="13.5" outlineLevelCol="1"/>
  <cols>
    <col min="1" max="2" width="9.00390625" style="6" customWidth="1"/>
    <col min="3" max="3" width="14.875" style="6" customWidth="1"/>
    <col min="4" max="4" width="16.125" style="6" customWidth="1"/>
    <col min="5" max="9" width="9.00390625" style="6" customWidth="1"/>
    <col min="10" max="10" width="65.50390625" style="6" customWidth="1"/>
    <col min="11" max="18" width="9.00390625" style="6" hidden="1" customWidth="1" outlineLevel="1"/>
    <col min="19" max="19" width="9.00390625" style="6" customWidth="1" collapsed="1"/>
    <col min="20" max="16384" width="9.00390625" style="6" customWidth="1"/>
  </cols>
  <sheetData>
    <row r="1" spans="2:18" ht="19.5" thickBot="1">
      <c r="B1" s="63" t="s">
        <v>140</v>
      </c>
      <c r="J1" s="6" t="s">
        <v>161</v>
      </c>
      <c r="M1" s="7" t="s">
        <v>67</v>
      </c>
      <c r="N1" s="8" t="s">
        <v>20</v>
      </c>
      <c r="O1" s="9" t="s">
        <v>5</v>
      </c>
      <c r="P1" s="8" t="s">
        <v>4</v>
      </c>
      <c r="Q1" s="8" t="s">
        <v>8</v>
      </c>
      <c r="R1" s="8" t="s">
        <v>12</v>
      </c>
    </row>
    <row r="2" spans="2:18" ht="19.5" customHeight="1" thickBot="1">
      <c r="B2" s="62" t="s">
        <v>144</v>
      </c>
      <c r="J2" s="136" t="s">
        <v>162</v>
      </c>
      <c r="M2" s="10" t="s">
        <v>68</v>
      </c>
      <c r="N2" s="11"/>
      <c r="O2" s="9"/>
      <c r="P2" s="8"/>
      <c r="Q2" s="8"/>
      <c r="R2" s="8"/>
    </row>
    <row r="3" spans="2:18" ht="19.5" customHeight="1">
      <c r="B3" s="6" t="s">
        <v>141</v>
      </c>
      <c r="J3" s="136"/>
      <c r="N3" s="8" t="s">
        <v>21</v>
      </c>
      <c r="O3" s="9" t="s">
        <v>6</v>
      </c>
      <c r="P3" s="8" t="s">
        <v>8</v>
      </c>
      <c r="Q3" s="8" t="s">
        <v>9</v>
      </c>
      <c r="R3" s="8" t="s">
        <v>13</v>
      </c>
    </row>
    <row r="4" spans="2:18" ht="19.5" customHeight="1">
      <c r="B4" s="6" t="s">
        <v>142</v>
      </c>
      <c r="J4" s="136"/>
      <c r="N4" s="8" t="s">
        <v>22</v>
      </c>
      <c r="O4" s="9" t="s">
        <v>7</v>
      </c>
      <c r="P4" s="8" t="s">
        <v>17</v>
      </c>
      <c r="Q4" s="8" t="s">
        <v>10</v>
      </c>
      <c r="R4" s="8" t="s">
        <v>14</v>
      </c>
    </row>
    <row r="5" spans="10:18" ht="19.5" customHeight="1">
      <c r="J5" s="137" t="s">
        <v>163</v>
      </c>
      <c r="N5" s="8" t="s">
        <v>23</v>
      </c>
      <c r="P5" s="8" t="str">
        <f>IF($K$21=1,"×",IF($M$2="○","受領者","委任者"))</f>
        <v>×</v>
      </c>
      <c r="Q5" s="8" t="s">
        <v>11</v>
      </c>
      <c r="R5" s="8" t="s">
        <v>15</v>
      </c>
    </row>
    <row r="6" spans="2:16" ht="19.5" customHeight="1">
      <c r="B6" s="62" t="s">
        <v>143</v>
      </c>
      <c r="J6" s="137"/>
      <c r="N6" s="8" t="s">
        <v>24</v>
      </c>
      <c r="P6" s="8" t="s">
        <v>16</v>
      </c>
    </row>
    <row r="7" spans="2:16" ht="19.5" customHeight="1">
      <c r="B7" s="6" t="s">
        <v>146</v>
      </c>
      <c r="J7" s="137"/>
      <c r="N7" s="8" t="s">
        <v>25</v>
      </c>
      <c r="P7" s="8" t="str">
        <f>IF($K$21=1,"×","請求者＆振込先＆"&amp;$P$5)</f>
        <v>×</v>
      </c>
    </row>
    <row r="8" spans="2:14" ht="19.5" customHeight="1">
      <c r="B8" s="6" t="s">
        <v>147</v>
      </c>
      <c r="J8" s="134" t="s">
        <v>164</v>
      </c>
      <c r="N8" s="8" t="s">
        <v>26</v>
      </c>
    </row>
    <row r="9" spans="2:10" ht="19.5" customHeight="1">
      <c r="B9" s="6" t="s">
        <v>149</v>
      </c>
      <c r="J9" s="135"/>
    </row>
    <row r="10" spans="2:17" ht="19.5" customHeight="1">
      <c r="B10" s="6" t="s">
        <v>148</v>
      </c>
      <c r="J10" s="135"/>
      <c r="M10" s="14"/>
      <c r="N10" s="14"/>
      <c r="O10" s="14"/>
      <c r="P10" s="14"/>
      <c r="Q10" s="14"/>
    </row>
    <row r="12" ht="30" customHeight="1">
      <c r="B12" s="63" t="s">
        <v>154</v>
      </c>
    </row>
    <row r="13" ht="30" customHeight="1">
      <c r="B13" s="88" t="s">
        <v>165</v>
      </c>
    </row>
    <row r="14" ht="30" customHeight="1">
      <c r="B14" s="88" t="s">
        <v>166</v>
      </c>
    </row>
    <row r="15" ht="30" customHeight="1" thickBot="1">
      <c r="B15" s="63"/>
    </row>
    <row r="16" spans="1:10" ht="30" customHeight="1" thickBot="1">
      <c r="A16" s="79" t="s">
        <v>160</v>
      </c>
      <c r="B16" s="103" t="s">
        <v>82</v>
      </c>
      <c r="C16" s="104"/>
      <c r="D16" s="104"/>
      <c r="E16" s="104"/>
      <c r="F16" s="104"/>
      <c r="G16" s="104"/>
      <c r="H16" s="104"/>
      <c r="I16" s="105"/>
      <c r="J16" s="82" t="s">
        <v>81</v>
      </c>
    </row>
    <row r="17" spans="1:10" ht="19.5" customHeight="1">
      <c r="A17" s="69" t="s">
        <v>90</v>
      </c>
      <c r="B17" s="139" t="s">
        <v>176</v>
      </c>
      <c r="C17" s="140"/>
      <c r="D17" s="141">
        <v>43922</v>
      </c>
      <c r="E17" s="141"/>
      <c r="F17" s="141"/>
      <c r="G17" s="141"/>
      <c r="H17" s="141"/>
      <c r="I17" s="142"/>
      <c r="J17" s="75" t="s">
        <v>175</v>
      </c>
    </row>
    <row r="18" spans="1:10" ht="19.5" customHeight="1">
      <c r="A18" s="70" t="s">
        <v>91</v>
      </c>
      <c r="B18" s="128" t="s">
        <v>18</v>
      </c>
      <c r="C18" s="129"/>
      <c r="D18" s="130" t="s">
        <v>133</v>
      </c>
      <c r="E18" s="131"/>
      <c r="F18" s="131"/>
      <c r="G18" s="131"/>
      <c r="H18" s="131"/>
      <c r="I18" s="132"/>
      <c r="J18" s="72" t="s">
        <v>172</v>
      </c>
    </row>
    <row r="19" spans="1:10" ht="19.5" customHeight="1">
      <c r="A19" s="70" t="s">
        <v>92</v>
      </c>
      <c r="B19" s="128" t="s">
        <v>20</v>
      </c>
      <c r="C19" s="129"/>
      <c r="D19" s="119" t="s">
        <v>23</v>
      </c>
      <c r="E19" s="120"/>
      <c r="F19" s="120"/>
      <c r="G19" s="120"/>
      <c r="H19" s="120"/>
      <c r="I19" s="121"/>
      <c r="J19" s="72" t="s">
        <v>173</v>
      </c>
    </row>
    <row r="20" spans="1:24" ht="19.5" customHeight="1">
      <c r="A20" s="70" t="s">
        <v>93</v>
      </c>
      <c r="B20" s="133" t="s">
        <v>0</v>
      </c>
      <c r="C20" s="129"/>
      <c r="D20" s="119" t="s">
        <v>7</v>
      </c>
      <c r="E20" s="120"/>
      <c r="F20" s="120"/>
      <c r="G20" s="120"/>
      <c r="H20" s="120"/>
      <c r="I20" s="121"/>
      <c r="J20" s="72" t="s">
        <v>174</v>
      </c>
      <c r="K20" s="11">
        <f>IF(D20="新規",1,IF(D20="変更",10,0))</f>
        <v>10</v>
      </c>
      <c r="M20" s="2"/>
      <c r="N20" s="2"/>
      <c r="O20" s="2"/>
      <c r="P20" s="2"/>
      <c r="Q20" s="2"/>
      <c r="R20" s="2"/>
      <c r="S20" s="2"/>
      <c r="T20" s="2"/>
      <c r="U20" s="2"/>
      <c r="V20" s="2"/>
      <c r="W20" s="2"/>
      <c r="X20" s="2"/>
    </row>
    <row r="21" spans="1:24" ht="19.5" customHeight="1">
      <c r="A21" s="70" t="s">
        <v>94</v>
      </c>
      <c r="B21" s="126"/>
      <c r="C21" s="81" t="s">
        <v>8</v>
      </c>
      <c r="D21" s="119" t="s">
        <v>9</v>
      </c>
      <c r="E21" s="120"/>
      <c r="F21" s="120"/>
      <c r="G21" s="120"/>
      <c r="H21" s="120"/>
      <c r="I21" s="121"/>
      <c r="J21" s="72" t="s">
        <v>83</v>
      </c>
      <c r="K21" s="11">
        <f>IF(D21="法人代表者",1,IF(D21="施設長",2,IF(D21="その他",3,0)))</f>
        <v>1</v>
      </c>
      <c r="M21" s="1"/>
      <c r="N21" s="1"/>
      <c r="O21" s="1"/>
      <c r="P21" s="1"/>
      <c r="Q21" s="1"/>
      <c r="R21" s="1"/>
      <c r="S21" s="1"/>
      <c r="T21" s="1"/>
      <c r="U21" s="1"/>
      <c r="V21" s="1"/>
      <c r="W21" s="1"/>
      <c r="X21" s="1"/>
    </row>
    <row r="22" spans="1:24" ht="19.5" customHeight="1">
      <c r="A22" s="70" t="s">
        <v>95</v>
      </c>
      <c r="B22" s="127"/>
      <c r="C22" s="13" t="str">
        <f>IF(D20="変更","変更情報","")</f>
        <v>変更情報</v>
      </c>
      <c r="D22" s="123" t="s">
        <v>16</v>
      </c>
      <c r="E22" s="124"/>
      <c r="F22" s="124"/>
      <c r="G22" s="124"/>
      <c r="H22" s="124"/>
      <c r="I22" s="125"/>
      <c r="J22" s="76" t="s">
        <v>84</v>
      </c>
      <c r="K22" s="11">
        <f>IF(D22=P3,1,IF(D22=P4,2,IF(D22=P5,3,IF(D22=P6,4,IF(D22=P7,5,0)))))</f>
        <v>4</v>
      </c>
      <c r="L22" s="14"/>
      <c r="M22" s="1"/>
      <c r="N22" s="1"/>
      <c r="O22" s="1"/>
      <c r="P22" s="1"/>
      <c r="Q22" s="1"/>
      <c r="R22" s="1"/>
      <c r="S22" s="1"/>
      <c r="T22" s="1"/>
      <c r="U22" s="1"/>
      <c r="V22" s="1"/>
      <c r="W22" s="1"/>
      <c r="X22" s="1"/>
    </row>
    <row r="23" spans="2:12" ht="19.5" customHeight="1">
      <c r="B23" s="143">
        <f>IF(K21=3,"給付係債権担当（211-3027）までご相談ください","")</f>
      </c>
      <c r="C23" s="143"/>
      <c r="D23" s="143"/>
      <c r="E23" s="143"/>
      <c r="F23" s="143"/>
      <c r="G23" s="143"/>
      <c r="H23" s="143"/>
      <c r="I23" s="143"/>
      <c r="K23" s="14"/>
      <c r="L23" s="14"/>
    </row>
    <row r="24" spans="2:12" ht="19.5" customHeight="1">
      <c r="B24" s="144"/>
      <c r="C24" s="144"/>
      <c r="D24" s="144"/>
      <c r="E24" s="144"/>
      <c r="F24" s="144"/>
      <c r="G24" s="144"/>
      <c r="H24" s="144"/>
      <c r="I24" s="144"/>
      <c r="K24" s="16"/>
      <c r="L24" s="16"/>
    </row>
    <row r="25" spans="2:12" ht="19.5" customHeight="1">
      <c r="B25" s="144"/>
      <c r="C25" s="144"/>
      <c r="D25" s="144"/>
      <c r="E25" s="144"/>
      <c r="F25" s="144"/>
      <c r="G25" s="144"/>
      <c r="H25" s="144"/>
      <c r="I25" s="144"/>
      <c r="K25" s="16"/>
      <c r="L25" s="16"/>
    </row>
    <row r="26" spans="1:12" ht="19.5" customHeight="1">
      <c r="A26" s="70" t="s">
        <v>96</v>
      </c>
      <c r="B26" s="106" t="str">
        <f>IF($K$20=1,"新規",IF($K$20=10,"変更前",""))</f>
        <v>変更前</v>
      </c>
      <c r="C26" s="109" t="str">
        <f>IF(OR($K$20=1,$K$20=10),"請求者","")</f>
        <v>請求者</v>
      </c>
      <c r="D26" s="15" t="str">
        <f>IF(C26="請求者","電話番号","")</f>
        <v>電話番号</v>
      </c>
      <c r="E26" s="111" t="s">
        <v>129</v>
      </c>
      <c r="F26" s="112"/>
      <c r="G26" s="60" t="s">
        <v>2</v>
      </c>
      <c r="H26" s="112" t="s">
        <v>130</v>
      </c>
      <c r="I26" s="113"/>
      <c r="J26" s="7" t="s">
        <v>85</v>
      </c>
      <c r="K26" s="16"/>
      <c r="L26" s="16"/>
    </row>
    <row r="27" spans="1:12" ht="19.5" customHeight="1">
      <c r="A27" s="70" t="s">
        <v>97</v>
      </c>
      <c r="B27" s="107"/>
      <c r="C27" s="110"/>
      <c r="D27" s="17" t="str">
        <f>IF(C26="請求者","郵便番号","")</f>
        <v>郵便番号</v>
      </c>
      <c r="E27" s="89" t="s">
        <v>131</v>
      </c>
      <c r="F27" s="90"/>
      <c r="G27" s="61" t="s">
        <v>2</v>
      </c>
      <c r="H27" s="90" t="s">
        <v>182</v>
      </c>
      <c r="I27" s="98"/>
      <c r="J27" s="72" t="s">
        <v>171</v>
      </c>
      <c r="K27" s="16"/>
      <c r="L27" s="16"/>
    </row>
    <row r="28" spans="1:10" ht="19.5" customHeight="1">
      <c r="A28" s="70" t="s">
        <v>98</v>
      </c>
      <c r="B28" s="107"/>
      <c r="C28" s="110"/>
      <c r="D28" s="17" t="str">
        <f>IF(C26="請求者","住所","")</f>
        <v>住所</v>
      </c>
      <c r="E28" s="93" t="s">
        <v>181</v>
      </c>
      <c r="F28" s="93"/>
      <c r="G28" s="93"/>
      <c r="H28" s="93"/>
      <c r="I28" s="94"/>
      <c r="J28" s="72" t="s">
        <v>170</v>
      </c>
    </row>
    <row r="29" spans="1:17" ht="19.5" customHeight="1">
      <c r="A29" s="70" t="s">
        <v>99</v>
      </c>
      <c r="B29" s="107"/>
      <c r="C29" s="110"/>
      <c r="D29" s="18" t="str">
        <f>IF(C26="請求者","法人名","")</f>
        <v>法人名</v>
      </c>
      <c r="E29" s="89" t="s">
        <v>132</v>
      </c>
      <c r="F29" s="90"/>
      <c r="G29" s="90"/>
      <c r="H29" s="90"/>
      <c r="I29" s="98"/>
      <c r="J29" s="72" t="s">
        <v>87</v>
      </c>
      <c r="M29" s="16"/>
      <c r="N29" s="16"/>
      <c r="O29" s="16"/>
      <c r="P29" s="16"/>
      <c r="Q29" s="16"/>
    </row>
    <row r="30" spans="1:17" ht="19.5" customHeight="1">
      <c r="A30" s="70" t="s">
        <v>100</v>
      </c>
      <c r="B30" s="107"/>
      <c r="C30" s="110"/>
      <c r="D30" s="18">
        <f>IF(AND(C26="請求者",OR($K$21=2,$K$21=3)),"部署名","")</f>
      </c>
      <c r="E30" s="89"/>
      <c r="F30" s="90"/>
      <c r="G30" s="90"/>
      <c r="H30" s="90"/>
      <c r="I30" s="98"/>
      <c r="J30" s="72" t="s">
        <v>86</v>
      </c>
      <c r="K30" s="2"/>
      <c r="L30" s="2"/>
      <c r="M30" s="16"/>
      <c r="N30" s="16"/>
      <c r="O30" s="16"/>
      <c r="P30" s="16"/>
      <c r="Q30" s="16"/>
    </row>
    <row r="31" spans="1:12" ht="19.5" customHeight="1">
      <c r="A31" s="70" t="s">
        <v>101</v>
      </c>
      <c r="B31" s="107"/>
      <c r="C31" s="110"/>
      <c r="D31" s="18" t="str">
        <f>IF(C26="請求者","氏名","")</f>
        <v>氏名</v>
      </c>
      <c r="E31" s="89" t="s">
        <v>137</v>
      </c>
      <c r="F31" s="90"/>
      <c r="G31" s="90"/>
      <c r="H31" s="90"/>
      <c r="I31" s="98"/>
      <c r="J31" s="72" t="s">
        <v>88</v>
      </c>
      <c r="K31" s="2"/>
      <c r="L31" s="2"/>
    </row>
    <row r="32" spans="1:12" ht="19.5" customHeight="1">
      <c r="A32" s="70" t="s">
        <v>102</v>
      </c>
      <c r="B32" s="107"/>
      <c r="C32" s="114" t="str">
        <f>IF(OR($K$20=1,$K$20=10),"振込先","")</f>
        <v>振込先</v>
      </c>
      <c r="D32" s="17" t="str">
        <f>IF(C32="振込先","銀行名","")</f>
        <v>銀行名</v>
      </c>
      <c r="E32" s="93" t="s">
        <v>74</v>
      </c>
      <c r="F32" s="93"/>
      <c r="G32" s="93"/>
      <c r="H32" s="93"/>
      <c r="I32" s="94"/>
      <c r="J32" s="72" t="s">
        <v>169</v>
      </c>
      <c r="K32" s="1"/>
      <c r="L32" s="1"/>
    </row>
    <row r="33" spans="1:12" ht="19.5" customHeight="1">
      <c r="A33" s="70" t="s">
        <v>103</v>
      </c>
      <c r="B33" s="107"/>
      <c r="C33" s="115"/>
      <c r="D33" s="17" t="str">
        <f>IF(C32="振込先","本・支店名","")</f>
        <v>本・支店名</v>
      </c>
      <c r="E33" s="93" t="s">
        <v>75</v>
      </c>
      <c r="F33" s="93"/>
      <c r="G33" s="93"/>
      <c r="H33" s="93"/>
      <c r="I33" s="94"/>
      <c r="J33" s="72" t="s">
        <v>169</v>
      </c>
      <c r="K33" s="19"/>
      <c r="L33" s="19"/>
    </row>
    <row r="34" spans="1:10" ht="19.5" customHeight="1">
      <c r="A34" s="70" t="s">
        <v>104</v>
      </c>
      <c r="B34" s="107"/>
      <c r="C34" s="115"/>
      <c r="D34" s="17" t="str">
        <f>IF(C32="振込先","預金種目","")</f>
        <v>預金種目</v>
      </c>
      <c r="E34" s="117" t="s">
        <v>13</v>
      </c>
      <c r="F34" s="117"/>
      <c r="G34" s="117"/>
      <c r="H34" s="117"/>
      <c r="I34" s="118"/>
      <c r="J34" s="73" t="s">
        <v>168</v>
      </c>
    </row>
    <row r="35" spans="1:10" ht="19.5" customHeight="1">
      <c r="A35" s="70" t="s">
        <v>105</v>
      </c>
      <c r="B35" s="107"/>
      <c r="C35" s="115"/>
      <c r="D35" s="17" t="str">
        <f>IF(C32="振込先","口座番号","")</f>
        <v>口座番号</v>
      </c>
      <c r="E35" s="93" t="s">
        <v>134</v>
      </c>
      <c r="F35" s="93"/>
      <c r="G35" s="93"/>
      <c r="H35" s="93"/>
      <c r="I35" s="94"/>
      <c r="J35" s="74" t="s">
        <v>89</v>
      </c>
    </row>
    <row r="36" spans="1:10" ht="39.75" customHeight="1">
      <c r="A36" s="70" t="s">
        <v>106</v>
      </c>
      <c r="B36" s="107"/>
      <c r="C36" s="115"/>
      <c r="D36" s="17" t="str">
        <f>IF(C32="振込先","口座名義(漢字)","")</f>
        <v>口座名義(漢字)</v>
      </c>
      <c r="E36" s="93" t="s">
        <v>179</v>
      </c>
      <c r="F36" s="93"/>
      <c r="G36" s="93"/>
      <c r="H36" s="93"/>
      <c r="I36" s="94"/>
      <c r="J36" s="74" t="s">
        <v>38</v>
      </c>
    </row>
    <row r="37" spans="1:24" ht="39.75" customHeight="1">
      <c r="A37" s="70" t="s">
        <v>107</v>
      </c>
      <c r="B37" s="107"/>
      <c r="C37" s="116"/>
      <c r="D37" s="17" t="str">
        <f>IF(C32="振込先","口座名義(フリガナ)","")</f>
        <v>口座名義(フリガナ)</v>
      </c>
      <c r="E37" s="93" t="s">
        <v>180</v>
      </c>
      <c r="F37" s="93"/>
      <c r="G37" s="93"/>
      <c r="H37" s="93"/>
      <c r="I37" s="94"/>
      <c r="J37" s="74" t="s">
        <v>39</v>
      </c>
      <c r="M37" s="2"/>
      <c r="N37" s="2"/>
      <c r="O37" s="2"/>
      <c r="P37" s="2"/>
      <c r="Q37" s="2"/>
      <c r="R37" s="2"/>
      <c r="S37" s="2"/>
      <c r="T37" s="2"/>
      <c r="U37" s="2"/>
      <c r="V37" s="2"/>
      <c r="W37" s="2"/>
      <c r="X37" s="2"/>
    </row>
    <row r="38" spans="1:24" ht="19.5" customHeight="1">
      <c r="A38" s="70" t="s">
        <v>108</v>
      </c>
      <c r="B38" s="107"/>
      <c r="C38" s="95">
        <f>IF($M$2="○","受領者",IF(OR($K$20*$K$21=2,$K$20*$K$21=20),"委任者",""))</f>
      </c>
      <c r="D38" s="17">
        <f>IF(OR(C38="委任者",C38="受領者"),"郵便番号","")</f>
      </c>
      <c r="E38" s="89"/>
      <c r="F38" s="90"/>
      <c r="G38" s="61" t="s">
        <v>2</v>
      </c>
      <c r="H38" s="90"/>
      <c r="I38" s="98"/>
      <c r="J38" s="91" t="str">
        <f>IF(M2="○","受領者の情報を記載してください。","請求者が施設長の場合のみ記載してください。")</f>
        <v>請求者が施設長の場合のみ記載してください。</v>
      </c>
      <c r="M38" s="1"/>
      <c r="N38" s="1"/>
      <c r="O38" s="1"/>
      <c r="P38" s="1"/>
      <c r="Q38" s="1"/>
      <c r="R38" s="1"/>
      <c r="S38" s="1"/>
      <c r="T38" s="1"/>
      <c r="U38" s="1"/>
      <c r="V38" s="1"/>
      <c r="W38" s="1"/>
      <c r="X38" s="1"/>
    </row>
    <row r="39" spans="1:24" ht="19.5" customHeight="1">
      <c r="A39" s="70" t="s">
        <v>109</v>
      </c>
      <c r="B39" s="107"/>
      <c r="C39" s="96"/>
      <c r="D39" s="17">
        <f>IF(OR(C38="委任者",C38="受領者"),"住所","")</f>
      </c>
      <c r="E39" s="93"/>
      <c r="F39" s="93"/>
      <c r="G39" s="93"/>
      <c r="H39" s="93"/>
      <c r="I39" s="94"/>
      <c r="J39" s="91"/>
      <c r="K39" s="14"/>
      <c r="L39" s="14"/>
      <c r="M39" s="1"/>
      <c r="N39" s="1"/>
      <c r="O39" s="1"/>
      <c r="P39" s="1"/>
      <c r="Q39" s="1"/>
      <c r="R39" s="1"/>
      <c r="S39" s="1"/>
      <c r="T39" s="1"/>
      <c r="U39" s="1"/>
      <c r="V39" s="1"/>
      <c r="W39" s="1"/>
      <c r="X39" s="1"/>
    </row>
    <row r="40" spans="1:12" ht="19.5" customHeight="1">
      <c r="A40" s="70" t="s">
        <v>110</v>
      </c>
      <c r="B40" s="107"/>
      <c r="C40" s="96"/>
      <c r="D40" s="18">
        <f>IF(OR(C38="委任者",C38="受領者"),"法人名","")</f>
      </c>
      <c r="E40" s="89"/>
      <c r="F40" s="90"/>
      <c r="G40" s="90"/>
      <c r="H40" s="90"/>
      <c r="I40" s="98"/>
      <c r="J40" s="91"/>
      <c r="K40" s="14"/>
      <c r="L40" s="14"/>
    </row>
    <row r="41" spans="1:12" ht="19.5" customHeight="1">
      <c r="A41" s="70" t="s">
        <v>111</v>
      </c>
      <c r="B41" s="108"/>
      <c r="C41" s="97"/>
      <c r="D41" s="20">
        <f>IF(OR(C38="委任者",C38="受領者"),"氏名","")</f>
      </c>
      <c r="E41" s="99"/>
      <c r="F41" s="100"/>
      <c r="G41" s="100"/>
      <c r="H41" s="100"/>
      <c r="I41" s="101"/>
      <c r="J41" s="92"/>
      <c r="K41" s="16"/>
      <c r="L41" s="16"/>
    </row>
    <row r="42" spans="2:12" ht="19.5" customHeight="1">
      <c r="B42" s="102" t="str">
        <f>IF($K$20=10,"↓　下記の変更箇所のみ入力してください。","")</f>
        <v>↓　下記の変更箇所のみ入力してください。</v>
      </c>
      <c r="C42" s="102"/>
      <c r="D42" s="102"/>
      <c r="E42" s="102"/>
      <c r="F42" s="102"/>
      <c r="G42" s="102"/>
      <c r="H42" s="102"/>
      <c r="I42" s="102"/>
      <c r="J42" s="102"/>
      <c r="K42" s="16"/>
      <c r="L42" s="16"/>
    </row>
    <row r="43" spans="1:12" ht="19.5" customHeight="1">
      <c r="A43" s="70" t="s">
        <v>112</v>
      </c>
      <c r="B43" s="106" t="str">
        <f>IF($K$20=1,"",IF($K$20=10,"変更後",""))</f>
        <v>変更後</v>
      </c>
      <c r="C43" s="109" t="str">
        <f>IF(OR($K$20*$K$22=10,$K$20*$K$22=40,$K$20*$K$22=50),"請求者","")</f>
        <v>請求者</v>
      </c>
      <c r="D43" s="15" t="str">
        <f>IF(C43="請求者","電話番号","")</f>
        <v>電話番号</v>
      </c>
      <c r="E43" s="111" t="s">
        <v>129</v>
      </c>
      <c r="F43" s="112"/>
      <c r="G43" s="60" t="s">
        <v>2</v>
      </c>
      <c r="H43" s="112" t="s">
        <v>178</v>
      </c>
      <c r="I43" s="113"/>
      <c r="J43" s="7" t="s">
        <v>85</v>
      </c>
      <c r="K43" s="16"/>
      <c r="L43" s="16"/>
    </row>
    <row r="44" spans="1:12" ht="19.5" customHeight="1">
      <c r="A44" s="70" t="s">
        <v>113</v>
      </c>
      <c r="B44" s="107"/>
      <c r="C44" s="110"/>
      <c r="D44" s="17" t="str">
        <f>IF(C43="請求者","郵便番号","")</f>
        <v>郵便番号</v>
      </c>
      <c r="E44" s="89"/>
      <c r="F44" s="90"/>
      <c r="G44" s="61" t="s">
        <v>2</v>
      </c>
      <c r="H44" s="90"/>
      <c r="I44" s="98"/>
      <c r="J44" s="72" t="s">
        <v>171</v>
      </c>
      <c r="K44" s="16"/>
      <c r="L44" s="16"/>
    </row>
    <row r="45" spans="1:10" ht="19.5" customHeight="1">
      <c r="A45" s="70" t="s">
        <v>114</v>
      </c>
      <c r="B45" s="107"/>
      <c r="C45" s="110"/>
      <c r="D45" s="17" t="str">
        <f>IF(C43="請求者","住所","")</f>
        <v>住所</v>
      </c>
      <c r="E45" s="93"/>
      <c r="F45" s="93"/>
      <c r="G45" s="93"/>
      <c r="H45" s="93"/>
      <c r="I45" s="94"/>
      <c r="J45" s="72" t="s">
        <v>170</v>
      </c>
    </row>
    <row r="46" spans="1:10" ht="19.5" customHeight="1">
      <c r="A46" s="70" t="s">
        <v>115</v>
      </c>
      <c r="B46" s="107"/>
      <c r="C46" s="110"/>
      <c r="D46" s="18" t="str">
        <f>IF(C43="請求者","法人名","")</f>
        <v>法人名</v>
      </c>
      <c r="E46" s="89"/>
      <c r="F46" s="90"/>
      <c r="G46" s="90"/>
      <c r="H46" s="90"/>
      <c r="I46" s="98"/>
      <c r="J46" s="72" t="s">
        <v>87</v>
      </c>
    </row>
    <row r="47" spans="1:12" ht="19.5" customHeight="1">
      <c r="A47" s="70" t="s">
        <v>116</v>
      </c>
      <c r="B47" s="107"/>
      <c r="C47" s="110"/>
      <c r="D47" s="18">
        <f>IF(AND(C43="請求者",OR($K$21=2,$K$21=3)),"部署名","")</f>
      </c>
      <c r="E47" s="89"/>
      <c r="F47" s="90"/>
      <c r="G47" s="90"/>
      <c r="H47" s="90"/>
      <c r="I47" s="98"/>
      <c r="J47" s="72" t="s">
        <v>86</v>
      </c>
      <c r="K47" s="2"/>
      <c r="L47" s="2"/>
    </row>
    <row r="48" spans="1:12" ht="19.5" customHeight="1">
      <c r="A48" s="70" t="s">
        <v>117</v>
      </c>
      <c r="B48" s="107"/>
      <c r="C48" s="110"/>
      <c r="D48" s="18" t="str">
        <f>IF(C43="請求者","氏名","")</f>
        <v>氏名</v>
      </c>
      <c r="E48" s="89"/>
      <c r="F48" s="90"/>
      <c r="G48" s="90"/>
      <c r="H48" s="90"/>
      <c r="I48" s="98"/>
      <c r="J48" s="72" t="s">
        <v>88</v>
      </c>
      <c r="K48" s="2"/>
      <c r="L48" s="2"/>
    </row>
    <row r="49" spans="1:12" ht="19.5" customHeight="1">
      <c r="A49" s="70" t="s">
        <v>118</v>
      </c>
      <c r="B49" s="107"/>
      <c r="C49" s="114" t="str">
        <f>IF(OR($K$20*$K$22=20,$K$20*$K$22=40,$K$20*$K$22=50),"振込先","")</f>
        <v>振込先</v>
      </c>
      <c r="D49" s="17" t="str">
        <f>IF(C49="振込先","銀行名","")</f>
        <v>銀行名</v>
      </c>
      <c r="E49" s="93" t="s">
        <v>139</v>
      </c>
      <c r="F49" s="93"/>
      <c r="G49" s="93"/>
      <c r="H49" s="93"/>
      <c r="I49" s="94"/>
      <c r="J49" s="72" t="s">
        <v>169</v>
      </c>
      <c r="K49" s="1"/>
      <c r="L49" s="1"/>
    </row>
    <row r="50" spans="1:12" ht="19.5" customHeight="1">
      <c r="A50" s="70" t="s">
        <v>119</v>
      </c>
      <c r="B50" s="107"/>
      <c r="C50" s="115"/>
      <c r="D50" s="17" t="str">
        <f>IF(C49="振込先","本・支店名","")</f>
        <v>本・支店名</v>
      </c>
      <c r="E50" s="93" t="s">
        <v>75</v>
      </c>
      <c r="F50" s="93"/>
      <c r="G50" s="93"/>
      <c r="H50" s="93"/>
      <c r="I50" s="94"/>
      <c r="J50" s="72" t="s">
        <v>169</v>
      </c>
      <c r="K50" s="19"/>
      <c r="L50" s="19"/>
    </row>
    <row r="51" spans="1:10" ht="19.5" customHeight="1">
      <c r="A51" s="70" t="s">
        <v>120</v>
      </c>
      <c r="B51" s="107"/>
      <c r="C51" s="115"/>
      <c r="D51" s="17" t="str">
        <f>IF(C49="振込先","預金種目","")</f>
        <v>預金種目</v>
      </c>
      <c r="E51" s="117" t="s">
        <v>14</v>
      </c>
      <c r="F51" s="117"/>
      <c r="G51" s="117"/>
      <c r="H51" s="117"/>
      <c r="I51" s="118"/>
      <c r="J51" s="73" t="s">
        <v>168</v>
      </c>
    </row>
    <row r="52" spans="1:10" ht="19.5" customHeight="1">
      <c r="A52" s="70" t="s">
        <v>121</v>
      </c>
      <c r="B52" s="107"/>
      <c r="C52" s="115"/>
      <c r="D52" s="17" t="str">
        <f>IF(C49="振込先","口座番号","")</f>
        <v>口座番号</v>
      </c>
      <c r="E52" s="93" t="s">
        <v>138</v>
      </c>
      <c r="F52" s="93"/>
      <c r="G52" s="93"/>
      <c r="H52" s="93"/>
      <c r="I52" s="94"/>
      <c r="J52" s="74" t="s">
        <v>89</v>
      </c>
    </row>
    <row r="53" spans="1:10" ht="39.75" customHeight="1">
      <c r="A53" s="70" t="s">
        <v>122</v>
      </c>
      <c r="B53" s="107"/>
      <c r="C53" s="115"/>
      <c r="D53" s="17" t="str">
        <f>IF(C49="振込先","口座名義(漢字)","")</f>
        <v>口座名義(漢字)</v>
      </c>
      <c r="E53" s="93" t="s">
        <v>183</v>
      </c>
      <c r="F53" s="93"/>
      <c r="G53" s="93"/>
      <c r="H53" s="93"/>
      <c r="I53" s="94"/>
      <c r="J53" s="74" t="s">
        <v>38</v>
      </c>
    </row>
    <row r="54" spans="1:10" ht="39.75" customHeight="1">
      <c r="A54" s="70" t="s">
        <v>123</v>
      </c>
      <c r="B54" s="107"/>
      <c r="C54" s="116"/>
      <c r="D54" s="17" t="str">
        <f>IF(C49="振込先","口座名義(フリガナ)","")</f>
        <v>口座名義(フリガナ)</v>
      </c>
      <c r="E54" s="93" t="s">
        <v>135</v>
      </c>
      <c r="F54" s="93"/>
      <c r="G54" s="93"/>
      <c r="H54" s="93"/>
      <c r="I54" s="94"/>
      <c r="J54" s="74" t="s">
        <v>39</v>
      </c>
    </row>
    <row r="55" spans="1:10" ht="19.5" customHeight="1">
      <c r="A55" s="70" t="s">
        <v>124</v>
      </c>
      <c r="B55" s="107"/>
      <c r="C55" s="95">
        <f>IF(AND(OR($K$20*$K$22=30,$K$20*$K$22=50),$M$2="○"),"受領者",IF(AND(AND(OR($K$20*$K$21=20,$K$20*$K$21=30),OR($K$22=3,$K$22=5)),$M$2&lt;&gt;"○"),"委任者",""))</f>
      </c>
      <c r="D55" s="17">
        <f>IF(OR(C55="委任者",C55="受領者"),"郵便番号","")</f>
      </c>
      <c r="E55" s="89"/>
      <c r="F55" s="90"/>
      <c r="G55" s="61" t="s">
        <v>2</v>
      </c>
      <c r="H55" s="90"/>
      <c r="I55" s="98"/>
      <c r="J55" s="91" t="str">
        <f>IF($M$2="○","受領者の情報を記載してください。","請求者が施設長の場合のみ記載してください。")</f>
        <v>請求者が施設長の場合のみ記載してください。</v>
      </c>
    </row>
    <row r="56" spans="1:10" ht="19.5" customHeight="1">
      <c r="A56" s="70" t="s">
        <v>125</v>
      </c>
      <c r="B56" s="107"/>
      <c r="C56" s="96"/>
      <c r="D56" s="17">
        <f>IF(OR(C55="委任者",C55="受領者"),"住所","")</f>
      </c>
      <c r="E56" s="93"/>
      <c r="F56" s="93"/>
      <c r="G56" s="93"/>
      <c r="H56" s="93"/>
      <c r="I56" s="94"/>
      <c r="J56" s="91"/>
    </row>
    <row r="57" spans="1:10" ht="19.5" customHeight="1">
      <c r="A57" s="70" t="s">
        <v>126</v>
      </c>
      <c r="B57" s="107"/>
      <c r="C57" s="96"/>
      <c r="D57" s="18">
        <f>IF(OR(C55="委任者",C55="受領者"),"法人名","")</f>
      </c>
      <c r="E57" s="89"/>
      <c r="F57" s="90"/>
      <c r="G57" s="90"/>
      <c r="H57" s="90"/>
      <c r="I57" s="98"/>
      <c r="J57" s="91"/>
    </row>
    <row r="58" spans="1:10" ht="19.5" customHeight="1">
      <c r="A58" s="70" t="s">
        <v>127</v>
      </c>
      <c r="B58" s="108"/>
      <c r="C58" s="97"/>
      <c r="D58" s="20">
        <f>IF(OR(C55="委任者",C55="受領者"),"氏名","")</f>
      </c>
      <c r="E58" s="99"/>
      <c r="F58" s="100"/>
      <c r="G58" s="100"/>
      <c r="H58" s="100"/>
      <c r="I58" s="101"/>
      <c r="J58" s="92"/>
    </row>
    <row r="60" ht="18.75">
      <c r="B60" s="63" t="s">
        <v>155</v>
      </c>
    </row>
    <row r="61" spans="2:10" ht="19.5" customHeight="1">
      <c r="B61" s="77" t="s">
        <v>156</v>
      </c>
      <c r="C61" s="138" t="s">
        <v>157</v>
      </c>
      <c r="D61" s="138"/>
      <c r="E61" s="138"/>
      <c r="F61" s="138"/>
      <c r="G61" s="138"/>
      <c r="H61" s="138"/>
      <c r="I61" s="138"/>
      <c r="J61" s="80" t="s">
        <v>158</v>
      </c>
    </row>
    <row r="62" spans="2:10" ht="19.5" customHeight="1">
      <c r="B62" s="65" t="s">
        <v>159</v>
      </c>
      <c r="C62" s="122" t="str">
        <f>IF($K$20=1,"債権情報(新規)届出書",IF($K$20=10,"債権情報(変更)届出書",""))</f>
        <v>債権情報(変更)届出書</v>
      </c>
      <c r="D62" s="122"/>
      <c r="E62" s="122"/>
      <c r="F62" s="122"/>
      <c r="G62" s="122"/>
      <c r="H62" s="122"/>
      <c r="I62" s="122"/>
      <c r="J62" s="66" t="str">
        <f>IF($K$20=1,"要押印(印影が不鮮明でないことを確認すること)",IF($K$20=10,"要押印(印影が不鮮明でないことを確認すること)",""))</f>
        <v>要押印(印影が不鮮明でないことを確認すること)</v>
      </c>
    </row>
    <row r="63" spans="2:10" ht="19.5" customHeight="1">
      <c r="B63" s="65" t="s">
        <v>159</v>
      </c>
      <c r="C63" s="122" t="str">
        <f>IF(OR($K$20=1,AND($K$20=10,OR($K$22=2,$K$22=4,$K$22=5))),"通帳の写し","")</f>
        <v>通帳の写し</v>
      </c>
      <c r="D63" s="122"/>
      <c r="E63" s="122"/>
      <c r="F63" s="122"/>
      <c r="G63" s="122"/>
      <c r="H63" s="122"/>
      <c r="I63" s="122"/>
      <c r="J63" s="66" t="str">
        <f>IF(OR($K$20=1,AND($K$20=10,OR($K$22=2,$K$22=4,$K$22=5))),"記載のあった情報を全て確認するため、通常は通帳の表紙(漢字名義等)＆1ページ目（フリガナ等）","")</f>
        <v>記載のあった情報を全て確認するため、通常は通帳の表紙(漢字名義等)＆1ページ目（フリガナ等）</v>
      </c>
    </row>
    <row r="64" spans="2:10" ht="19.5" customHeight="1">
      <c r="B64" s="65" t="s">
        <v>159</v>
      </c>
      <c r="C64" s="122">
        <f>IF(OR($K$21=2,$K$21=3),"委任状"&amp;IF($K$20=1,"（新規）",IF($K$20=2,"（変更）","")),"")</f>
      </c>
      <c r="D64" s="122"/>
      <c r="E64" s="122"/>
      <c r="F64" s="122"/>
      <c r="G64" s="122"/>
      <c r="H64" s="122"/>
      <c r="I64" s="122"/>
      <c r="J64" s="66">
        <f>IF(OR($K$21=2,$K$21=3),"要押印(印影が不鮮明でないことを確認すること)","")</f>
      </c>
    </row>
    <row r="65" spans="2:10" ht="18.75">
      <c r="B65" s="67"/>
      <c r="C65" s="68"/>
      <c r="D65" s="68"/>
      <c r="E65" s="68"/>
      <c r="F65" s="68"/>
      <c r="G65" s="68"/>
      <c r="H65" s="68"/>
      <c r="I65" s="68"/>
      <c r="J65" s="68"/>
    </row>
    <row r="66" spans="2:17" ht="30" customHeight="1">
      <c r="B66" s="63" t="s">
        <v>145</v>
      </c>
      <c r="M66" s="16"/>
      <c r="N66" s="16"/>
      <c r="O66" s="16"/>
      <c r="P66" s="16"/>
      <c r="Q66" s="16"/>
    </row>
    <row r="67" spans="2:17" ht="19.5" customHeight="1">
      <c r="B67" s="64" t="s">
        <v>150</v>
      </c>
      <c r="M67" s="16"/>
      <c r="N67" s="16"/>
      <c r="O67" s="16"/>
      <c r="P67" s="16"/>
      <c r="Q67" s="16"/>
    </row>
    <row r="68" spans="2:17" ht="19.5" customHeight="1">
      <c r="B68" s="64" t="s">
        <v>151</v>
      </c>
      <c r="M68" s="16"/>
      <c r="N68" s="16"/>
      <c r="O68" s="16"/>
      <c r="P68" s="16"/>
      <c r="Q68" s="16"/>
    </row>
    <row r="69" spans="2:17" ht="19.5" customHeight="1">
      <c r="B69" s="64" t="s">
        <v>177</v>
      </c>
      <c r="M69" s="16"/>
      <c r="N69" s="16"/>
      <c r="O69" s="16"/>
      <c r="P69" s="16"/>
      <c r="Q69" s="16"/>
    </row>
    <row r="70" spans="2:17" ht="19.5" customHeight="1">
      <c r="B70" s="64" t="s">
        <v>152</v>
      </c>
      <c r="M70" s="16"/>
      <c r="N70" s="16"/>
      <c r="O70" s="16"/>
      <c r="P70" s="16"/>
      <c r="Q70" s="16"/>
    </row>
    <row r="71" spans="2:17" ht="19.5" customHeight="1">
      <c r="B71" s="64" t="s">
        <v>153</v>
      </c>
      <c r="M71" s="16"/>
      <c r="N71" s="16"/>
      <c r="O71" s="16"/>
      <c r="P71" s="16"/>
      <c r="Q71" s="16"/>
    </row>
    <row r="72" ht="30" customHeight="1"/>
  </sheetData>
  <sheetProtection selectLockedCells="1"/>
  <mergeCells count="69">
    <mergeCell ref="C61:I61"/>
    <mergeCell ref="C62:I62"/>
    <mergeCell ref="C63:I63"/>
    <mergeCell ref="C64:I64"/>
    <mergeCell ref="C55:C58"/>
    <mergeCell ref="E55:F55"/>
    <mergeCell ref="H55:I55"/>
    <mergeCell ref="J55:J58"/>
    <mergeCell ref="E56:I56"/>
    <mergeCell ref="E57:I57"/>
    <mergeCell ref="E58:I58"/>
    <mergeCell ref="B42:J42"/>
    <mergeCell ref="B43:B58"/>
    <mergeCell ref="C43:C48"/>
    <mergeCell ref="E43:F43"/>
    <mergeCell ref="H43:I43"/>
    <mergeCell ref="E44:F44"/>
    <mergeCell ref="E46:I46"/>
    <mergeCell ref="E47:I47"/>
    <mergeCell ref="C49:C54"/>
    <mergeCell ref="E49:I49"/>
    <mergeCell ref="E50:I50"/>
    <mergeCell ref="E51:I51"/>
    <mergeCell ref="E52:I52"/>
    <mergeCell ref="E53:I53"/>
    <mergeCell ref="E48:I48"/>
    <mergeCell ref="E54:I54"/>
    <mergeCell ref="J38:J41"/>
    <mergeCell ref="E39:I39"/>
    <mergeCell ref="E40:I40"/>
    <mergeCell ref="E41:I41"/>
    <mergeCell ref="H44:I44"/>
    <mergeCell ref="E45:I45"/>
    <mergeCell ref="B21:B22"/>
    <mergeCell ref="D21:I21"/>
    <mergeCell ref="D22:I22"/>
    <mergeCell ref="B23:I25"/>
    <mergeCell ref="B26:B41"/>
    <mergeCell ref="C38:C41"/>
    <mergeCell ref="E38:F38"/>
    <mergeCell ref="H38:I38"/>
    <mergeCell ref="E31:I31"/>
    <mergeCell ref="E33:I33"/>
    <mergeCell ref="E34:I34"/>
    <mergeCell ref="E35:I35"/>
    <mergeCell ref="E36:I36"/>
    <mergeCell ref="E37:I37"/>
    <mergeCell ref="H26:I26"/>
    <mergeCell ref="E27:F27"/>
    <mergeCell ref="H27:I27"/>
    <mergeCell ref="E28:I28"/>
    <mergeCell ref="E29:I29"/>
    <mergeCell ref="E30:I30"/>
    <mergeCell ref="C32:C37"/>
    <mergeCell ref="E32:I32"/>
    <mergeCell ref="B18:C18"/>
    <mergeCell ref="D18:I18"/>
    <mergeCell ref="B19:C19"/>
    <mergeCell ref="D19:I19"/>
    <mergeCell ref="B20:C20"/>
    <mergeCell ref="D20:I20"/>
    <mergeCell ref="C26:C31"/>
    <mergeCell ref="E26:F26"/>
    <mergeCell ref="J2:J4"/>
    <mergeCell ref="J5:J7"/>
    <mergeCell ref="J8:J10"/>
    <mergeCell ref="B16:I16"/>
    <mergeCell ref="B17:C17"/>
    <mergeCell ref="D17:I17"/>
  </mergeCells>
  <conditionalFormatting sqref="D22:I22">
    <cfRule type="expression" priority="7" dxfId="0">
      <formula>$C$22&lt;&gt;"変更情報"</formula>
    </cfRule>
  </conditionalFormatting>
  <conditionalFormatting sqref="E26:I28 E31:I39 E41:I41">
    <cfRule type="expression" priority="6" dxfId="0">
      <formula>$D26=""</formula>
    </cfRule>
  </conditionalFormatting>
  <conditionalFormatting sqref="E29:I30">
    <cfRule type="expression" priority="5" dxfId="0">
      <formula>$D29=""</formula>
    </cfRule>
  </conditionalFormatting>
  <conditionalFormatting sqref="E40:I40">
    <cfRule type="expression" priority="4" dxfId="0">
      <formula>$D40=""</formula>
    </cfRule>
  </conditionalFormatting>
  <conditionalFormatting sqref="E43:I45 E48:I56 E58:I58">
    <cfRule type="expression" priority="3" dxfId="0">
      <formula>$D43=""</formula>
    </cfRule>
  </conditionalFormatting>
  <conditionalFormatting sqref="E46:I47">
    <cfRule type="expression" priority="2" dxfId="0">
      <formula>$D46=""</formula>
    </cfRule>
  </conditionalFormatting>
  <conditionalFormatting sqref="E57:I57">
    <cfRule type="expression" priority="1" dxfId="0">
      <formula>$D57=""</formula>
    </cfRule>
  </conditionalFormatting>
  <dataValidations count="11">
    <dataValidation type="list" allowBlank="1" showInputMessage="1" showErrorMessage="1" sqref="B62:B65">
      <formula1>"□,☑"</formula1>
    </dataValidation>
    <dataValidation allowBlank="1" showInputMessage="1" showErrorMessage="1" imeMode="halfKatakana" sqref="E54:I54 E37:I37"/>
    <dataValidation allowBlank="1" showInputMessage="1" showErrorMessage="1" imeMode="halfAlpha" sqref="E26:F27 H26:I27 H43:I44 E43:F44 E55:F55 H55:I55 E38:F38 H38:I38"/>
    <dataValidation allowBlank="1" showInputMessage="1" showErrorMessage="1" imeMode="hiragana" sqref="D17:I18 E28:I33 E36:I36 E39:I41 E45:I50 E53:I53 E56:I58"/>
    <dataValidation type="list" allowBlank="1" showInputMessage="1" showErrorMessage="1" sqref="M2">
      <formula1>"○,×"</formula1>
    </dataValidation>
    <dataValidation type="textLength" operator="lessThanOrEqual" allowBlank="1" showInputMessage="1" showErrorMessage="1" imeMode="halfAlpha" sqref="E35:I35 E52:I52">
      <formula1>7</formula1>
    </dataValidation>
    <dataValidation type="list" allowBlank="1" showInputMessage="1" showErrorMessage="1" sqref="D19:I19">
      <formula1>$N$2:$N$8</formula1>
    </dataValidation>
    <dataValidation type="list" allowBlank="1" showInputMessage="1" showErrorMessage="1" sqref="E34:I34 E51:I51">
      <formula1>$R$2:$R$5</formula1>
    </dataValidation>
    <dataValidation type="list" allowBlank="1" showInputMessage="1" showErrorMessage="1" sqref="D22:I22">
      <formula1>$P$2:$P$7</formula1>
    </dataValidation>
    <dataValidation type="list" allowBlank="1" showInputMessage="1" showErrorMessage="1" sqref="D21">
      <formula1>$Q$2:$Q$5</formula1>
    </dataValidation>
    <dataValidation type="list" allowBlank="1" showInputMessage="1" showErrorMessage="1" sqref="D20">
      <formula1>$O$2:$O$4</formula1>
    </dataValidation>
  </dataValidations>
  <printOptions/>
  <pageMargins left="0.7" right="0.7" top="0.75" bottom="0.75" header="0.3" footer="0.3"/>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dimension ref="A1:P43"/>
  <sheetViews>
    <sheetView view="pageBreakPreview" zoomScale="90" zoomScaleSheetLayoutView="90" zoomScalePageLayoutView="0" workbookViewId="0" topLeftCell="A1">
      <selection activeCell="W23" sqref="W23"/>
    </sheetView>
  </sheetViews>
  <sheetFormatPr defaultColWidth="9.00390625" defaultRowHeight="13.5"/>
  <cols>
    <col min="1" max="1" width="5.625" style="23" customWidth="1"/>
    <col min="2" max="16" width="5.625" style="3" customWidth="1"/>
    <col min="17" max="16384" width="9.00390625" style="3" customWidth="1"/>
  </cols>
  <sheetData>
    <row r="1" spans="1:16" ht="15" customHeight="1">
      <c r="A1" s="86"/>
      <c r="B1" s="4"/>
      <c r="C1" s="4"/>
      <c r="D1" s="4"/>
      <c r="E1" s="4"/>
      <c r="F1" s="4"/>
      <c r="G1" s="4"/>
      <c r="H1" s="197" t="s">
        <v>30</v>
      </c>
      <c r="I1" s="197"/>
      <c r="J1" s="197"/>
      <c r="K1" s="197"/>
      <c r="L1" s="254"/>
      <c r="M1" s="254"/>
      <c r="N1" s="254"/>
      <c r="O1" s="254"/>
      <c r="P1" s="4"/>
    </row>
    <row r="2" spans="1:16" ht="15" customHeight="1">
      <c r="A2" s="86"/>
      <c r="B2" s="4"/>
      <c r="C2" s="4"/>
      <c r="D2" s="4"/>
      <c r="E2" s="4"/>
      <c r="F2" s="4"/>
      <c r="G2" s="4"/>
      <c r="H2" s="85"/>
      <c r="I2" s="85"/>
      <c r="J2" s="197" t="s">
        <v>69</v>
      </c>
      <c r="K2" s="197"/>
      <c r="L2" s="199" t="str">
        <f>WIDECHAR('入力 (例2)'!D18)</f>
        <v>札幌未来幼稚園</v>
      </c>
      <c r="M2" s="199"/>
      <c r="N2" s="199"/>
      <c r="O2" s="199"/>
      <c r="P2" s="4"/>
    </row>
    <row r="3" spans="1:16" ht="15" customHeight="1">
      <c r="A3" s="86"/>
      <c r="B3" s="4"/>
      <c r="C3" s="4"/>
      <c r="D3" s="4"/>
      <c r="E3" s="4"/>
      <c r="F3" s="4"/>
      <c r="G3" s="4"/>
      <c r="H3" s="4"/>
      <c r="I3" s="4"/>
      <c r="J3" s="197" t="s">
        <v>19</v>
      </c>
      <c r="K3" s="197"/>
      <c r="L3" s="195" t="str">
        <f>'入力 (例2)'!D19</f>
        <v>幼稚園</v>
      </c>
      <c r="M3" s="195"/>
      <c r="N3" s="195"/>
      <c r="O3" s="195"/>
      <c r="P3" s="4"/>
    </row>
    <row r="4" spans="1:16" ht="15" customHeight="1">
      <c r="A4" s="86"/>
      <c r="B4" s="4"/>
      <c r="C4" s="4"/>
      <c r="D4" s="4"/>
      <c r="E4" s="4"/>
      <c r="F4" s="4"/>
      <c r="G4" s="4"/>
      <c r="H4" s="4"/>
      <c r="I4" s="4"/>
      <c r="J4" s="83"/>
      <c r="K4" s="83"/>
      <c r="L4" s="4"/>
      <c r="M4" s="4"/>
      <c r="N4" s="4"/>
      <c r="O4" s="4"/>
      <c r="P4" s="4"/>
    </row>
    <row r="5" spans="1:16" ht="21.75" customHeight="1">
      <c r="A5" s="194" t="s">
        <v>77</v>
      </c>
      <c r="B5" s="194"/>
      <c r="C5" s="194"/>
      <c r="D5" s="194"/>
      <c r="E5" s="194"/>
      <c r="F5" s="194"/>
      <c r="G5" s="194"/>
      <c r="H5" s="194"/>
      <c r="I5" s="194"/>
      <c r="J5" s="194"/>
      <c r="K5" s="194"/>
      <c r="L5" s="194"/>
      <c r="M5" s="194"/>
      <c r="N5" s="194"/>
      <c r="O5" s="194"/>
      <c r="P5" s="194"/>
    </row>
    <row r="6" spans="1:16" ht="15" customHeight="1">
      <c r="A6" s="86"/>
      <c r="B6" s="4"/>
      <c r="C6" s="4"/>
      <c r="D6" s="4"/>
      <c r="E6" s="4"/>
      <c r="F6" s="4"/>
      <c r="G6" s="4"/>
      <c r="H6" s="4"/>
      <c r="I6" s="4"/>
      <c r="J6" s="4"/>
      <c r="K6" s="4"/>
      <c r="L6" s="4"/>
      <c r="M6" s="4"/>
      <c r="N6" s="4"/>
      <c r="O6" s="4"/>
      <c r="P6" s="4"/>
    </row>
    <row r="7" spans="1:16" ht="15" customHeight="1">
      <c r="A7" s="195" t="s">
        <v>1</v>
      </c>
      <c r="B7" s="195"/>
      <c r="C7" s="195"/>
      <c r="D7" s="195"/>
      <c r="E7" s="195"/>
      <c r="F7" s="83"/>
      <c r="G7" s="4"/>
      <c r="H7" s="4"/>
      <c r="I7" s="4"/>
      <c r="J7" s="4"/>
      <c r="K7" s="4"/>
      <c r="L7" s="4"/>
      <c r="M7" s="4"/>
      <c r="N7" s="4"/>
      <c r="O7" s="4"/>
      <c r="P7" s="4"/>
    </row>
    <row r="8" spans="1:16" ht="15" customHeight="1">
      <c r="A8" s="83"/>
      <c r="B8" s="83"/>
      <c r="C8" s="83"/>
      <c r="D8" s="83"/>
      <c r="E8" s="83"/>
      <c r="F8" s="83"/>
      <c r="G8" s="4"/>
      <c r="H8" s="4"/>
      <c r="I8" s="87" t="s">
        <v>29</v>
      </c>
      <c r="J8" s="196" t="str">
        <f>IF(OR('入力 (例2)'!$M$2="○",'入力 (例2)'!$K$21=1),WIDECHAR(IF('入力 (例2)'!E45=0,'入力 (例2)'!E28,'入力 (例2)'!E45)),WIDECHAR(IF('入力 (例2)'!E56=0,'入力 (例2)'!E39,'入力 (例2)'!E56)))</f>
        <v>札幌市中央区北１条西２丁目</v>
      </c>
      <c r="K8" s="196"/>
      <c r="L8" s="196"/>
      <c r="M8" s="196"/>
      <c r="N8" s="196"/>
      <c r="O8" s="196"/>
      <c r="P8" s="4"/>
    </row>
    <row r="9" spans="1:16" ht="15" customHeight="1">
      <c r="A9" s="83"/>
      <c r="B9" s="83"/>
      <c r="C9" s="83"/>
      <c r="D9" s="83"/>
      <c r="E9" s="83"/>
      <c r="F9" s="83"/>
      <c r="G9" s="4"/>
      <c r="H9" s="4"/>
      <c r="I9" s="87" t="s">
        <v>71</v>
      </c>
      <c r="J9" s="196" t="str">
        <f>IF(OR('入力 (例2)'!$M$2="○",'入力 (例2)'!$K$21=1),IF(AND('入力 (例2)'!E46=0,'入力 (例2)'!E47=0),WIDECHAR('入力 (例2)'!E29)&amp;" "&amp;WIDECHAR('入力 (例2)'!E30),WIDECHAR('入力 (例2)'!E46)&amp;" "&amp;WIDECHAR('入力 (例2)'!E47)),WIDECHAR(IF('入力 (例2)'!E57=0,'入力 (例2)'!E40,'入力 (例2)'!E57)))</f>
        <v>学校法人　札幌学園 </v>
      </c>
      <c r="K9" s="196"/>
      <c r="L9" s="196"/>
      <c r="M9" s="196"/>
      <c r="N9" s="196"/>
      <c r="O9" s="196"/>
      <c r="P9" s="4"/>
    </row>
    <row r="10" spans="1:16" ht="15" customHeight="1">
      <c r="A10" s="86"/>
      <c r="B10" s="4"/>
      <c r="C10" s="4"/>
      <c r="D10" s="4"/>
      <c r="E10" s="4"/>
      <c r="F10" s="4"/>
      <c r="G10" s="4"/>
      <c r="H10" s="4"/>
      <c r="I10" s="87" t="s">
        <v>31</v>
      </c>
      <c r="J10" s="196" t="str">
        <f>IF(OR('入力 (例2)'!$M$2="○",'入力 (例2)'!$K$21=1),WIDECHAR(IF('入力 (例2)'!E48=0,'入力 (例2)'!E31,'入力 (例2)'!E48)),WIDECHAR(IF('入力 (例2)'!E58=0,'入力 (例2)'!E41,'入力 (例2)'!E58)))</f>
        <v>理事長　秋元　克広</v>
      </c>
      <c r="K10" s="196"/>
      <c r="L10" s="196"/>
      <c r="M10" s="196"/>
      <c r="N10" s="196"/>
      <c r="O10" s="196"/>
      <c r="P10" s="71" t="s">
        <v>73</v>
      </c>
    </row>
    <row r="11" spans="1:16" ht="15" customHeight="1">
      <c r="A11" s="86"/>
      <c r="B11" s="4"/>
      <c r="C11" s="4"/>
      <c r="D11" s="4"/>
      <c r="E11" s="4"/>
      <c r="F11" s="4"/>
      <c r="G11" s="4"/>
      <c r="H11" s="4"/>
      <c r="I11" s="83"/>
      <c r="J11" s="87"/>
      <c r="K11" s="84"/>
      <c r="L11" s="84"/>
      <c r="M11" s="84"/>
      <c r="N11" s="84"/>
      <c r="O11" s="84"/>
      <c r="P11" s="4"/>
    </row>
    <row r="12" spans="1:16" ht="15" customHeight="1">
      <c r="A12" s="86"/>
      <c r="B12" s="195" t="str">
        <f>'入力 (例2)'!D18&amp;"の債権情報について下記のとおり変更をお願いいたします。"</f>
        <v>札幌未来幼稚園の債権情報について下記のとおり変更をお願いいたします。</v>
      </c>
      <c r="C12" s="195"/>
      <c r="D12" s="195"/>
      <c r="E12" s="195"/>
      <c r="F12" s="195"/>
      <c r="G12" s="195"/>
      <c r="H12" s="195"/>
      <c r="I12" s="195"/>
      <c r="J12" s="195"/>
      <c r="K12" s="195"/>
      <c r="L12" s="195"/>
      <c r="M12" s="195"/>
      <c r="N12" s="195"/>
      <c r="O12" s="195"/>
      <c r="P12" s="4"/>
    </row>
    <row r="13" spans="1:16" ht="15" customHeight="1">
      <c r="A13" s="86"/>
      <c r="B13" s="83"/>
      <c r="C13" s="83"/>
      <c r="D13" s="83"/>
      <c r="E13" s="83"/>
      <c r="F13" s="83"/>
      <c r="G13" s="83"/>
      <c r="H13" s="83"/>
      <c r="I13" s="83"/>
      <c r="J13" s="83"/>
      <c r="K13" s="83"/>
      <c r="L13" s="83"/>
      <c r="M13" s="83"/>
      <c r="N13" s="83"/>
      <c r="O13" s="83"/>
      <c r="P13" s="4"/>
    </row>
    <row r="14" spans="1:16" ht="15" customHeight="1">
      <c r="A14" s="86"/>
      <c r="B14" s="4"/>
      <c r="C14" s="4"/>
      <c r="D14" s="4"/>
      <c r="E14" s="4"/>
      <c r="F14" s="4"/>
      <c r="G14" s="4"/>
      <c r="H14" s="195" t="s">
        <v>76</v>
      </c>
      <c r="I14" s="195"/>
      <c r="J14" s="87"/>
      <c r="K14" s="84"/>
      <c r="L14" s="84"/>
      <c r="M14" s="84"/>
      <c r="N14" s="84"/>
      <c r="O14" s="84"/>
      <c r="P14" s="4"/>
    </row>
    <row r="15" spans="1:16" ht="15" customHeight="1">
      <c r="A15" s="86"/>
      <c r="B15" s="4"/>
      <c r="C15" s="4"/>
      <c r="D15" s="4"/>
      <c r="E15" s="4"/>
      <c r="F15" s="4"/>
      <c r="G15" s="4"/>
      <c r="H15" s="83"/>
      <c r="I15" s="83"/>
      <c r="J15" s="87"/>
      <c r="K15" s="84"/>
      <c r="L15" s="84"/>
      <c r="M15" s="84"/>
      <c r="N15" s="84"/>
      <c r="O15" s="84"/>
      <c r="P15" s="4"/>
    </row>
    <row r="16" spans="1:16" ht="24.75" customHeight="1">
      <c r="A16" s="154" t="s">
        <v>42</v>
      </c>
      <c r="B16" s="154"/>
      <c r="C16" s="154"/>
      <c r="D16" s="4"/>
      <c r="E16" s="4"/>
      <c r="F16" s="4"/>
      <c r="G16" s="4"/>
      <c r="H16" s="4"/>
      <c r="I16" s="4"/>
      <c r="J16" s="4"/>
      <c r="K16" s="4"/>
      <c r="L16" s="4"/>
      <c r="M16" s="4"/>
      <c r="N16" s="4"/>
      <c r="O16" s="4"/>
      <c r="P16" s="4"/>
    </row>
    <row r="17" spans="1:16" ht="24.75" customHeight="1">
      <c r="A17" s="191">
        <f ca="1">IF('入力 (例2)'!D17=0,TODAY(),'入力 (例2)'!D17)</f>
        <v>43922</v>
      </c>
      <c r="B17" s="191"/>
      <c r="C17" s="191"/>
      <c r="D17" s="191"/>
      <c r="E17" s="191"/>
      <c r="F17" s="192" t="s">
        <v>43</v>
      </c>
      <c r="G17" s="192"/>
      <c r="H17" s="192"/>
      <c r="I17" s="192"/>
      <c r="J17" s="192"/>
      <c r="K17" s="254"/>
      <c r="L17" s="254"/>
      <c r="M17" s="254"/>
      <c r="N17" s="254"/>
      <c r="O17" s="254"/>
      <c r="P17" s="4"/>
    </row>
    <row r="18" spans="1:16" ht="15" customHeight="1">
      <c r="A18" s="86"/>
      <c r="B18" s="197" t="s">
        <v>128</v>
      </c>
      <c r="C18" s="197"/>
      <c r="D18" s="197"/>
      <c r="E18" s="198" t="str">
        <f>'入力 (例2)'!D22&amp;" 情報"</f>
        <v>請求者＆振込先 情報</v>
      </c>
      <c r="F18" s="198"/>
      <c r="G18" s="198"/>
      <c r="H18" s="198"/>
      <c r="I18" s="198"/>
      <c r="J18" s="198"/>
      <c r="K18" s="4"/>
      <c r="L18" s="4"/>
      <c r="M18" s="4"/>
      <c r="N18" s="4"/>
      <c r="O18" s="4"/>
      <c r="P18" s="4"/>
    </row>
    <row r="19" spans="1:16" ht="24.75" customHeight="1">
      <c r="A19" s="154" t="s">
        <v>27</v>
      </c>
      <c r="B19" s="154"/>
      <c r="C19" s="154"/>
      <c r="D19" s="83"/>
      <c r="E19" s="83"/>
      <c r="F19" s="83"/>
      <c r="G19" s="83"/>
      <c r="H19" s="4"/>
      <c r="I19" s="4"/>
      <c r="J19" s="4"/>
      <c r="K19" s="4"/>
      <c r="L19" s="4"/>
      <c r="M19" s="4"/>
      <c r="N19" s="4"/>
      <c r="O19" s="4"/>
      <c r="P19" s="4"/>
    </row>
    <row r="20" spans="1:16" ht="24.75" customHeight="1">
      <c r="A20" s="158" t="s">
        <v>78</v>
      </c>
      <c r="B20" s="158"/>
      <c r="C20" s="158"/>
      <c r="D20" s="159" t="s">
        <v>79</v>
      </c>
      <c r="E20" s="159"/>
      <c r="F20" s="159"/>
      <c r="G20" s="159"/>
      <c r="H20" s="159"/>
      <c r="I20" s="159"/>
      <c r="J20" s="159" t="s">
        <v>80</v>
      </c>
      <c r="K20" s="159"/>
      <c r="L20" s="159"/>
      <c r="M20" s="159"/>
      <c r="N20" s="159"/>
      <c r="O20" s="159"/>
      <c r="P20" s="4"/>
    </row>
    <row r="21" spans="1:15" ht="24.75" customHeight="1">
      <c r="A21" s="145" t="s">
        <v>136</v>
      </c>
      <c r="B21" s="146"/>
      <c r="C21" s="147"/>
      <c r="D21" s="160" t="str">
        <f>IF(AND('入力 (例2)'!E26&lt;&gt;0,'入力 (例2)'!H26&lt;&gt;0),CONCATENATE("381-",'入力 (例2)'!E26,"-",'入力 (例2)'!H26),"")</f>
        <v>381-211-3027</v>
      </c>
      <c r="E21" s="161"/>
      <c r="F21" s="161"/>
      <c r="G21" s="161"/>
      <c r="H21" s="161"/>
      <c r="I21" s="161"/>
      <c r="J21" s="160" t="str">
        <f>IF(AND('入力 (例2)'!E43&lt;&gt;0,'入力 (例2)'!H43&lt;&gt;0),CONCATENATE("381-",'入力 (例2)'!E43,"-",'入力 (例2)'!H43),"")</f>
        <v>381-211-2986</v>
      </c>
      <c r="K21" s="161"/>
      <c r="L21" s="161"/>
      <c r="M21" s="161"/>
      <c r="N21" s="161"/>
      <c r="O21" s="173"/>
    </row>
    <row r="22" spans="1:16" ht="24.75" customHeight="1">
      <c r="A22" s="148" t="s">
        <v>28</v>
      </c>
      <c r="B22" s="149"/>
      <c r="C22" s="150"/>
      <c r="D22" s="162" t="str">
        <f>IF(AND('入力 (例2)'!E27&lt;&gt;0,'入力 (例2)'!H27&lt;&gt;0),CONCATENATE('入力 (例2)'!E27,"-",'入力 (例2)'!H27),"")</f>
        <v>060-8861</v>
      </c>
      <c r="E22" s="163"/>
      <c r="F22" s="163"/>
      <c r="G22" s="163"/>
      <c r="H22" s="163"/>
      <c r="I22" s="163"/>
      <c r="J22" s="162">
        <f>IF(AND('入力 (例2)'!E44&lt;&gt;0,'入力 (例2)'!H44&lt;&gt;0),CONCATENATE('入力 (例2)'!E44,"-",'入力 (例2)'!H44),"")</f>
      </c>
      <c r="K22" s="163"/>
      <c r="L22" s="163"/>
      <c r="M22" s="163"/>
      <c r="N22" s="163"/>
      <c r="O22" s="174"/>
      <c r="P22" s="4"/>
    </row>
    <row r="23" spans="1:16" ht="24.75" customHeight="1">
      <c r="A23" s="164" t="s">
        <v>29</v>
      </c>
      <c r="B23" s="165"/>
      <c r="C23" s="166"/>
      <c r="D23" s="170" t="str">
        <f>WIDECHAR('入力 (例2)'!E28)</f>
        <v>札幌市中央区北１条西２丁目</v>
      </c>
      <c r="E23" s="171"/>
      <c r="F23" s="171"/>
      <c r="G23" s="171"/>
      <c r="H23" s="171"/>
      <c r="I23" s="171"/>
      <c r="J23" s="170">
        <f>WIDECHAR('入力 (例2)'!E45)</f>
      </c>
      <c r="K23" s="171"/>
      <c r="L23" s="171"/>
      <c r="M23" s="171"/>
      <c r="N23" s="171"/>
      <c r="O23" s="172"/>
      <c r="P23" s="4"/>
    </row>
    <row r="24" spans="1:16" ht="24.75" customHeight="1">
      <c r="A24" s="167"/>
      <c r="B24" s="168"/>
      <c r="C24" s="169"/>
      <c r="D24" s="170"/>
      <c r="E24" s="171"/>
      <c r="F24" s="171"/>
      <c r="G24" s="171"/>
      <c r="H24" s="171"/>
      <c r="I24" s="171"/>
      <c r="J24" s="170"/>
      <c r="K24" s="171"/>
      <c r="L24" s="171"/>
      <c r="M24" s="171"/>
      <c r="N24" s="171"/>
      <c r="O24" s="172"/>
      <c r="P24" s="4"/>
    </row>
    <row r="25" spans="1:16" ht="24.75" customHeight="1">
      <c r="A25" s="148" t="s">
        <v>66</v>
      </c>
      <c r="B25" s="149"/>
      <c r="C25" s="150"/>
      <c r="D25" s="162" t="str">
        <f>WIDECHAR('入力 (例2)'!E29)&amp;" "&amp;WIDECHAR('入力 (例2)'!E30)</f>
        <v>学校法人　札幌学園 </v>
      </c>
      <c r="E25" s="163"/>
      <c r="F25" s="163"/>
      <c r="G25" s="163"/>
      <c r="H25" s="163"/>
      <c r="I25" s="163"/>
      <c r="J25" s="162" t="str">
        <f>WIDECHAR('入力 (例2)'!E46)&amp;" "&amp;WIDECHAR('入力 (例2)'!E47)</f>
        <v> </v>
      </c>
      <c r="K25" s="163"/>
      <c r="L25" s="163"/>
      <c r="M25" s="163"/>
      <c r="N25" s="163"/>
      <c r="O25" s="174"/>
      <c r="P25" s="4"/>
    </row>
    <row r="26" spans="1:16" ht="24.75" customHeight="1">
      <c r="A26" s="148" t="s">
        <v>31</v>
      </c>
      <c r="B26" s="149"/>
      <c r="C26" s="150"/>
      <c r="D26" s="162" t="str">
        <f>WIDECHAR('入力 (例2)'!E31)</f>
        <v>理事長　秋元　克広</v>
      </c>
      <c r="E26" s="163"/>
      <c r="F26" s="163"/>
      <c r="G26" s="163"/>
      <c r="H26" s="163"/>
      <c r="I26" s="163"/>
      <c r="J26" s="162">
        <f>WIDECHAR('入力 (例2)'!E48)</f>
      </c>
      <c r="K26" s="163"/>
      <c r="L26" s="163"/>
      <c r="M26" s="163"/>
      <c r="N26" s="163"/>
      <c r="O26" s="174"/>
      <c r="P26" s="4"/>
    </row>
    <row r="27" spans="1:16" ht="24.75" customHeight="1">
      <c r="A27" s="148" t="s">
        <v>41</v>
      </c>
      <c r="B27" s="149"/>
      <c r="C27" s="150"/>
      <c r="D27" s="185"/>
      <c r="E27" s="186"/>
      <c r="F27" s="186"/>
      <c r="G27" s="186"/>
      <c r="H27" s="186"/>
      <c r="I27" s="186"/>
      <c r="J27" s="185"/>
      <c r="K27" s="186"/>
      <c r="L27" s="186"/>
      <c r="M27" s="186"/>
      <c r="N27" s="186"/>
      <c r="O27" s="189"/>
      <c r="P27" s="4"/>
    </row>
    <row r="28" spans="1:16" ht="24.75" customHeight="1">
      <c r="A28" s="148"/>
      <c r="B28" s="149"/>
      <c r="C28" s="150"/>
      <c r="D28" s="185"/>
      <c r="E28" s="186"/>
      <c r="F28" s="186"/>
      <c r="G28" s="186"/>
      <c r="H28" s="186"/>
      <c r="I28" s="186"/>
      <c r="J28" s="185"/>
      <c r="K28" s="186"/>
      <c r="L28" s="186"/>
      <c r="M28" s="186"/>
      <c r="N28" s="186"/>
      <c r="O28" s="189"/>
      <c r="P28" s="4"/>
    </row>
    <row r="29" spans="1:16" ht="24.75" customHeight="1">
      <c r="A29" s="148"/>
      <c r="B29" s="149"/>
      <c r="C29" s="150"/>
      <c r="D29" s="185"/>
      <c r="E29" s="186"/>
      <c r="F29" s="186"/>
      <c r="G29" s="186"/>
      <c r="H29" s="186"/>
      <c r="I29" s="186"/>
      <c r="J29" s="185"/>
      <c r="K29" s="186"/>
      <c r="L29" s="186"/>
      <c r="M29" s="186"/>
      <c r="N29" s="186"/>
      <c r="O29" s="189"/>
      <c r="P29" s="4"/>
    </row>
    <row r="30" spans="1:16" ht="24.75" customHeight="1">
      <c r="A30" s="151"/>
      <c r="B30" s="152"/>
      <c r="C30" s="153"/>
      <c r="D30" s="187"/>
      <c r="E30" s="188"/>
      <c r="F30" s="188"/>
      <c r="G30" s="188"/>
      <c r="H30" s="188"/>
      <c r="I30" s="188"/>
      <c r="J30" s="187"/>
      <c r="K30" s="188"/>
      <c r="L30" s="188"/>
      <c r="M30" s="188"/>
      <c r="N30" s="188"/>
      <c r="O30" s="190"/>
      <c r="P30" s="4"/>
    </row>
    <row r="31" spans="1:16" ht="15" customHeight="1">
      <c r="A31" s="86" t="s">
        <v>167</v>
      </c>
      <c r="B31" s="83"/>
      <c r="C31" s="83"/>
      <c r="D31" s="22"/>
      <c r="E31" s="22"/>
      <c r="F31" s="22"/>
      <c r="G31" s="22"/>
      <c r="H31" s="22"/>
      <c r="I31" s="22"/>
      <c r="J31" s="22"/>
      <c r="K31" s="22"/>
      <c r="L31" s="22"/>
      <c r="M31" s="22"/>
      <c r="N31" s="22"/>
      <c r="O31" s="22"/>
      <c r="P31" s="4"/>
    </row>
    <row r="32" spans="1:16" ht="24.75" customHeight="1">
      <c r="A32" s="154" t="s">
        <v>32</v>
      </c>
      <c r="B32" s="154"/>
      <c r="C32" s="154"/>
      <c r="D32" s="83"/>
      <c r="E32" s="83"/>
      <c r="F32" s="83"/>
      <c r="G32" s="83"/>
      <c r="H32" s="4"/>
      <c r="I32" s="4"/>
      <c r="J32" s="4"/>
      <c r="K32" s="4"/>
      <c r="L32" s="4"/>
      <c r="M32" s="4"/>
      <c r="N32" s="4"/>
      <c r="O32" s="4"/>
      <c r="P32" s="4"/>
    </row>
    <row r="33" spans="1:16" ht="24.75" customHeight="1">
      <c r="A33" s="158" t="s">
        <v>78</v>
      </c>
      <c r="B33" s="158"/>
      <c r="C33" s="158"/>
      <c r="D33" s="159" t="s">
        <v>79</v>
      </c>
      <c r="E33" s="159"/>
      <c r="F33" s="159"/>
      <c r="G33" s="159"/>
      <c r="H33" s="159"/>
      <c r="I33" s="159"/>
      <c r="J33" s="159" t="s">
        <v>80</v>
      </c>
      <c r="K33" s="159"/>
      <c r="L33" s="159"/>
      <c r="M33" s="159"/>
      <c r="N33" s="159"/>
      <c r="O33" s="159"/>
      <c r="P33" s="4"/>
    </row>
    <row r="34" spans="1:16" ht="24.75" customHeight="1">
      <c r="A34" s="155" t="s">
        <v>33</v>
      </c>
      <c r="B34" s="156"/>
      <c r="C34" s="157"/>
      <c r="D34" s="160" t="str">
        <f>WIDECHAR('入力 (例2)'!E32)</f>
        <v>北洋銀行</v>
      </c>
      <c r="E34" s="161"/>
      <c r="F34" s="161"/>
      <c r="G34" s="161"/>
      <c r="H34" s="161"/>
      <c r="I34" s="161"/>
      <c r="J34" s="160" t="str">
        <f>WIDECHAR('入力 (例2)'!E49)</f>
        <v>北海道銀行</v>
      </c>
      <c r="K34" s="161"/>
      <c r="L34" s="161"/>
      <c r="M34" s="161"/>
      <c r="N34" s="161"/>
      <c r="O34" s="173"/>
      <c r="P34" s="4"/>
    </row>
    <row r="35" spans="1:16" ht="24.75" customHeight="1">
      <c r="A35" s="178" t="s">
        <v>34</v>
      </c>
      <c r="B35" s="179"/>
      <c r="C35" s="180"/>
      <c r="D35" s="162" t="str">
        <f>WIDECHAR('入力 (例2)'!E33)</f>
        <v>本店営業部</v>
      </c>
      <c r="E35" s="163"/>
      <c r="F35" s="163"/>
      <c r="G35" s="163"/>
      <c r="H35" s="163"/>
      <c r="I35" s="163"/>
      <c r="J35" s="162" t="str">
        <f>WIDECHAR('入力 (例2)'!E50)</f>
        <v>本店営業部</v>
      </c>
      <c r="K35" s="163"/>
      <c r="L35" s="163"/>
      <c r="M35" s="163"/>
      <c r="N35" s="163"/>
      <c r="O35" s="174"/>
      <c r="P35" s="4"/>
    </row>
    <row r="36" spans="1:16" ht="24.75" customHeight="1">
      <c r="A36" s="178" t="s">
        <v>12</v>
      </c>
      <c r="B36" s="179"/>
      <c r="C36" s="180"/>
      <c r="D36" s="162" t="str">
        <f>WIDECHAR('入力 (例2)'!E34)</f>
        <v>普通</v>
      </c>
      <c r="E36" s="163"/>
      <c r="F36" s="163"/>
      <c r="G36" s="163"/>
      <c r="H36" s="163"/>
      <c r="I36" s="163"/>
      <c r="J36" s="162" t="str">
        <f>WIDECHAR('入力 (例2)'!E51)</f>
        <v>当座</v>
      </c>
      <c r="K36" s="163"/>
      <c r="L36" s="163"/>
      <c r="M36" s="163"/>
      <c r="N36" s="163"/>
      <c r="O36" s="174"/>
      <c r="P36" s="4"/>
    </row>
    <row r="37" spans="1:16" ht="24.75" customHeight="1">
      <c r="A37" s="178" t="s">
        <v>35</v>
      </c>
      <c r="B37" s="179"/>
      <c r="C37" s="180"/>
      <c r="D37" s="162" t="str">
        <f>ASC('入力 (例2)'!E35)</f>
        <v>0123456</v>
      </c>
      <c r="E37" s="163"/>
      <c r="F37" s="163"/>
      <c r="G37" s="163"/>
      <c r="H37" s="163"/>
      <c r="I37" s="163"/>
      <c r="J37" s="162" t="str">
        <f>ASC('入力 (例2)'!E52)</f>
        <v>1234567</v>
      </c>
      <c r="K37" s="163"/>
      <c r="L37" s="163"/>
      <c r="M37" s="163"/>
      <c r="N37" s="163"/>
      <c r="O37" s="174"/>
      <c r="P37" s="4"/>
    </row>
    <row r="38" spans="1:16" ht="24.75" customHeight="1">
      <c r="A38" s="178" t="s">
        <v>36</v>
      </c>
      <c r="B38" s="179"/>
      <c r="C38" s="180"/>
      <c r="D38" s="162" t="str">
        <f>WIDECHAR('入力 (例2)'!E36)</f>
        <v>学）札幌学園　理事長　秋元　克広</v>
      </c>
      <c r="E38" s="163"/>
      <c r="F38" s="163"/>
      <c r="G38" s="163"/>
      <c r="H38" s="163"/>
      <c r="I38" s="163"/>
      <c r="J38" s="162" t="str">
        <f>WIDECHAR('入力 (例2)'!E53)</f>
        <v>学）札幌学園　札幌未来幼稚園　理事長　秋元　克広</v>
      </c>
      <c r="K38" s="163"/>
      <c r="L38" s="163"/>
      <c r="M38" s="163"/>
      <c r="N38" s="163"/>
      <c r="O38" s="174"/>
      <c r="P38" s="4"/>
    </row>
    <row r="39" spans="1:16" ht="24.75" customHeight="1">
      <c r="A39" s="181" t="s">
        <v>37</v>
      </c>
      <c r="B39" s="182"/>
      <c r="C39" s="183"/>
      <c r="D39" s="175" t="str">
        <f>ASC(UPPER('入力 (例2)'!E37))</f>
        <v>ｶﾞｸ)ｻﾂﾎﾟﾛｶﾞｸｴﾝ </v>
      </c>
      <c r="E39" s="176"/>
      <c r="F39" s="176"/>
      <c r="G39" s="176"/>
      <c r="H39" s="176"/>
      <c r="I39" s="176"/>
      <c r="J39" s="175" t="str">
        <f>ASC(UPPER('入力 (例2)'!E54))</f>
        <v>ｶﾞｸ)ｻﾂﾎﾟﾛｶﾞｸｴﾝ ｻﾂﾎﾟﾛﾐﾗｲﾖｳﾁｴﾝ</v>
      </c>
      <c r="K39" s="176"/>
      <c r="L39" s="176"/>
      <c r="M39" s="176"/>
      <c r="N39" s="176"/>
      <c r="O39" s="177"/>
      <c r="P39" s="4"/>
    </row>
    <row r="40" spans="1:16" ht="15" customHeight="1">
      <c r="A40" s="83"/>
      <c r="B40" s="83"/>
      <c r="C40" s="83"/>
      <c r="D40" s="83"/>
      <c r="E40" s="83"/>
      <c r="F40" s="83"/>
      <c r="G40" s="83"/>
      <c r="H40" s="83"/>
      <c r="I40" s="83"/>
      <c r="J40" s="83"/>
      <c r="K40" s="83"/>
      <c r="L40" s="83"/>
      <c r="M40" s="83"/>
      <c r="N40" s="83"/>
      <c r="O40" s="83"/>
      <c r="P40" s="4"/>
    </row>
    <row r="41" spans="1:16" ht="24.75" customHeight="1">
      <c r="A41" s="154" t="s">
        <v>40</v>
      </c>
      <c r="B41" s="154"/>
      <c r="C41" s="154"/>
      <c r="D41" s="4"/>
      <c r="E41" s="4"/>
      <c r="F41" s="4"/>
      <c r="G41" s="5"/>
      <c r="H41" s="5"/>
      <c r="I41" s="5"/>
      <c r="J41" s="5"/>
      <c r="K41" s="5"/>
      <c r="L41" s="5"/>
      <c r="M41" s="5"/>
      <c r="N41" s="5"/>
      <c r="O41" s="5"/>
      <c r="P41" s="4"/>
    </row>
    <row r="42" spans="1:16" ht="24.75" customHeight="1">
      <c r="A42" s="184" t="str">
        <f>IF(OR('入力 (例2)'!C55="受領者",'入力 (例2)'!C38="委任者"),"　委任者有り。別途委任状のとおり。","　委任者無し")</f>
        <v>　委任者無し</v>
      </c>
      <c r="B42" s="184"/>
      <c r="C42" s="184"/>
      <c r="D42" s="184"/>
      <c r="E42" s="184"/>
      <c r="F42" s="184"/>
      <c r="G42" s="184"/>
      <c r="H42" s="184"/>
      <c r="I42" s="184"/>
      <c r="J42" s="184"/>
      <c r="K42" s="184"/>
      <c r="L42" s="184"/>
      <c r="M42" s="184"/>
      <c r="N42" s="184"/>
      <c r="O42" s="184"/>
      <c r="P42" s="184"/>
    </row>
    <row r="43" spans="1:16" ht="24.75" customHeight="1">
      <c r="A43" s="4"/>
      <c r="B43" s="4"/>
      <c r="C43" s="4"/>
      <c r="D43" s="4"/>
      <c r="E43" s="4"/>
      <c r="F43" s="4"/>
      <c r="G43" s="4"/>
      <c r="H43" s="4"/>
      <c r="I43" s="4"/>
      <c r="J43" s="4"/>
      <c r="K43" s="4"/>
      <c r="L43" s="4"/>
      <c r="M43" s="4"/>
      <c r="N43" s="4"/>
      <c r="O43" s="4"/>
      <c r="P43" s="4"/>
    </row>
  </sheetData>
  <sheetProtection selectLockedCells="1" pivotTables="0"/>
  <mergeCells count="65">
    <mergeCell ref="A41:C41"/>
    <mergeCell ref="A42:P42"/>
    <mergeCell ref="A38:C38"/>
    <mergeCell ref="D38:I38"/>
    <mergeCell ref="J38:O38"/>
    <mergeCell ref="A39:C39"/>
    <mergeCell ref="D39:I39"/>
    <mergeCell ref="J39:O39"/>
    <mergeCell ref="A36:C36"/>
    <mergeCell ref="D36:I36"/>
    <mergeCell ref="J36:O36"/>
    <mergeCell ref="A37:C37"/>
    <mergeCell ref="D37:I37"/>
    <mergeCell ref="J37:O37"/>
    <mergeCell ref="A34:C34"/>
    <mergeCell ref="D34:I34"/>
    <mergeCell ref="J34:O34"/>
    <mergeCell ref="A35:C35"/>
    <mergeCell ref="D35:I35"/>
    <mergeCell ref="J35:O35"/>
    <mergeCell ref="A27:C30"/>
    <mergeCell ref="D27:I30"/>
    <mergeCell ref="J27:O30"/>
    <mergeCell ref="A32:C32"/>
    <mergeCell ref="A33:C33"/>
    <mergeCell ref="D33:I33"/>
    <mergeCell ref="J33:O33"/>
    <mergeCell ref="A25:C25"/>
    <mergeCell ref="D25:I25"/>
    <mergeCell ref="J25:O25"/>
    <mergeCell ref="A26:C26"/>
    <mergeCell ref="D26:I26"/>
    <mergeCell ref="J26:O26"/>
    <mergeCell ref="A22:C22"/>
    <mergeCell ref="D22:I22"/>
    <mergeCell ref="J22:O22"/>
    <mergeCell ref="A23:C24"/>
    <mergeCell ref="D23:I24"/>
    <mergeCell ref="J23:O24"/>
    <mergeCell ref="A19:C19"/>
    <mergeCell ref="A20:C20"/>
    <mergeCell ref="D20:I20"/>
    <mergeCell ref="J20:O20"/>
    <mergeCell ref="A21:C21"/>
    <mergeCell ref="D21:I21"/>
    <mergeCell ref="J21:O21"/>
    <mergeCell ref="B18:D18"/>
    <mergeCell ref="E18:J18"/>
    <mergeCell ref="A5:P5"/>
    <mergeCell ref="A7:E7"/>
    <mergeCell ref="J8:O8"/>
    <mergeCell ref="J9:O9"/>
    <mergeCell ref="J10:O10"/>
    <mergeCell ref="B12:O12"/>
    <mergeCell ref="H14:I14"/>
    <mergeCell ref="A16:C16"/>
    <mergeCell ref="A17:E17"/>
    <mergeCell ref="F17:J17"/>
    <mergeCell ref="K17:O17"/>
    <mergeCell ref="H1:K1"/>
    <mergeCell ref="L1:O1"/>
    <mergeCell ref="J2:K2"/>
    <mergeCell ref="L2:O2"/>
    <mergeCell ref="J3:K3"/>
    <mergeCell ref="L3:O3"/>
  </mergeCells>
  <printOptions/>
  <pageMargins left="0.984251968503937" right="0.7874015748031497" top="0.7874015748031497" bottom="0.7874015748031497" header="0.5118110236220472" footer="0.5118110236220472"/>
  <pageSetup blackAndWhite="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30.中原　雄一</dc:creator>
  <cp:keywords/>
  <dc:description/>
  <cp:lastModifiedBy>高橋</cp:lastModifiedBy>
  <cp:lastPrinted>2020-03-03T07:07:21Z</cp:lastPrinted>
  <dcterms:created xsi:type="dcterms:W3CDTF">2003-02-09T07:00:32Z</dcterms:created>
  <dcterms:modified xsi:type="dcterms:W3CDTF">2020-03-10T10:15:31Z</dcterms:modified>
  <cp:category/>
  <cp:version/>
  <cp:contentType/>
  <cp:contentStatus/>
</cp:coreProperties>
</file>