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intranet-fs1\子ども未来局\243給付係\02：給付費（利用者負担額）\01：加算申請関係\00：処遇改善等加算\10：基礎分(民改費）\2023\00：依頼\00：起案\"/>
    </mc:Choice>
  </mc:AlternateContent>
  <xr:revisionPtr revIDLastSave="0" documentId="13_ncr:1_{7B591762-084A-4651-966D-469FA0E26ED3}" xr6:coauthVersionLast="47" xr6:coauthVersionMax="47" xr10:uidLastSave="{00000000-0000-0000-0000-000000000000}"/>
  <bookViews>
    <workbookView xWindow="-120" yWindow="-120" windowWidth="29040" windowHeight="15840" activeTab="2" xr2:uid="{00000000-000D-0000-FFFF-FFFF00000000}"/>
  </bookViews>
  <sheets>
    <sheet name="BD" sheetId="38" r:id="rId1"/>
    <sheet name="施設状況" sheetId="35" state="hidden" r:id="rId2"/>
    <sheet name="提出書類チェックシート" sheetId="30" r:id="rId3"/>
    <sheet name="作成方法1⇒" sheetId="27" r:id="rId4"/>
    <sheet name="入力シート" sheetId="23" r:id="rId5"/>
    <sheet name="①年数算定シート" sheetId="9" r:id="rId6"/>
    <sheet name="①2枚目" sheetId="25" r:id="rId7"/>
    <sheet name="①3枚目" sheetId="26" r:id="rId8"/>
    <sheet name="作成方法2⇒" sheetId="33" r:id="rId9"/>
    <sheet name="②シフト表" sheetId="31" r:id="rId10"/>
    <sheet name="2枚目" sheetId="34" r:id="rId11"/>
    <sheet name="作成方法3⇒" sheetId="29" r:id="rId12"/>
    <sheet name="③処遇Ⅰ申請書" sheetId="28" r:id="rId13"/>
    <sheet name="Ver." sheetId="37" r:id="rId14"/>
    <sheet name="休日情報入力シート" sheetId="32" state="hidden" r:id="rId15"/>
  </sheets>
  <definedNames>
    <definedName name="_xlnm._FilterDatabase" localSheetId="13" hidden="1">Ver.!$B$4:$D$4</definedName>
    <definedName name="_xlnm._FilterDatabase" localSheetId="4" hidden="1">入力シート!$A$11:$K$114</definedName>
    <definedName name="_xlnm.Print_Area" localSheetId="6">①2枚目!$A$1:$K$49</definedName>
    <definedName name="_xlnm.Print_Area" localSheetId="7">①3枚目!$A$1:$K$49</definedName>
    <definedName name="_xlnm.Print_Area" localSheetId="5">①年数算定シート!$A$1:$K$56</definedName>
    <definedName name="_xlnm.Print_Area" localSheetId="9">②シフト表!$B$1:$AK$35</definedName>
    <definedName name="_xlnm.Print_Area" localSheetId="10">'2枚目'!$B$1:$AK$35</definedName>
    <definedName name="_xlnm.Print_Area" localSheetId="12">③処遇Ⅰ申請書!$A$1:$AG$50</definedName>
    <definedName name="_xlnm.Print_Area" localSheetId="13">Ver.!$A$1:$D$52</definedName>
    <definedName name="_xlnm.Print_Area" localSheetId="3">作成方法1⇒!$A$1:$AC$89</definedName>
    <definedName name="_xlnm.Print_Area" localSheetId="8">作成方法2⇒!$A$1:$AK$17</definedName>
    <definedName name="_xlnm.Print_Area" localSheetId="11">作成方法3⇒!$A$1:$AG$52</definedName>
    <definedName name="_xlnm.Print_Area" localSheetId="2">提出書類チェックシート!$A$1:$E$34</definedName>
    <definedName name="_xlnm.Print_Area" localSheetId="4">入力シート!$A$1:$K$114</definedName>
    <definedName name="_xlnm.Print_Titles" localSheetId="9">②シフト表!$1:$5</definedName>
    <definedName name="_xlnm.Print_Titles" localSheetId="10">'2枚目'!$1:$5</definedName>
    <definedName name="_xlnm.Print_Titles" localSheetId="8">作成方法2⇒!$1:$5</definedName>
    <definedName name="厚別区01私立01保育所">施設状況!$Q$4:$Q$51</definedName>
    <definedName name="厚別区01私立02幼稚園">施設状況!$AK$4:$AK$51</definedName>
    <definedName name="厚別区01私立03認定こども園">施設状況!$BD$4:$BD$51</definedName>
    <definedName name="厚別区01私立04小規模A・B・C">施設状況!$BO$4:$BO$51</definedName>
    <definedName name="厚別区03公立01保育所">施設状況!$AC$4:$AC$51</definedName>
    <definedName name="厚別区03公立02幼稚園">施設状況!$AU$4:$AU$51</definedName>
    <definedName name="手稲区01私立01保育所">施設状況!$V$4:$V$51</definedName>
    <definedName name="手稲区01私立02幼稚園">施設状況!$AP$4:$AP$51</definedName>
    <definedName name="手稲区01私立03認定こども園">施設状況!$BI$4:$BI$51</definedName>
    <definedName name="手稲区01私立04小規模A・B・C">施設状況!$BT$4:$BT$51</definedName>
    <definedName name="手稲区01私立05家庭的">施設状況!$BZ$4:$BZ$51</definedName>
    <definedName name="手稲区03公立01保育所">施設状況!$AF$4:$AF$51</definedName>
    <definedName name="手稲区03公立02幼稚園">施設状況!$AY$4:$AY$51</definedName>
    <definedName name="清田区01私立01保育所">施設状況!$S$4:$S$51</definedName>
    <definedName name="清田区01私立02幼稚園">施設状況!$AM$4:$AM$51</definedName>
    <definedName name="清田区01私立03認定こども園">施設状況!$BF$4:$BF$51</definedName>
    <definedName name="清田区01私立04小規模A・B・C">施設状況!$BQ$4:$BQ$51</definedName>
    <definedName name="清田区01私立05家庭的">施設状況!$BX$4:$BX$51</definedName>
    <definedName name="清田区03公立03認定こども園">施設状況!$BJ$4:$BJ$51</definedName>
    <definedName name="西区01私立01保育所">施設状況!$U$4:$U$51</definedName>
    <definedName name="西区01私立02幼稚園">施設状況!$AO$4:$AO$51</definedName>
    <definedName name="西区01私立03認定こども園">施設状況!$BH$4:$BH$51</definedName>
    <definedName name="西区01私立04小規模A・B・C">施設状況!$BS$4:$BS$51</definedName>
    <definedName name="西区01私立05家庭的">施設状況!$BZ$4:$BZ$51</definedName>
    <definedName name="西区01私立06事業所内">施設状況!$CF$4:$CF$51</definedName>
    <definedName name="西区02公設民営01保育所">施設状況!$X$4:$X$51</definedName>
    <definedName name="西区03公立01保育所">施設状況!$AE$4:$AE$51</definedName>
    <definedName name="西区03公立02幼稚園">施設状況!$AX$4:$AX$51</definedName>
    <definedName name="中央区01私立01保育所">施設状況!$M$4:$M$51</definedName>
    <definedName name="中央区01私立02幼稚園">施設状況!$AG$4:$AG$51</definedName>
    <definedName name="中央区01私立03認定こども園">施設状況!$AZ$4:$AZ$51</definedName>
    <definedName name="中央区01私立04小規模A・B・C">施設状況!$BK$4:$BK$51</definedName>
    <definedName name="中央区02公設民営01保育所">施設状況!$W$4:$W$51</definedName>
    <definedName name="中央区03公立01保育所">施設状況!$Y$4:$Y$51</definedName>
    <definedName name="中央区03公立02幼稚園">施設状況!$AQ$4:$AQ$51</definedName>
    <definedName name="東区01私立01保育所">施設状況!$O$4:$O$51</definedName>
    <definedName name="東区01私立02幼稚園">施設状況!$AI$4:$AI$51</definedName>
    <definedName name="東区01私立03認定こども園">施設状況!$BB$4:$BB$51</definedName>
    <definedName name="東区01私立04小規模A・B・C">施設状況!$BM$4:$BM$51</definedName>
    <definedName name="東区01私立05家庭的">施設状況!$BW$4:$BW$51</definedName>
    <definedName name="東区01私立06事業所内">施設状況!$CB$4:$CB$51</definedName>
    <definedName name="東区03公立01保育所">施設状況!$AA$4:$AA$51</definedName>
    <definedName name="東区03公立02幼稚園">施設状況!$AS$4:$AS$51</definedName>
    <definedName name="南区01私立01保育所">施設状況!$T$4:$T$51</definedName>
    <definedName name="南区01私立02幼稚園">施設状況!$AN$4:$AN$51</definedName>
    <definedName name="南区01私立03認定こども園">施設状況!$BG$4:$BG$51</definedName>
    <definedName name="南区01私立04小規模A・B・C">施設状況!$BR$4:$BR$51</definedName>
    <definedName name="南区01私立05家庭的">施設状況!$BY$4:$BY$51</definedName>
    <definedName name="南区01私立06事業所内">施設状況!$CE$4:$CE$51</definedName>
    <definedName name="南区02公設民営04小規模A・B・C">施設状況!$BU$4:$BU$51</definedName>
    <definedName name="南区03公立02幼稚園">施設状況!$AW$4:$AW$51</definedName>
    <definedName name="白石区01私立01保育所">施設状況!$P$4:$P$51</definedName>
    <definedName name="白石区01私立02幼稚園">施設状況!$AJ$4:$AJ$51</definedName>
    <definedName name="白石区01私立03認定こども園">施設状況!$BC$4:$BC$51</definedName>
    <definedName name="白石区01私立04小規模A・B・C">施設状況!$BN$4:$BN$51</definedName>
    <definedName name="白石区01私立06事業所内">施設状況!$CC$4:$CC$51</definedName>
    <definedName name="白石区03公立01保育所">施設状況!$AB$4:$AB$51</definedName>
    <definedName name="白石区03公立02幼稚園">施設状況!$AT$4:$AT$51</definedName>
    <definedName name="豊平区01私立01保育所">施設状況!$R$4:$R$51</definedName>
    <definedName name="豊平区01私立02幼稚園">施設状況!$AL$4:$AL$51</definedName>
    <definedName name="豊平区01私立03認定こども園">施設状況!$BE$4:$BE$51</definedName>
    <definedName name="豊平区01私立04小規模A・B・C">施設状況!$BP$4:$BP$51</definedName>
    <definedName name="豊平区01私立06事業所内">施設状況!$CD$4:$CD$51</definedName>
    <definedName name="豊平区03公立01保育所">施設状況!$AD$4:$AD$51</definedName>
    <definedName name="豊平区03公立02幼稚園">施設状況!$AV$4:$AV$51</definedName>
    <definedName name="北区01私立01保育所">施設状況!$N$4:$N$51</definedName>
    <definedName name="北区01私立02幼稚園">施設状況!$AH$4:$AH$51</definedName>
    <definedName name="北区01私立03認定こども園">施設状況!$BA$4:$BA$51</definedName>
    <definedName name="北区01私立04小規模A・B・C">施設状況!$BL$4:$BL$51</definedName>
    <definedName name="北区01私立05家庭的">施設状況!$BV$4:$BV$51</definedName>
    <definedName name="北区03公立01保育所">施設状況!$Z$4:$Z$51</definedName>
    <definedName name="北区03公立02幼稚園">施設状況!$AR$4:$AR$51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3" l="1"/>
  <c r="S10" i="28"/>
  <c r="D8" i="23"/>
  <c r="S9" i="28"/>
  <c r="D7" i="23"/>
  <c r="S8" i="28"/>
  <c r="D6" i="23"/>
  <c r="S7" i="28"/>
  <c r="F3" i="34"/>
  <c r="F3" i="31"/>
  <c r="E7" i="9"/>
  <c r="E6" i="9"/>
  <c r="E5" i="9"/>
  <c r="E4" i="9"/>
  <c r="D5" i="23"/>
  <c r="D3" i="23"/>
  <c r="D2" i="23"/>
  <c r="D4" i="23"/>
  <c r="AX8" i="28"/>
  <c r="O22" i="28"/>
  <c r="O19" i="28"/>
  <c r="O16" i="28"/>
  <c r="G15" i="23"/>
  <c r="G16" i="23"/>
  <c r="G17" i="23"/>
  <c r="G18" i="23"/>
  <c r="G19" i="23"/>
  <c r="G20" i="23"/>
  <c r="G21" i="23"/>
  <c r="G22" i="23"/>
  <c r="G23" i="23"/>
  <c r="G24" i="23"/>
  <c r="G25" i="23"/>
  <c r="G26" i="23"/>
  <c r="G27" i="23"/>
  <c r="G28" i="23"/>
  <c r="G29" i="23"/>
  <c r="G232" i="35"/>
  <c r="J232" i="35"/>
  <c r="K232" i="35"/>
  <c r="J4" i="35"/>
  <c r="AW8" i="28"/>
  <c r="M2" i="9"/>
  <c r="A2" i="26"/>
  <c r="A2" i="9"/>
  <c r="A2" i="25"/>
  <c r="C2" i="37"/>
  <c r="G544" i="35"/>
  <c r="J544" i="35"/>
  <c r="K544" i="35"/>
  <c r="G545" i="35"/>
  <c r="J545" i="35"/>
  <c r="K545" i="35"/>
  <c r="G546" i="35"/>
  <c r="J546" i="35"/>
  <c r="K546" i="35"/>
  <c r="G547" i="35"/>
  <c r="J547" i="35"/>
  <c r="K547" i="35"/>
  <c r="G548" i="35"/>
  <c r="J548" i="35"/>
  <c r="K548" i="35"/>
  <c r="G549" i="35"/>
  <c r="J549" i="35"/>
  <c r="K549" i="35"/>
  <c r="G550" i="35"/>
  <c r="J550" i="35"/>
  <c r="K550" i="35"/>
  <c r="G551" i="35"/>
  <c r="J551" i="35"/>
  <c r="K551" i="35"/>
  <c r="G552" i="35"/>
  <c r="J552" i="35"/>
  <c r="K552" i="35"/>
  <c r="G553" i="35"/>
  <c r="J553" i="35"/>
  <c r="K553" i="35"/>
  <c r="G554" i="35"/>
  <c r="J554" i="35"/>
  <c r="K554" i="35"/>
  <c r="G555" i="35"/>
  <c r="J555" i="35"/>
  <c r="K555" i="35"/>
  <c r="G556" i="35"/>
  <c r="J556" i="35"/>
  <c r="K556" i="35"/>
  <c r="G557" i="35"/>
  <c r="J557" i="35"/>
  <c r="K557" i="35"/>
  <c r="G558" i="35"/>
  <c r="J558" i="35"/>
  <c r="K558" i="35"/>
  <c r="G559" i="35"/>
  <c r="J559" i="35"/>
  <c r="K559" i="35"/>
  <c r="G560" i="35"/>
  <c r="J560" i="35"/>
  <c r="K560" i="35"/>
  <c r="G561" i="35"/>
  <c r="J561" i="35"/>
  <c r="K561" i="35"/>
  <c r="G595" i="35"/>
  <c r="J595" i="35"/>
  <c r="K595" i="35"/>
  <c r="G562" i="35"/>
  <c r="J562" i="35"/>
  <c r="K562" i="35"/>
  <c r="G563" i="35"/>
  <c r="J563" i="35"/>
  <c r="K563" i="35"/>
  <c r="G564" i="35"/>
  <c r="J564" i="35"/>
  <c r="K564" i="35"/>
  <c r="G565" i="35"/>
  <c r="J565" i="35"/>
  <c r="K565" i="35"/>
  <c r="G566" i="35"/>
  <c r="J566" i="35"/>
  <c r="K566" i="35"/>
  <c r="G567" i="35"/>
  <c r="J567" i="35"/>
  <c r="K567" i="35"/>
  <c r="G568" i="35"/>
  <c r="J568" i="35"/>
  <c r="K568" i="35"/>
  <c r="G569" i="35"/>
  <c r="J569" i="35"/>
  <c r="K569" i="35"/>
  <c r="G570" i="35"/>
  <c r="J570" i="35"/>
  <c r="K570" i="35"/>
  <c r="G571" i="35"/>
  <c r="J571" i="35"/>
  <c r="K571" i="35"/>
  <c r="G572" i="35"/>
  <c r="J572" i="35"/>
  <c r="K572" i="35"/>
  <c r="G573" i="35"/>
  <c r="J573" i="35"/>
  <c r="K573" i="35"/>
  <c r="G574" i="35"/>
  <c r="J574" i="35"/>
  <c r="K574" i="35"/>
  <c r="G575" i="35"/>
  <c r="J575" i="35"/>
  <c r="K575" i="35"/>
  <c r="G576" i="35"/>
  <c r="J576" i="35"/>
  <c r="K576" i="35"/>
  <c r="G577" i="35"/>
  <c r="J577" i="35"/>
  <c r="K577" i="35"/>
  <c r="G578" i="35"/>
  <c r="J578" i="35"/>
  <c r="K578" i="35"/>
  <c r="G579" i="35"/>
  <c r="J579" i="35"/>
  <c r="K579" i="35"/>
  <c r="G580" i="35"/>
  <c r="J580" i="35"/>
  <c r="K580" i="35"/>
  <c r="G581" i="35"/>
  <c r="J581" i="35"/>
  <c r="K581" i="35"/>
  <c r="G582" i="35"/>
  <c r="J582" i="35"/>
  <c r="K582" i="35"/>
  <c r="G583" i="35"/>
  <c r="J583" i="35"/>
  <c r="K583" i="35"/>
  <c r="G584" i="35"/>
  <c r="J584" i="35"/>
  <c r="K584" i="35"/>
  <c r="G585" i="35"/>
  <c r="J585" i="35"/>
  <c r="K585" i="35"/>
  <c r="G586" i="35"/>
  <c r="J586" i="35"/>
  <c r="K586" i="35"/>
  <c r="G587" i="35"/>
  <c r="J587" i="35"/>
  <c r="K587" i="35"/>
  <c r="G588" i="35"/>
  <c r="J588" i="35"/>
  <c r="K588" i="35"/>
  <c r="G589" i="35"/>
  <c r="J589" i="35"/>
  <c r="K589" i="35"/>
  <c r="G590" i="35"/>
  <c r="J590" i="35"/>
  <c r="K590" i="35"/>
  <c r="G591" i="35"/>
  <c r="J591" i="35"/>
  <c r="K591" i="35"/>
  <c r="G592" i="35"/>
  <c r="J592" i="35"/>
  <c r="K592" i="35"/>
  <c r="G593" i="35"/>
  <c r="J593" i="35"/>
  <c r="K593" i="35"/>
  <c r="G594" i="35"/>
  <c r="J594" i="35"/>
  <c r="K594" i="35"/>
  <c r="G596" i="35"/>
  <c r="J596" i="35"/>
  <c r="K596" i="35"/>
  <c r="G597" i="35"/>
  <c r="J597" i="35"/>
  <c r="K597" i="35"/>
  <c r="G598" i="35"/>
  <c r="J598" i="35"/>
  <c r="K598" i="35"/>
  <c r="G599" i="35"/>
  <c r="J599" i="35"/>
  <c r="K599" i="35"/>
  <c r="G600" i="35"/>
  <c r="J600" i="35"/>
  <c r="K600" i="35"/>
  <c r="G601" i="35"/>
  <c r="J601" i="35"/>
  <c r="K601" i="35"/>
  <c r="G602" i="35"/>
  <c r="J602" i="35"/>
  <c r="K602" i="35"/>
  <c r="G603" i="35"/>
  <c r="J603" i="35"/>
  <c r="K603" i="35"/>
  <c r="G604" i="35"/>
  <c r="J604" i="35"/>
  <c r="K604" i="35"/>
  <c r="G605" i="35"/>
  <c r="J605" i="35"/>
  <c r="K605" i="35"/>
  <c r="G606" i="35"/>
  <c r="J606" i="35"/>
  <c r="K606" i="35"/>
  <c r="G607" i="35"/>
  <c r="J607" i="35"/>
  <c r="K607" i="35"/>
  <c r="G608" i="35"/>
  <c r="J608" i="35"/>
  <c r="K608" i="35"/>
  <c r="G609" i="35"/>
  <c r="J609" i="35"/>
  <c r="K609" i="35"/>
  <c r="G610" i="35"/>
  <c r="J610" i="35"/>
  <c r="K610" i="35"/>
  <c r="G611" i="35"/>
  <c r="J611" i="35"/>
  <c r="K611" i="35"/>
  <c r="G612" i="35"/>
  <c r="J612" i="35"/>
  <c r="K612" i="35"/>
  <c r="G613" i="35"/>
  <c r="J613" i="35"/>
  <c r="K613" i="35"/>
  <c r="G614" i="35"/>
  <c r="J614" i="35"/>
  <c r="K614" i="35"/>
  <c r="G615" i="35"/>
  <c r="J615" i="35"/>
  <c r="K615" i="35"/>
  <c r="G616" i="35"/>
  <c r="J616" i="35"/>
  <c r="K616" i="35"/>
  <c r="G617" i="35"/>
  <c r="J617" i="35"/>
  <c r="K617" i="35"/>
  <c r="G618" i="35"/>
  <c r="J618" i="35"/>
  <c r="K618" i="35"/>
  <c r="G619" i="35"/>
  <c r="J619" i="35"/>
  <c r="K619" i="35"/>
  <c r="G620" i="35"/>
  <c r="J620" i="35"/>
  <c r="K620" i="35"/>
  <c r="G621" i="35"/>
  <c r="J621" i="35"/>
  <c r="K621" i="35"/>
  <c r="G622" i="35"/>
  <c r="J622" i="35"/>
  <c r="K622" i="35"/>
  <c r="G623" i="35"/>
  <c r="J623" i="35"/>
  <c r="K623" i="35"/>
  <c r="G624" i="35"/>
  <c r="J624" i="35"/>
  <c r="K624" i="35"/>
  <c r="G625" i="35"/>
  <c r="J625" i="35"/>
  <c r="K625" i="35"/>
  <c r="G626" i="35"/>
  <c r="J626" i="35"/>
  <c r="K626" i="35"/>
  <c r="G627" i="35"/>
  <c r="J627" i="35"/>
  <c r="K627" i="35"/>
  <c r="G628" i="35"/>
  <c r="J628" i="35"/>
  <c r="K628" i="35"/>
  <c r="G629" i="35"/>
  <c r="J629" i="35"/>
  <c r="K629" i="35"/>
  <c r="G630" i="35"/>
  <c r="J630" i="35"/>
  <c r="K630" i="35"/>
  <c r="G631" i="35"/>
  <c r="J631" i="35"/>
  <c r="K631" i="35"/>
  <c r="G632" i="35"/>
  <c r="J632" i="35"/>
  <c r="K632" i="35"/>
  <c r="G633" i="35"/>
  <c r="J633" i="35"/>
  <c r="K633" i="35"/>
  <c r="G634" i="35"/>
  <c r="J634" i="35"/>
  <c r="K634" i="35"/>
  <c r="G635" i="35"/>
  <c r="J635" i="35"/>
  <c r="K635" i="35"/>
  <c r="G636" i="35"/>
  <c r="J636" i="35"/>
  <c r="K636" i="35"/>
  <c r="G637" i="35"/>
  <c r="J637" i="35"/>
  <c r="K637" i="35"/>
  <c r="G638" i="35"/>
  <c r="J638" i="35"/>
  <c r="K638" i="35"/>
  <c r="G639" i="35"/>
  <c r="J639" i="35"/>
  <c r="K639" i="35"/>
  <c r="G640" i="35"/>
  <c r="J640" i="35"/>
  <c r="K640" i="35"/>
  <c r="G641" i="35"/>
  <c r="J641" i="35"/>
  <c r="K641" i="35"/>
  <c r="G642" i="35"/>
  <c r="J642" i="35"/>
  <c r="K642" i="35"/>
  <c r="G643" i="35"/>
  <c r="J643" i="35"/>
  <c r="K643" i="35"/>
  <c r="G644" i="35"/>
  <c r="J644" i="35"/>
  <c r="K644" i="35"/>
  <c r="G645" i="35"/>
  <c r="J645" i="35"/>
  <c r="K645" i="35"/>
  <c r="G646" i="35"/>
  <c r="J646" i="35"/>
  <c r="K646" i="35"/>
  <c r="G647" i="35"/>
  <c r="J647" i="35"/>
  <c r="K647" i="35"/>
  <c r="G648" i="35"/>
  <c r="J648" i="35"/>
  <c r="K648" i="35"/>
  <c r="G649" i="35"/>
  <c r="J649" i="35"/>
  <c r="K649" i="35"/>
  <c r="G650" i="35"/>
  <c r="J650" i="35"/>
  <c r="K650" i="35"/>
  <c r="G651" i="35"/>
  <c r="J651" i="35"/>
  <c r="K651" i="35"/>
  <c r="G652" i="35"/>
  <c r="J652" i="35"/>
  <c r="K652" i="35"/>
  <c r="J543" i="35"/>
  <c r="J542" i="35"/>
  <c r="J541" i="35"/>
  <c r="J540" i="35"/>
  <c r="J539" i="35"/>
  <c r="J538" i="35"/>
  <c r="J537" i="35"/>
  <c r="J536" i="35"/>
  <c r="J535" i="35"/>
  <c r="J534" i="35"/>
  <c r="J533" i="35"/>
  <c r="J532" i="35"/>
  <c r="J531" i="35"/>
  <c r="J530" i="35"/>
  <c r="J529" i="35"/>
  <c r="J528" i="35"/>
  <c r="J527" i="35"/>
  <c r="J526" i="35"/>
  <c r="J525" i="35"/>
  <c r="J524" i="35"/>
  <c r="J523" i="35"/>
  <c r="J522" i="35"/>
  <c r="J521" i="35"/>
  <c r="J520" i="35"/>
  <c r="J519" i="35"/>
  <c r="J518" i="35"/>
  <c r="J517" i="35"/>
  <c r="J516" i="35"/>
  <c r="J515" i="35"/>
  <c r="J514" i="35"/>
  <c r="J513" i="35"/>
  <c r="J512" i="35"/>
  <c r="J511" i="35"/>
  <c r="J510" i="35"/>
  <c r="J509" i="35"/>
  <c r="J508" i="35"/>
  <c r="J507" i="35"/>
  <c r="J506" i="35"/>
  <c r="J505" i="35"/>
  <c r="J504" i="35"/>
  <c r="J503" i="35"/>
  <c r="J502" i="35"/>
  <c r="J501" i="35"/>
  <c r="J500" i="35"/>
  <c r="J499" i="35"/>
  <c r="J498" i="35"/>
  <c r="J497" i="35"/>
  <c r="J496" i="35"/>
  <c r="J495" i="35"/>
  <c r="J494" i="35"/>
  <c r="J493" i="35"/>
  <c r="J492" i="35"/>
  <c r="J491" i="35"/>
  <c r="J490" i="35"/>
  <c r="J489" i="35"/>
  <c r="J488" i="35"/>
  <c r="J487" i="35"/>
  <c r="J486" i="35"/>
  <c r="J485" i="35"/>
  <c r="J484" i="35"/>
  <c r="J483" i="35"/>
  <c r="J482" i="35"/>
  <c r="J481" i="35"/>
  <c r="J480" i="35"/>
  <c r="J479" i="35"/>
  <c r="J478" i="35"/>
  <c r="J477" i="35"/>
  <c r="J476" i="35"/>
  <c r="J475" i="35"/>
  <c r="J474" i="35"/>
  <c r="J473" i="35"/>
  <c r="J472" i="35"/>
  <c r="J471" i="35"/>
  <c r="J470" i="35"/>
  <c r="J469" i="35"/>
  <c r="J468" i="35"/>
  <c r="J467" i="35"/>
  <c r="J466" i="35"/>
  <c r="J465" i="35"/>
  <c r="J464" i="35"/>
  <c r="J463" i="35"/>
  <c r="J462" i="35"/>
  <c r="J461" i="35"/>
  <c r="J460" i="35"/>
  <c r="J459" i="35"/>
  <c r="J458" i="35"/>
  <c r="J457" i="35"/>
  <c r="J456" i="35"/>
  <c r="J455" i="35"/>
  <c r="J454" i="35"/>
  <c r="J453" i="35"/>
  <c r="J452" i="35"/>
  <c r="J451" i="35"/>
  <c r="J450" i="35"/>
  <c r="J449" i="35"/>
  <c r="J448" i="35"/>
  <c r="J447" i="35"/>
  <c r="J446" i="35"/>
  <c r="J445" i="35"/>
  <c r="J444" i="35"/>
  <c r="J443" i="35"/>
  <c r="J442" i="35"/>
  <c r="J441" i="35"/>
  <c r="J440" i="35"/>
  <c r="J439" i="35"/>
  <c r="J438" i="35"/>
  <c r="J437" i="35"/>
  <c r="J436" i="35"/>
  <c r="J435" i="35"/>
  <c r="J434" i="35"/>
  <c r="J433" i="35"/>
  <c r="J432" i="35"/>
  <c r="J431" i="35"/>
  <c r="J430" i="35"/>
  <c r="J429" i="35"/>
  <c r="J428" i="35"/>
  <c r="J427" i="35"/>
  <c r="J426" i="35"/>
  <c r="J425" i="35"/>
  <c r="J424" i="35"/>
  <c r="J423" i="35"/>
  <c r="J422" i="35"/>
  <c r="J421" i="35"/>
  <c r="J420" i="35"/>
  <c r="J419" i="35"/>
  <c r="J418" i="35"/>
  <c r="J417" i="35"/>
  <c r="J416" i="35"/>
  <c r="J415" i="35"/>
  <c r="J414" i="35"/>
  <c r="J413" i="35"/>
  <c r="J412" i="35"/>
  <c r="J411" i="35"/>
  <c r="J410" i="35"/>
  <c r="J409" i="35"/>
  <c r="J408" i="35"/>
  <c r="J407" i="35"/>
  <c r="J406" i="35"/>
  <c r="J405" i="35"/>
  <c r="J404" i="35"/>
  <c r="J403" i="35"/>
  <c r="J402" i="35"/>
  <c r="J401" i="35"/>
  <c r="J400" i="35"/>
  <c r="J399" i="35"/>
  <c r="J398" i="35"/>
  <c r="J397" i="35"/>
  <c r="J396" i="35"/>
  <c r="J395" i="35"/>
  <c r="J394" i="35"/>
  <c r="J393" i="35"/>
  <c r="J392" i="35"/>
  <c r="J391" i="35"/>
  <c r="J390" i="35"/>
  <c r="J389" i="35"/>
  <c r="J388" i="35"/>
  <c r="J387" i="35"/>
  <c r="J386" i="35"/>
  <c r="J385" i="35"/>
  <c r="J384" i="35"/>
  <c r="J383" i="35"/>
  <c r="J382" i="35"/>
  <c r="J381" i="35"/>
  <c r="J380" i="35"/>
  <c r="J379" i="35"/>
  <c r="J378" i="35"/>
  <c r="J377" i="35"/>
  <c r="J376" i="35"/>
  <c r="J375" i="35"/>
  <c r="J374" i="35"/>
  <c r="J373" i="35"/>
  <c r="J372" i="35"/>
  <c r="J371" i="35"/>
  <c r="J370" i="35"/>
  <c r="J369" i="35"/>
  <c r="J368" i="35"/>
  <c r="J367" i="35"/>
  <c r="J366" i="35"/>
  <c r="J365" i="35"/>
  <c r="J364" i="35"/>
  <c r="J363" i="35"/>
  <c r="J362" i="35"/>
  <c r="J361" i="35"/>
  <c r="J360" i="35"/>
  <c r="J359" i="35"/>
  <c r="J358" i="35"/>
  <c r="J357" i="35"/>
  <c r="J356" i="35"/>
  <c r="J355" i="35"/>
  <c r="J354" i="35"/>
  <c r="J353" i="35"/>
  <c r="J352" i="35"/>
  <c r="J351" i="35"/>
  <c r="J350" i="35"/>
  <c r="J349" i="35"/>
  <c r="J348" i="35"/>
  <c r="J347" i="35"/>
  <c r="J346" i="35"/>
  <c r="J345" i="35"/>
  <c r="J344" i="35"/>
  <c r="J343" i="35"/>
  <c r="J342" i="35"/>
  <c r="J341" i="35"/>
  <c r="J340" i="35"/>
  <c r="J339" i="35"/>
  <c r="J338" i="35"/>
  <c r="J337" i="35"/>
  <c r="J336" i="35"/>
  <c r="J335" i="35"/>
  <c r="J334" i="35"/>
  <c r="J333" i="35"/>
  <c r="J332" i="35"/>
  <c r="J331" i="35"/>
  <c r="J330" i="35"/>
  <c r="J329" i="35"/>
  <c r="J328" i="35"/>
  <c r="J327" i="35"/>
  <c r="J326" i="35"/>
  <c r="J325" i="35"/>
  <c r="J324" i="35"/>
  <c r="J323" i="35"/>
  <c r="J322" i="35"/>
  <c r="J321" i="35"/>
  <c r="J320" i="35"/>
  <c r="J319" i="35"/>
  <c r="J318" i="35"/>
  <c r="J317" i="35"/>
  <c r="J316" i="35"/>
  <c r="J315" i="35"/>
  <c r="J314" i="35"/>
  <c r="J313" i="35"/>
  <c r="J312" i="35"/>
  <c r="J311" i="35"/>
  <c r="J310" i="35"/>
  <c r="J309" i="35"/>
  <c r="J308" i="35"/>
  <c r="J307" i="35"/>
  <c r="J306" i="35"/>
  <c r="J305" i="35"/>
  <c r="J304" i="35"/>
  <c r="J303" i="35"/>
  <c r="J302" i="35"/>
  <c r="J301" i="35"/>
  <c r="J300" i="35"/>
  <c r="J299" i="35"/>
  <c r="J298" i="35"/>
  <c r="J297" i="35"/>
  <c r="J296" i="35"/>
  <c r="J295" i="35"/>
  <c r="J294" i="35"/>
  <c r="J293" i="35"/>
  <c r="J292" i="35"/>
  <c r="J291" i="35"/>
  <c r="J290" i="35"/>
  <c r="J289" i="35"/>
  <c r="J288" i="35"/>
  <c r="J287" i="35"/>
  <c r="J286" i="35"/>
  <c r="J285" i="35"/>
  <c r="J284" i="35"/>
  <c r="J283" i="35"/>
  <c r="J282" i="35"/>
  <c r="J281" i="35"/>
  <c r="J280" i="35"/>
  <c r="J279" i="35"/>
  <c r="J278" i="35"/>
  <c r="J277" i="35"/>
  <c r="J276" i="35"/>
  <c r="J275" i="35"/>
  <c r="J274" i="35"/>
  <c r="J273" i="35"/>
  <c r="J272" i="35"/>
  <c r="J271" i="35"/>
  <c r="J270" i="35"/>
  <c r="J269" i="35"/>
  <c r="J268" i="35"/>
  <c r="J267" i="35"/>
  <c r="J266" i="35"/>
  <c r="J265" i="35"/>
  <c r="J264" i="35"/>
  <c r="J263" i="35"/>
  <c r="J262" i="35"/>
  <c r="J261" i="35"/>
  <c r="J260" i="35"/>
  <c r="J259" i="35"/>
  <c r="J258" i="35"/>
  <c r="J257" i="35"/>
  <c r="J256" i="35"/>
  <c r="J255" i="35"/>
  <c r="J254" i="35"/>
  <c r="J253" i="35"/>
  <c r="J252" i="35"/>
  <c r="J251" i="35"/>
  <c r="J250" i="35"/>
  <c r="J249" i="35"/>
  <c r="J248" i="35"/>
  <c r="J247" i="35"/>
  <c r="J246" i="35"/>
  <c r="J245" i="35"/>
  <c r="J244" i="35"/>
  <c r="J243" i="35"/>
  <c r="J242" i="35"/>
  <c r="J241" i="35"/>
  <c r="J240" i="35"/>
  <c r="J239" i="35"/>
  <c r="J238" i="35"/>
  <c r="J237" i="35"/>
  <c r="J236" i="35"/>
  <c r="J235" i="35"/>
  <c r="J234" i="35"/>
  <c r="J233" i="35"/>
  <c r="J231" i="35"/>
  <c r="J230" i="35"/>
  <c r="J229" i="35"/>
  <c r="J228" i="35"/>
  <c r="J227" i="35"/>
  <c r="J226" i="35"/>
  <c r="J225" i="35"/>
  <c r="J224" i="35"/>
  <c r="J223" i="35"/>
  <c r="J222" i="35"/>
  <c r="J221" i="35"/>
  <c r="J220" i="35"/>
  <c r="J219" i="35"/>
  <c r="J218" i="35"/>
  <c r="J217" i="35"/>
  <c r="J216" i="35"/>
  <c r="J215" i="35"/>
  <c r="J214" i="35"/>
  <c r="J213" i="35"/>
  <c r="J212" i="35"/>
  <c r="J211" i="35"/>
  <c r="J210" i="35"/>
  <c r="J209" i="35"/>
  <c r="J208" i="35"/>
  <c r="J207" i="35"/>
  <c r="J206" i="35"/>
  <c r="J205" i="35"/>
  <c r="J204" i="35"/>
  <c r="J203" i="35"/>
  <c r="J202" i="35"/>
  <c r="J201" i="35"/>
  <c r="J200" i="35"/>
  <c r="J199" i="35"/>
  <c r="J198" i="35"/>
  <c r="J197" i="35"/>
  <c r="J196" i="35"/>
  <c r="J195" i="35"/>
  <c r="J194" i="35"/>
  <c r="J193" i="35"/>
  <c r="J192" i="35"/>
  <c r="J191" i="35"/>
  <c r="J190" i="35"/>
  <c r="J189" i="35"/>
  <c r="J188" i="35"/>
  <c r="J187" i="35"/>
  <c r="J186" i="35"/>
  <c r="J185" i="35"/>
  <c r="J184" i="35"/>
  <c r="J183" i="35"/>
  <c r="J182" i="35"/>
  <c r="J181" i="35"/>
  <c r="J180" i="35"/>
  <c r="J179" i="35"/>
  <c r="J178" i="35"/>
  <c r="J177" i="35"/>
  <c r="J176" i="35"/>
  <c r="J175" i="35"/>
  <c r="J174" i="35"/>
  <c r="J173" i="35"/>
  <c r="J172" i="35"/>
  <c r="J171" i="35"/>
  <c r="J170" i="35"/>
  <c r="J169" i="35"/>
  <c r="J168" i="35"/>
  <c r="J167" i="35"/>
  <c r="J166" i="35"/>
  <c r="J165" i="35"/>
  <c r="J164" i="35"/>
  <c r="J163" i="35"/>
  <c r="J162" i="35"/>
  <c r="J161" i="35"/>
  <c r="J160" i="35"/>
  <c r="J159" i="35"/>
  <c r="J158" i="35"/>
  <c r="J157" i="35"/>
  <c r="J156" i="35"/>
  <c r="J155" i="35"/>
  <c r="J154" i="35"/>
  <c r="J153" i="35"/>
  <c r="J152" i="35"/>
  <c r="J151" i="35"/>
  <c r="J150" i="35"/>
  <c r="J149" i="35"/>
  <c r="J148" i="35"/>
  <c r="J147" i="35"/>
  <c r="J146" i="35"/>
  <c r="J145" i="35"/>
  <c r="J144" i="35"/>
  <c r="J143" i="35"/>
  <c r="J142" i="35"/>
  <c r="J141" i="35"/>
  <c r="J140" i="35"/>
  <c r="J139" i="35"/>
  <c r="J138" i="35"/>
  <c r="J137" i="35"/>
  <c r="J136" i="35"/>
  <c r="J135" i="35"/>
  <c r="J134" i="35"/>
  <c r="J133" i="35"/>
  <c r="J132" i="35"/>
  <c r="J131" i="35"/>
  <c r="J130" i="35"/>
  <c r="J129" i="35"/>
  <c r="J128" i="35"/>
  <c r="J127" i="35"/>
  <c r="J126" i="35"/>
  <c r="J125" i="35"/>
  <c r="J124" i="35"/>
  <c r="J123" i="35"/>
  <c r="J122" i="35"/>
  <c r="J121" i="35"/>
  <c r="J120" i="35"/>
  <c r="J119" i="35"/>
  <c r="J118" i="35"/>
  <c r="J117" i="35"/>
  <c r="J116" i="35"/>
  <c r="J115" i="35"/>
  <c r="J114" i="35"/>
  <c r="J113" i="35"/>
  <c r="J112" i="35"/>
  <c r="J111" i="35"/>
  <c r="J110" i="35"/>
  <c r="J109" i="35"/>
  <c r="J108" i="35"/>
  <c r="J107" i="35"/>
  <c r="J106" i="35"/>
  <c r="J105" i="35"/>
  <c r="J104" i="35"/>
  <c r="J103" i="35"/>
  <c r="J102" i="35"/>
  <c r="J101" i="35"/>
  <c r="J100" i="35"/>
  <c r="J99" i="35"/>
  <c r="J98" i="35"/>
  <c r="J97" i="35"/>
  <c r="J96" i="35"/>
  <c r="J95" i="35"/>
  <c r="J94" i="35"/>
  <c r="J93" i="35"/>
  <c r="J92" i="35"/>
  <c r="J91" i="35"/>
  <c r="J90" i="35"/>
  <c r="J89" i="35"/>
  <c r="J88" i="35"/>
  <c r="J87" i="35"/>
  <c r="J86" i="35"/>
  <c r="J85" i="35"/>
  <c r="J84" i="35"/>
  <c r="J83" i="35"/>
  <c r="J82" i="35"/>
  <c r="J81" i="35"/>
  <c r="J80" i="35"/>
  <c r="J79" i="35"/>
  <c r="J78" i="35"/>
  <c r="J77" i="35"/>
  <c r="J76" i="35"/>
  <c r="J75" i="35"/>
  <c r="J74" i="35"/>
  <c r="J73" i="35"/>
  <c r="J72" i="35"/>
  <c r="J71" i="35"/>
  <c r="J70" i="35"/>
  <c r="J69" i="35"/>
  <c r="J68" i="35"/>
  <c r="J67" i="35"/>
  <c r="J66" i="35"/>
  <c r="J65" i="35"/>
  <c r="J64" i="35"/>
  <c r="J63" i="35"/>
  <c r="J62" i="35"/>
  <c r="J61" i="35"/>
  <c r="J60" i="35"/>
  <c r="J59" i="35"/>
  <c r="J58" i="35"/>
  <c r="J57" i="35"/>
  <c r="J56" i="35"/>
  <c r="J55" i="35"/>
  <c r="J54" i="35"/>
  <c r="J53" i="35"/>
  <c r="J52" i="35"/>
  <c r="J51" i="35"/>
  <c r="J50" i="35"/>
  <c r="J49" i="35"/>
  <c r="J48" i="35"/>
  <c r="J47" i="35"/>
  <c r="J46" i="35"/>
  <c r="J45" i="35"/>
  <c r="J44" i="35"/>
  <c r="J43" i="35"/>
  <c r="J42" i="35"/>
  <c r="J41" i="35"/>
  <c r="J40" i="35"/>
  <c r="J39" i="35"/>
  <c r="J38" i="35"/>
  <c r="J37" i="35"/>
  <c r="J36" i="35"/>
  <c r="J35" i="35"/>
  <c r="J34" i="35"/>
  <c r="J33" i="35"/>
  <c r="J32" i="35"/>
  <c r="J31" i="35"/>
  <c r="J30" i="35"/>
  <c r="J29" i="35"/>
  <c r="J28" i="35"/>
  <c r="J27" i="35"/>
  <c r="J26" i="35"/>
  <c r="J25" i="35"/>
  <c r="J24" i="35"/>
  <c r="J23" i="35"/>
  <c r="J22" i="35"/>
  <c r="J21" i="35"/>
  <c r="J20" i="35"/>
  <c r="J19" i="35"/>
  <c r="J18" i="35"/>
  <c r="J17" i="35"/>
  <c r="J16" i="35"/>
  <c r="J15" i="35"/>
  <c r="J14" i="35"/>
  <c r="J13" i="35"/>
  <c r="J12" i="35"/>
  <c r="J11" i="35"/>
  <c r="J10" i="35"/>
  <c r="J9" i="35"/>
  <c r="J8" i="35"/>
  <c r="J7" i="35"/>
  <c r="J6" i="35"/>
  <c r="J5" i="35"/>
  <c r="H232" i="35"/>
  <c r="H547" i="35"/>
  <c r="I547" i="35"/>
  <c r="H628" i="35"/>
  <c r="I628" i="35"/>
  <c r="H620" i="35"/>
  <c r="H612" i="35"/>
  <c r="H604" i="35"/>
  <c r="H596" i="35"/>
  <c r="H587" i="35"/>
  <c r="H579" i="35"/>
  <c r="H571" i="35"/>
  <c r="H563" i="35"/>
  <c r="I563" i="35"/>
  <c r="H556" i="35"/>
  <c r="H548" i="35"/>
  <c r="I548" i="35"/>
  <c r="H631" i="35"/>
  <c r="I631" i="35"/>
  <c r="H623" i="35"/>
  <c r="H615" i="35"/>
  <c r="H614" i="35"/>
  <c r="I614" i="35"/>
  <c r="H607" i="35"/>
  <c r="H606" i="35"/>
  <c r="I606" i="35"/>
  <c r="H598" i="35"/>
  <c r="H589" i="35"/>
  <c r="H581" i="35"/>
  <c r="H574" i="35"/>
  <c r="H566" i="35"/>
  <c r="H559" i="35"/>
  <c r="H551" i="35"/>
  <c r="I551" i="35"/>
  <c r="H550" i="35"/>
  <c r="H652" i="35"/>
  <c r="I652" i="35"/>
  <c r="H651" i="35"/>
  <c r="I651" i="35"/>
  <c r="H650" i="35"/>
  <c r="I650" i="35"/>
  <c r="H648" i="35"/>
  <c r="I648" i="35"/>
  <c r="H647" i="35"/>
  <c r="I647" i="35"/>
  <c r="H646" i="35"/>
  <c r="I646" i="35"/>
  <c r="H644" i="35"/>
  <c r="I644" i="35"/>
  <c r="H643" i="35"/>
  <c r="I643" i="35"/>
  <c r="H642" i="35"/>
  <c r="I642" i="35"/>
  <c r="H640" i="35"/>
  <c r="I640" i="35"/>
  <c r="H639" i="35"/>
  <c r="I639" i="35"/>
  <c r="H638" i="35"/>
  <c r="I638" i="35"/>
  <c r="H636" i="35"/>
  <c r="I636" i="35"/>
  <c r="H635" i="35"/>
  <c r="I635" i="35"/>
  <c r="H634" i="35"/>
  <c r="I634" i="35"/>
  <c r="H632" i="35"/>
  <c r="I632" i="35"/>
  <c r="H624" i="35"/>
  <c r="I624" i="35"/>
  <c r="H616" i="35"/>
  <c r="H608" i="35"/>
  <c r="H600" i="35"/>
  <c r="H591" i="35"/>
  <c r="I591" i="35"/>
  <c r="H583" i="35"/>
  <c r="H575" i="35"/>
  <c r="H567" i="35"/>
  <c r="I567" i="35"/>
  <c r="H560" i="35"/>
  <c r="I560" i="35"/>
  <c r="H552" i="35"/>
  <c r="H545" i="35"/>
  <c r="I545" i="35"/>
  <c r="H557" i="35"/>
  <c r="I557" i="35"/>
  <c r="H564" i="35"/>
  <c r="I564" i="35"/>
  <c r="H601" i="35"/>
  <c r="H609" i="35"/>
  <c r="I609" i="35"/>
  <c r="H617" i="35"/>
  <c r="H621" i="35"/>
  <c r="I621" i="35"/>
  <c r="H629" i="35"/>
  <c r="I629" i="35"/>
  <c r="H544" i="35"/>
  <c r="I544" i="35"/>
  <c r="H549" i="35"/>
  <c r="H553" i="35"/>
  <c r="I553" i="35"/>
  <c r="H561" i="35"/>
  <c r="I561" i="35"/>
  <c r="H568" i="35"/>
  <c r="I568" i="35"/>
  <c r="H572" i="35"/>
  <c r="H576" i="35"/>
  <c r="I576" i="35"/>
  <c r="H580" i="35"/>
  <c r="H584" i="35"/>
  <c r="H588" i="35"/>
  <c r="H592" i="35"/>
  <c r="H597" i="35"/>
  <c r="H605" i="35"/>
  <c r="H613" i="35"/>
  <c r="H625" i="35"/>
  <c r="H630" i="35"/>
  <c r="I630" i="35"/>
  <c r="H622" i="35"/>
  <c r="H599" i="35"/>
  <c r="H590" i="35"/>
  <c r="H582" i="35"/>
  <c r="H573" i="35"/>
  <c r="H565" i="35"/>
  <c r="H558" i="35"/>
  <c r="H649" i="35"/>
  <c r="I649" i="35"/>
  <c r="H645" i="35"/>
  <c r="I645" i="35"/>
  <c r="H641" i="35"/>
  <c r="I641" i="35"/>
  <c r="H637" i="35"/>
  <c r="I637" i="35"/>
  <c r="H633" i="35"/>
  <c r="I633" i="35"/>
  <c r="H627" i="35"/>
  <c r="I627" i="35"/>
  <c r="H626" i="35"/>
  <c r="H619" i="35"/>
  <c r="I619" i="35"/>
  <c r="H618" i="35"/>
  <c r="I618" i="35"/>
  <c r="H611" i="35"/>
  <c r="I611" i="35"/>
  <c r="H610" i="35"/>
  <c r="H603" i="35"/>
  <c r="H602" i="35"/>
  <c r="H594" i="35"/>
  <c r="H593" i="35"/>
  <c r="H586" i="35"/>
  <c r="H585" i="35"/>
  <c r="I585" i="35"/>
  <c r="H578" i="35"/>
  <c r="H577" i="35"/>
  <c r="I577" i="35"/>
  <c r="H570" i="35"/>
  <c r="H569" i="35"/>
  <c r="H562" i="35"/>
  <c r="H595" i="35"/>
  <c r="H555" i="35"/>
  <c r="I555" i="35"/>
  <c r="H554" i="35"/>
  <c r="I554" i="35"/>
  <c r="H546" i="35"/>
  <c r="I546" i="35"/>
  <c r="I622" i="35"/>
  <c r="I625" i="35"/>
  <c r="I626" i="35"/>
  <c r="I620" i="35"/>
  <c r="I623" i="35"/>
  <c r="I617" i="35"/>
  <c r="I550" i="35"/>
  <c r="F653" i="35"/>
  <c r="K543" i="35"/>
  <c r="G543" i="35"/>
  <c r="K542" i="35"/>
  <c r="G542" i="35"/>
  <c r="K541" i="35"/>
  <c r="G541" i="35"/>
  <c r="K540" i="35"/>
  <c r="G540" i="35"/>
  <c r="K539" i="35"/>
  <c r="G539" i="35"/>
  <c r="K538" i="35"/>
  <c r="G538" i="35"/>
  <c r="K537" i="35"/>
  <c r="G537" i="35"/>
  <c r="K536" i="35"/>
  <c r="G536" i="35"/>
  <c r="K535" i="35"/>
  <c r="G535" i="35"/>
  <c r="K534" i="35"/>
  <c r="G534" i="35"/>
  <c r="K533" i="35"/>
  <c r="G533" i="35"/>
  <c r="K532" i="35"/>
  <c r="G532" i="35"/>
  <c r="K531" i="35"/>
  <c r="G531" i="35"/>
  <c r="K530" i="35"/>
  <c r="G530" i="35"/>
  <c r="K529" i="35"/>
  <c r="G529" i="35"/>
  <c r="K528" i="35"/>
  <c r="G528" i="35"/>
  <c r="K527" i="35"/>
  <c r="G527" i="35"/>
  <c r="K526" i="35"/>
  <c r="G526" i="35"/>
  <c r="K525" i="35"/>
  <c r="G525" i="35"/>
  <c r="K524" i="35"/>
  <c r="G524" i="35"/>
  <c r="K523" i="35"/>
  <c r="G523" i="35"/>
  <c r="K522" i="35"/>
  <c r="G522" i="35"/>
  <c r="K521" i="35"/>
  <c r="G521" i="35"/>
  <c r="K520" i="35"/>
  <c r="G520" i="35"/>
  <c r="K519" i="35"/>
  <c r="G519" i="35"/>
  <c r="K518" i="35"/>
  <c r="G518" i="35"/>
  <c r="K517" i="35"/>
  <c r="G517" i="35"/>
  <c r="K516" i="35"/>
  <c r="G516" i="35"/>
  <c r="K515" i="35"/>
  <c r="G515" i="35"/>
  <c r="K514" i="35"/>
  <c r="G514" i="35"/>
  <c r="K513" i="35"/>
  <c r="G513" i="35"/>
  <c r="K512" i="35"/>
  <c r="G512" i="35"/>
  <c r="K511" i="35"/>
  <c r="G511" i="35"/>
  <c r="K510" i="35"/>
  <c r="G510" i="35"/>
  <c r="K509" i="35"/>
  <c r="G509" i="35"/>
  <c r="K508" i="35"/>
  <c r="G508" i="35"/>
  <c r="K507" i="35"/>
  <c r="G507" i="35"/>
  <c r="K506" i="35"/>
  <c r="G506" i="35"/>
  <c r="K505" i="35"/>
  <c r="G505" i="35"/>
  <c r="K504" i="35"/>
  <c r="G504" i="35"/>
  <c r="K503" i="35"/>
  <c r="G503" i="35"/>
  <c r="K502" i="35"/>
  <c r="G502" i="35"/>
  <c r="K501" i="35"/>
  <c r="G501" i="35"/>
  <c r="K500" i="35"/>
  <c r="G500" i="35"/>
  <c r="K499" i="35"/>
  <c r="G499" i="35"/>
  <c r="K498" i="35"/>
  <c r="G498" i="35"/>
  <c r="K497" i="35"/>
  <c r="G497" i="35"/>
  <c r="K496" i="35"/>
  <c r="G496" i="35"/>
  <c r="K495" i="35"/>
  <c r="G495" i="35"/>
  <c r="K494" i="35"/>
  <c r="G494" i="35"/>
  <c r="K493" i="35"/>
  <c r="G493" i="35"/>
  <c r="K492" i="35"/>
  <c r="G492" i="35"/>
  <c r="K491" i="35"/>
  <c r="G491" i="35"/>
  <c r="K490" i="35"/>
  <c r="G490" i="35"/>
  <c r="K489" i="35"/>
  <c r="G489" i="35"/>
  <c r="K488" i="35"/>
  <c r="G488" i="35"/>
  <c r="K487" i="35"/>
  <c r="G487" i="35"/>
  <c r="K486" i="35"/>
  <c r="G486" i="35"/>
  <c r="K485" i="35"/>
  <c r="G485" i="35"/>
  <c r="K484" i="35"/>
  <c r="G484" i="35"/>
  <c r="K483" i="35"/>
  <c r="G483" i="35"/>
  <c r="K482" i="35"/>
  <c r="G482" i="35"/>
  <c r="K481" i="35"/>
  <c r="G481" i="35"/>
  <c r="K480" i="35"/>
  <c r="G480" i="35"/>
  <c r="K479" i="35"/>
  <c r="G479" i="35"/>
  <c r="K478" i="35"/>
  <c r="G478" i="35"/>
  <c r="K477" i="35"/>
  <c r="G477" i="35"/>
  <c r="K476" i="35"/>
  <c r="G476" i="35"/>
  <c r="K475" i="35"/>
  <c r="G475" i="35"/>
  <c r="K474" i="35"/>
  <c r="G474" i="35"/>
  <c r="K473" i="35"/>
  <c r="G473" i="35"/>
  <c r="K472" i="35"/>
  <c r="G472" i="35"/>
  <c r="K471" i="35"/>
  <c r="G471" i="35"/>
  <c r="K470" i="35"/>
  <c r="G470" i="35"/>
  <c r="K469" i="35"/>
  <c r="G469" i="35"/>
  <c r="K468" i="35"/>
  <c r="G468" i="35"/>
  <c r="K467" i="35"/>
  <c r="G467" i="35"/>
  <c r="K466" i="35"/>
  <c r="G466" i="35"/>
  <c r="K465" i="35"/>
  <c r="G465" i="35"/>
  <c r="K464" i="35"/>
  <c r="G464" i="35"/>
  <c r="K463" i="35"/>
  <c r="G463" i="35"/>
  <c r="K462" i="35"/>
  <c r="G462" i="35"/>
  <c r="K461" i="35"/>
  <c r="G461" i="35"/>
  <c r="K460" i="35"/>
  <c r="G460" i="35"/>
  <c r="K459" i="35"/>
  <c r="G459" i="35"/>
  <c r="K458" i="35"/>
  <c r="G458" i="35"/>
  <c r="K457" i="35"/>
  <c r="G457" i="35"/>
  <c r="K456" i="35"/>
  <c r="G456" i="35"/>
  <c r="K455" i="35"/>
  <c r="G455" i="35"/>
  <c r="K454" i="35"/>
  <c r="G454" i="35"/>
  <c r="K453" i="35"/>
  <c r="G453" i="35"/>
  <c r="K452" i="35"/>
  <c r="G452" i="35"/>
  <c r="K451" i="35"/>
  <c r="G451" i="35"/>
  <c r="K450" i="35"/>
  <c r="G450" i="35"/>
  <c r="K449" i="35"/>
  <c r="G449" i="35"/>
  <c r="K448" i="35"/>
  <c r="G448" i="35"/>
  <c r="K447" i="35"/>
  <c r="G447" i="35"/>
  <c r="K446" i="35"/>
  <c r="G446" i="35"/>
  <c r="K445" i="35"/>
  <c r="G445" i="35"/>
  <c r="K444" i="35"/>
  <c r="G444" i="35"/>
  <c r="K443" i="35"/>
  <c r="G443" i="35"/>
  <c r="K442" i="35"/>
  <c r="G442" i="35"/>
  <c r="K441" i="35"/>
  <c r="G441" i="35"/>
  <c r="K440" i="35"/>
  <c r="G440" i="35"/>
  <c r="K439" i="35"/>
  <c r="G439" i="35"/>
  <c r="K438" i="35"/>
  <c r="G438" i="35"/>
  <c r="K437" i="35"/>
  <c r="G437" i="35"/>
  <c r="K436" i="35"/>
  <c r="G436" i="35"/>
  <c r="K435" i="35"/>
  <c r="G435" i="35"/>
  <c r="K434" i="35"/>
  <c r="G434" i="35"/>
  <c r="K433" i="35"/>
  <c r="G433" i="35"/>
  <c r="K432" i="35"/>
  <c r="G432" i="35"/>
  <c r="K431" i="35"/>
  <c r="G431" i="35"/>
  <c r="K430" i="35"/>
  <c r="G430" i="35"/>
  <c r="K429" i="35"/>
  <c r="G429" i="35"/>
  <c r="K428" i="35"/>
  <c r="G428" i="35"/>
  <c r="K427" i="35"/>
  <c r="G427" i="35"/>
  <c r="K426" i="35"/>
  <c r="G426" i="35"/>
  <c r="K425" i="35"/>
  <c r="G425" i="35"/>
  <c r="K424" i="35"/>
  <c r="G424" i="35"/>
  <c r="K423" i="35"/>
  <c r="G423" i="35"/>
  <c r="K422" i="35"/>
  <c r="G422" i="35"/>
  <c r="K421" i="35"/>
  <c r="G421" i="35"/>
  <c r="K420" i="35"/>
  <c r="G420" i="35"/>
  <c r="K419" i="35"/>
  <c r="G419" i="35"/>
  <c r="K418" i="35"/>
  <c r="G418" i="35"/>
  <c r="K417" i="35"/>
  <c r="G417" i="35"/>
  <c r="K416" i="35"/>
  <c r="G416" i="35"/>
  <c r="K415" i="35"/>
  <c r="G415" i="35"/>
  <c r="K414" i="35"/>
  <c r="G414" i="35"/>
  <c r="K413" i="35"/>
  <c r="G413" i="35"/>
  <c r="K412" i="35"/>
  <c r="G412" i="35"/>
  <c r="K411" i="35"/>
  <c r="G411" i="35"/>
  <c r="K410" i="35"/>
  <c r="G410" i="35"/>
  <c r="K409" i="35"/>
  <c r="G409" i="35"/>
  <c r="K408" i="35"/>
  <c r="G408" i="35"/>
  <c r="K407" i="35"/>
  <c r="G407" i="35"/>
  <c r="K406" i="35"/>
  <c r="G406" i="35"/>
  <c r="K405" i="35"/>
  <c r="G405" i="35"/>
  <c r="K404" i="35"/>
  <c r="G404" i="35"/>
  <c r="K403" i="35"/>
  <c r="G403" i="35"/>
  <c r="K402" i="35"/>
  <c r="G402" i="35"/>
  <c r="K401" i="35"/>
  <c r="G401" i="35"/>
  <c r="K400" i="35"/>
  <c r="G400" i="35"/>
  <c r="K399" i="35"/>
  <c r="G399" i="35"/>
  <c r="K398" i="35"/>
  <c r="G398" i="35"/>
  <c r="K397" i="35"/>
  <c r="G397" i="35"/>
  <c r="K396" i="35"/>
  <c r="G396" i="35"/>
  <c r="K395" i="35"/>
  <c r="G395" i="35"/>
  <c r="K394" i="35"/>
  <c r="G394" i="35"/>
  <c r="K393" i="35"/>
  <c r="G393" i="35"/>
  <c r="K392" i="35"/>
  <c r="G392" i="35"/>
  <c r="K391" i="35"/>
  <c r="G391" i="35"/>
  <c r="K390" i="35"/>
  <c r="G390" i="35"/>
  <c r="K389" i="35"/>
  <c r="G389" i="35"/>
  <c r="K388" i="35"/>
  <c r="G388" i="35"/>
  <c r="K387" i="35"/>
  <c r="G387" i="35"/>
  <c r="K386" i="35"/>
  <c r="G386" i="35"/>
  <c r="K385" i="35"/>
  <c r="G385" i="35"/>
  <c r="K384" i="35"/>
  <c r="G384" i="35"/>
  <c r="K383" i="35"/>
  <c r="G383" i="35"/>
  <c r="K382" i="35"/>
  <c r="G382" i="35"/>
  <c r="K381" i="35"/>
  <c r="G381" i="35"/>
  <c r="K380" i="35"/>
  <c r="G380" i="35"/>
  <c r="K379" i="35"/>
  <c r="G379" i="35"/>
  <c r="K378" i="35"/>
  <c r="G378" i="35"/>
  <c r="K377" i="35"/>
  <c r="G377" i="35"/>
  <c r="K376" i="35"/>
  <c r="G376" i="35"/>
  <c r="K375" i="35"/>
  <c r="G375" i="35"/>
  <c r="K374" i="35"/>
  <c r="G374" i="35"/>
  <c r="K373" i="35"/>
  <c r="G373" i="35"/>
  <c r="K372" i="35"/>
  <c r="G372" i="35"/>
  <c r="K371" i="35"/>
  <c r="G371" i="35"/>
  <c r="K370" i="35"/>
  <c r="G370" i="35"/>
  <c r="K369" i="35"/>
  <c r="G369" i="35"/>
  <c r="K368" i="35"/>
  <c r="G368" i="35"/>
  <c r="K367" i="35"/>
  <c r="G367" i="35"/>
  <c r="K366" i="35"/>
  <c r="G366" i="35"/>
  <c r="K365" i="35"/>
  <c r="G365" i="35"/>
  <c r="K364" i="35"/>
  <c r="G364" i="35"/>
  <c r="K363" i="35"/>
  <c r="G363" i="35"/>
  <c r="K362" i="35"/>
  <c r="G362" i="35"/>
  <c r="K361" i="35"/>
  <c r="G361" i="35"/>
  <c r="K360" i="35"/>
  <c r="G360" i="35"/>
  <c r="K359" i="35"/>
  <c r="G359" i="35"/>
  <c r="K358" i="35"/>
  <c r="G358" i="35"/>
  <c r="K357" i="35"/>
  <c r="G357" i="35"/>
  <c r="K356" i="35"/>
  <c r="G356" i="35"/>
  <c r="K355" i="35"/>
  <c r="G355" i="35"/>
  <c r="K354" i="35"/>
  <c r="G354" i="35"/>
  <c r="K353" i="35"/>
  <c r="G353" i="35"/>
  <c r="K352" i="35"/>
  <c r="G352" i="35"/>
  <c r="K351" i="35"/>
  <c r="G351" i="35"/>
  <c r="K350" i="35"/>
  <c r="G350" i="35"/>
  <c r="K349" i="35"/>
  <c r="G349" i="35"/>
  <c r="K348" i="35"/>
  <c r="G348" i="35"/>
  <c r="K347" i="35"/>
  <c r="G347" i="35"/>
  <c r="K346" i="35"/>
  <c r="G346" i="35"/>
  <c r="K345" i="35"/>
  <c r="G345" i="35"/>
  <c r="K344" i="35"/>
  <c r="G344" i="35"/>
  <c r="K343" i="35"/>
  <c r="G343" i="35"/>
  <c r="K342" i="35"/>
  <c r="G342" i="35"/>
  <c r="K341" i="35"/>
  <c r="G341" i="35"/>
  <c r="K340" i="35"/>
  <c r="G340" i="35"/>
  <c r="K339" i="35"/>
  <c r="G339" i="35"/>
  <c r="K338" i="35"/>
  <c r="G338" i="35"/>
  <c r="K337" i="35"/>
  <c r="G337" i="35"/>
  <c r="K336" i="35"/>
  <c r="G336" i="35"/>
  <c r="K335" i="35"/>
  <c r="G335" i="35"/>
  <c r="K334" i="35"/>
  <c r="G334" i="35"/>
  <c r="K333" i="35"/>
  <c r="G333" i="35"/>
  <c r="K332" i="35"/>
  <c r="G332" i="35"/>
  <c r="K331" i="35"/>
  <c r="G331" i="35"/>
  <c r="K330" i="35"/>
  <c r="G330" i="35"/>
  <c r="K329" i="35"/>
  <c r="G329" i="35"/>
  <c r="K328" i="35"/>
  <c r="G328" i="35"/>
  <c r="K327" i="35"/>
  <c r="G327" i="35"/>
  <c r="K326" i="35"/>
  <c r="G326" i="35"/>
  <c r="K325" i="35"/>
  <c r="G325" i="35"/>
  <c r="K324" i="35"/>
  <c r="G324" i="35"/>
  <c r="K323" i="35"/>
  <c r="G323" i="35"/>
  <c r="K322" i="35"/>
  <c r="G322" i="35"/>
  <c r="K321" i="35"/>
  <c r="G321" i="35"/>
  <c r="K320" i="35"/>
  <c r="G320" i="35"/>
  <c r="K319" i="35"/>
  <c r="G319" i="35"/>
  <c r="K318" i="35"/>
  <c r="G318" i="35"/>
  <c r="K317" i="35"/>
  <c r="G317" i="35"/>
  <c r="K316" i="35"/>
  <c r="G316" i="35"/>
  <c r="K315" i="35"/>
  <c r="G315" i="35"/>
  <c r="K314" i="35"/>
  <c r="G314" i="35"/>
  <c r="K313" i="35"/>
  <c r="G313" i="35"/>
  <c r="K312" i="35"/>
  <c r="G312" i="35"/>
  <c r="K311" i="35"/>
  <c r="G311" i="35"/>
  <c r="K310" i="35"/>
  <c r="G310" i="35"/>
  <c r="K309" i="35"/>
  <c r="G309" i="35"/>
  <c r="K308" i="35"/>
  <c r="G308" i="35"/>
  <c r="K307" i="35"/>
  <c r="G307" i="35"/>
  <c r="K306" i="35"/>
  <c r="G306" i="35"/>
  <c r="K305" i="35"/>
  <c r="G305" i="35"/>
  <c r="K304" i="35"/>
  <c r="G304" i="35"/>
  <c r="K303" i="35"/>
  <c r="G303" i="35"/>
  <c r="K302" i="35"/>
  <c r="G302" i="35"/>
  <c r="K301" i="35"/>
  <c r="G301" i="35"/>
  <c r="K300" i="35"/>
  <c r="G300" i="35"/>
  <c r="K299" i="35"/>
  <c r="G299" i="35"/>
  <c r="K298" i="35"/>
  <c r="G298" i="35"/>
  <c r="K297" i="35"/>
  <c r="G297" i="35"/>
  <c r="K296" i="35"/>
  <c r="G296" i="35"/>
  <c r="K295" i="35"/>
  <c r="G295" i="35"/>
  <c r="K294" i="35"/>
  <c r="G294" i="35"/>
  <c r="K293" i="35"/>
  <c r="G293" i="35"/>
  <c r="K292" i="35"/>
  <c r="G292" i="35"/>
  <c r="K291" i="35"/>
  <c r="G291" i="35"/>
  <c r="K290" i="35"/>
  <c r="G290" i="35"/>
  <c r="K289" i="35"/>
  <c r="G289" i="35"/>
  <c r="K288" i="35"/>
  <c r="G288" i="35"/>
  <c r="K287" i="35"/>
  <c r="G287" i="35"/>
  <c r="K286" i="35"/>
  <c r="G286" i="35"/>
  <c r="K285" i="35"/>
  <c r="G285" i="35"/>
  <c r="K284" i="35"/>
  <c r="G284" i="35"/>
  <c r="K283" i="35"/>
  <c r="G283" i="35"/>
  <c r="K282" i="35"/>
  <c r="G282" i="35"/>
  <c r="K281" i="35"/>
  <c r="G281" i="35"/>
  <c r="K280" i="35"/>
  <c r="G280" i="35"/>
  <c r="K279" i="35"/>
  <c r="G279" i="35"/>
  <c r="K278" i="35"/>
  <c r="G278" i="35"/>
  <c r="K277" i="35"/>
  <c r="G277" i="35"/>
  <c r="K276" i="35"/>
  <c r="G276" i="35"/>
  <c r="K275" i="35"/>
  <c r="G275" i="35"/>
  <c r="K274" i="35"/>
  <c r="G274" i="35"/>
  <c r="K273" i="35"/>
  <c r="G273" i="35"/>
  <c r="K272" i="35"/>
  <c r="G272" i="35"/>
  <c r="K271" i="35"/>
  <c r="G271" i="35"/>
  <c r="K270" i="35"/>
  <c r="G270" i="35"/>
  <c r="K269" i="35"/>
  <c r="G269" i="35"/>
  <c r="K268" i="35"/>
  <c r="G268" i="35"/>
  <c r="K267" i="35"/>
  <c r="G267" i="35"/>
  <c r="K266" i="35"/>
  <c r="G266" i="35"/>
  <c r="K265" i="35"/>
  <c r="G265" i="35"/>
  <c r="K264" i="35"/>
  <c r="G264" i="35"/>
  <c r="K263" i="35"/>
  <c r="G263" i="35"/>
  <c r="K262" i="35"/>
  <c r="G262" i="35"/>
  <c r="K261" i="35"/>
  <c r="G261" i="35"/>
  <c r="K260" i="35"/>
  <c r="G260" i="35"/>
  <c r="K259" i="35"/>
  <c r="G259" i="35"/>
  <c r="K258" i="35"/>
  <c r="G258" i="35"/>
  <c r="K257" i="35"/>
  <c r="G257" i="35"/>
  <c r="K256" i="35"/>
  <c r="G256" i="35"/>
  <c r="K255" i="35"/>
  <c r="G255" i="35"/>
  <c r="K254" i="35"/>
  <c r="G254" i="35"/>
  <c r="K253" i="35"/>
  <c r="G253" i="35"/>
  <c r="K252" i="35"/>
  <c r="G252" i="35"/>
  <c r="K251" i="35"/>
  <c r="G251" i="35"/>
  <c r="K250" i="35"/>
  <c r="G250" i="35"/>
  <c r="K249" i="35"/>
  <c r="G249" i="35"/>
  <c r="K248" i="35"/>
  <c r="G248" i="35"/>
  <c r="K247" i="35"/>
  <c r="G247" i="35"/>
  <c r="K246" i="35"/>
  <c r="G246" i="35"/>
  <c r="K245" i="35"/>
  <c r="G245" i="35"/>
  <c r="K244" i="35"/>
  <c r="G244" i="35"/>
  <c r="K243" i="35"/>
  <c r="G243" i="35"/>
  <c r="K242" i="35"/>
  <c r="G242" i="35"/>
  <c r="K241" i="35"/>
  <c r="G241" i="35"/>
  <c r="K240" i="35"/>
  <c r="G240" i="35"/>
  <c r="K239" i="35"/>
  <c r="G239" i="35"/>
  <c r="K238" i="35"/>
  <c r="G238" i="35"/>
  <c r="K237" i="35"/>
  <c r="G237" i="35"/>
  <c r="K236" i="35"/>
  <c r="G236" i="35"/>
  <c r="K235" i="35"/>
  <c r="G235" i="35"/>
  <c r="K234" i="35"/>
  <c r="G234" i="35"/>
  <c r="K233" i="35"/>
  <c r="G233" i="35"/>
  <c r="K231" i="35"/>
  <c r="G231" i="35"/>
  <c r="K230" i="35"/>
  <c r="G230" i="35"/>
  <c r="K229" i="35"/>
  <c r="G229" i="35"/>
  <c r="K228" i="35"/>
  <c r="G228" i="35"/>
  <c r="K227" i="35"/>
  <c r="G227" i="35"/>
  <c r="K226" i="35"/>
  <c r="G226" i="35"/>
  <c r="K225" i="35"/>
  <c r="G225" i="35"/>
  <c r="K224" i="35"/>
  <c r="G224" i="35"/>
  <c r="K223" i="35"/>
  <c r="G223" i="35"/>
  <c r="K222" i="35"/>
  <c r="G222" i="35"/>
  <c r="K221" i="35"/>
  <c r="G221" i="35"/>
  <c r="K220" i="35"/>
  <c r="G220" i="35"/>
  <c r="K219" i="35"/>
  <c r="G219" i="35"/>
  <c r="K218" i="35"/>
  <c r="G218" i="35"/>
  <c r="K217" i="35"/>
  <c r="G217" i="35"/>
  <c r="K216" i="35"/>
  <c r="G216" i="35"/>
  <c r="K215" i="35"/>
  <c r="G215" i="35"/>
  <c r="K214" i="35"/>
  <c r="G214" i="35"/>
  <c r="K213" i="35"/>
  <c r="G213" i="35"/>
  <c r="K212" i="35"/>
  <c r="G212" i="35"/>
  <c r="K211" i="35"/>
  <c r="G211" i="35"/>
  <c r="K210" i="35"/>
  <c r="G210" i="35"/>
  <c r="K209" i="35"/>
  <c r="G209" i="35"/>
  <c r="K208" i="35"/>
  <c r="G208" i="35"/>
  <c r="K207" i="35"/>
  <c r="G207" i="35"/>
  <c r="K206" i="35"/>
  <c r="G206" i="35"/>
  <c r="K205" i="35"/>
  <c r="G205" i="35"/>
  <c r="K204" i="35"/>
  <c r="G204" i="35"/>
  <c r="K203" i="35"/>
  <c r="G203" i="35"/>
  <c r="K202" i="35"/>
  <c r="G202" i="35"/>
  <c r="K201" i="35"/>
  <c r="G201" i="35"/>
  <c r="K200" i="35"/>
  <c r="G200" i="35"/>
  <c r="K199" i="35"/>
  <c r="G199" i="35"/>
  <c r="K198" i="35"/>
  <c r="G198" i="35"/>
  <c r="K197" i="35"/>
  <c r="G197" i="35"/>
  <c r="K196" i="35"/>
  <c r="G196" i="35"/>
  <c r="K195" i="35"/>
  <c r="G195" i="35"/>
  <c r="K194" i="35"/>
  <c r="G194" i="35"/>
  <c r="K193" i="35"/>
  <c r="G193" i="35"/>
  <c r="K192" i="35"/>
  <c r="G192" i="35"/>
  <c r="K191" i="35"/>
  <c r="G191" i="35"/>
  <c r="K190" i="35"/>
  <c r="G190" i="35"/>
  <c r="K189" i="35"/>
  <c r="G189" i="35"/>
  <c r="K188" i="35"/>
  <c r="G188" i="35"/>
  <c r="K187" i="35"/>
  <c r="G187" i="35"/>
  <c r="K186" i="35"/>
  <c r="G186" i="35"/>
  <c r="K185" i="35"/>
  <c r="G185" i="35"/>
  <c r="K184" i="35"/>
  <c r="G184" i="35"/>
  <c r="K183" i="35"/>
  <c r="G183" i="35"/>
  <c r="K182" i="35"/>
  <c r="G182" i="35"/>
  <c r="K181" i="35"/>
  <c r="G181" i="35"/>
  <c r="K180" i="35"/>
  <c r="G180" i="35"/>
  <c r="K179" i="35"/>
  <c r="G179" i="35"/>
  <c r="K178" i="35"/>
  <c r="G178" i="35"/>
  <c r="K177" i="35"/>
  <c r="G177" i="35"/>
  <c r="K176" i="35"/>
  <c r="G176" i="35"/>
  <c r="K175" i="35"/>
  <c r="G175" i="35"/>
  <c r="K174" i="35"/>
  <c r="G174" i="35"/>
  <c r="K173" i="35"/>
  <c r="G173" i="35"/>
  <c r="K172" i="35"/>
  <c r="G172" i="35"/>
  <c r="K171" i="35"/>
  <c r="G171" i="35"/>
  <c r="K170" i="35"/>
  <c r="G170" i="35"/>
  <c r="K169" i="35"/>
  <c r="G169" i="35"/>
  <c r="K168" i="35"/>
  <c r="G168" i="35"/>
  <c r="K167" i="35"/>
  <c r="G167" i="35"/>
  <c r="K166" i="35"/>
  <c r="G166" i="35"/>
  <c r="K165" i="35"/>
  <c r="G165" i="35"/>
  <c r="K164" i="35"/>
  <c r="G164" i="35"/>
  <c r="K163" i="35"/>
  <c r="G163" i="35"/>
  <c r="K162" i="35"/>
  <c r="G162" i="35"/>
  <c r="K161" i="35"/>
  <c r="G161" i="35"/>
  <c r="K160" i="35"/>
  <c r="G160" i="35"/>
  <c r="K159" i="35"/>
  <c r="G159" i="35"/>
  <c r="K158" i="35"/>
  <c r="G158" i="35"/>
  <c r="K157" i="35"/>
  <c r="G157" i="35"/>
  <c r="K156" i="35"/>
  <c r="G156" i="35"/>
  <c r="K155" i="35"/>
  <c r="G155" i="35"/>
  <c r="K154" i="35"/>
  <c r="G154" i="35"/>
  <c r="K153" i="35"/>
  <c r="G153" i="35"/>
  <c r="K152" i="35"/>
  <c r="G152" i="35"/>
  <c r="K151" i="35"/>
  <c r="G151" i="35"/>
  <c r="K150" i="35"/>
  <c r="G150" i="35"/>
  <c r="K149" i="35"/>
  <c r="G149" i="35"/>
  <c r="K148" i="35"/>
  <c r="G148" i="35"/>
  <c r="K147" i="35"/>
  <c r="G147" i="35"/>
  <c r="K146" i="35"/>
  <c r="G146" i="35"/>
  <c r="K145" i="35"/>
  <c r="G145" i="35"/>
  <c r="K144" i="35"/>
  <c r="G144" i="35"/>
  <c r="K143" i="35"/>
  <c r="G143" i="35"/>
  <c r="K142" i="35"/>
  <c r="G142" i="35"/>
  <c r="K141" i="35"/>
  <c r="G141" i="35"/>
  <c r="K140" i="35"/>
  <c r="G140" i="35"/>
  <c r="K139" i="35"/>
  <c r="G139" i="35"/>
  <c r="K138" i="35"/>
  <c r="G138" i="35"/>
  <c r="K137" i="35"/>
  <c r="G137" i="35"/>
  <c r="K136" i="35"/>
  <c r="G136" i="35"/>
  <c r="K135" i="35"/>
  <c r="G135" i="35"/>
  <c r="K134" i="35"/>
  <c r="G134" i="35"/>
  <c r="K133" i="35"/>
  <c r="G133" i="35"/>
  <c r="K132" i="35"/>
  <c r="G132" i="35"/>
  <c r="K131" i="35"/>
  <c r="G131" i="35"/>
  <c r="K130" i="35"/>
  <c r="G130" i="35"/>
  <c r="K129" i="35"/>
  <c r="G129" i="35"/>
  <c r="K128" i="35"/>
  <c r="G128" i="35"/>
  <c r="K127" i="35"/>
  <c r="G127" i="35"/>
  <c r="K126" i="35"/>
  <c r="G126" i="35"/>
  <c r="K125" i="35"/>
  <c r="G125" i="35"/>
  <c r="K124" i="35"/>
  <c r="G124" i="35"/>
  <c r="K123" i="35"/>
  <c r="G123" i="35"/>
  <c r="K122" i="35"/>
  <c r="G122" i="35"/>
  <c r="K121" i="35"/>
  <c r="G121" i="35"/>
  <c r="K120" i="35"/>
  <c r="G120" i="35"/>
  <c r="K119" i="35"/>
  <c r="G119" i="35"/>
  <c r="K118" i="35"/>
  <c r="G118" i="35"/>
  <c r="K117" i="35"/>
  <c r="G117" i="35"/>
  <c r="K116" i="35"/>
  <c r="G116" i="35"/>
  <c r="K115" i="35"/>
  <c r="G115" i="35"/>
  <c r="K114" i="35"/>
  <c r="G114" i="35"/>
  <c r="K113" i="35"/>
  <c r="G113" i="35"/>
  <c r="K112" i="35"/>
  <c r="G112" i="35"/>
  <c r="K111" i="35"/>
  <c r="G111" i="35"/>
  <c r="K110" i="35"/>
  <c r="G110" i="35"/>
  <c r="K109" i="35"/>
  <c r="G109" i="35"/>
  <c r="K108" i="35"/>
  <c r="G108" i="35"/>
  <c r="K107" i="35"/>
  <c r="G107" i="35"/>
  <c r="K106" i="35"/>
  <c r="G106" i="35"/>
  <c r="K105" i="35"/>
  <c r="G105" i="35"/>
  <c r="K104" i="35"/>
  <c r="G104" i="35"/>
  <c r="K103" i="35"/>
  <c r="G103" i="35"/>
  <c r="K102" i="35"/>
  <c r="G102" i="35"/>
  <c r="K101" i="35"/>
  <c r="G101" i="35"/>
  <c r="K100" i="35"/>
  <c r="G100" i="35"/>
  <c r="K99" i="35"/>
  <c r="G99" i="35"/>
  <c r="K98" i="35"/>
  <c r="G98" i="35"/>
  <c r="K97" i="35"/>
  <c r="G97" i="35"/>
  <c r="K96" i="35"/>
  <c r="G96" i="35"/>
  <c r="K95" i="35"/>
  <c r="G95" i="35"/>
  <c r="K94" i="35"/>
  <c r="G94" i="35"/>
  <c r="K93" i="35"/>
  <c r="G93" i="35"/>
  <c r="K92" i="35"/>
  <c r="G92" i="35"/>
  <c r="K91" i="35"/>
  <c r="G91" i="35"/>
  <c r="K90" i="35"/>
  <c r="G90" i="35"/>
  <c r="K89" i="35"/>
  <c r="G89" i="35"/>
  <c r="K88" i="35"/>
  <c r="G88" i="35"/>
  <c r="K87" i="35"/>
  <c r="G87" i="35"/>
  <c r="K86" i="35"/>
  <c r="G86" i="35"/>
  <c r="K85" i="35"/>
  <c r="G85" i="35"/>
  <c r="K84" i="35"/>
  <c r="G84" i="35"/>
  <c r="K83" i="35"/>
  <c r="G83" i="35"/>
  <c r="K82" i="35"/>
  <c r="G82" i="35"/>
  <c r="K81" i="35"/>
  <c r="G81" i="35"/>
  <c r="K80" i="35"/>
  <c r="G80" i="35"/>
  <c r="K79" i="35"/>
  <c r="G79" i="35"/>
  <c r="K78" i="35"/>
  <c r="G78" i="35"/>
  <c r="K77" i="35"/>
  <c r="G77" i="35"/>
  <c r="K76" i="35"/>
  <c r="G76" i="35"/>
  <c r="K75" i="35"/>
  <c r="G75" i="35"/>
  <c r="K74" i="35"/>
  <c r="G74" i="35"/>
  <c r="K73" i="35"/>
  <c r="G73" i="35"/>
  <c r="K72" i="35"/>
  <c r="G72" i="35"/>
  <c r="K71" i="35"/>
  <c r="G71" i="35"/>
  <c r="K70" i="35"/>
  <c r="G70" i="35"/>
  <c r="K69" i="35"/>
  <c r="G69" i="35"/>
  <c r="K68" i="35"/>
  <c r="G68" i="35"/>
  <c r="K67" i="35"/>
  <c r="G67" i="35"/>
  <c r="K66" i="35"/>
  <c r="G66" i="35"/>
  <c r="K65" i="35"/>
  <c r="G65" i="35"/>
  <c r="K64" i="35"/>
  <c r="G64" i="35"/>
  <c r="K63" i="35"/>
  <c r="G63" i="35"/>
  <c r="K62" i="35"/>
  <c r="G62" i="35"/>
  <c r="K61" i="35"/>
  <c r="G61" i="35"/>
  <c r="K60" i="35"/>
  <c r="G60" i="35"/>
  <c r="K59" i="35"/>
  <c r="G59" i="35"/>
  <c r="K58" i="35"/>
  <c r="G58" i="35"/>
  <c r="K57" i="35"/>
  <c r="G57" i="35"/>
  <c r="K56" i="35"/>
  <c r="G56" i="35"/>
  <c r="K55" i="35"/>
  <c r="G55" i="35"/>
  <c r="K54" i="35"/>
  <c r="G54" i="35"/>
  <c r="K53" i="35"/>
  <c r="G53" i="35"/>
  <c r="K52" i="35"/>
  <c r="G52" i="35"/>
  <c r="K51" i="35"/>
  <c r="G51" i="35"/>
  <c r="K50" i="35"/>
  <c r="G50" i="35"/>
  <c r="K49" i="35"/>
  <c r="G49" i="35"/>
  <c r="K48" i="35"/>
  <c r="G48" i="35"/>
  <c r="K47" i="35"/>
  <c r="G47" i="35"/>
  <c r="K46" i="35"/>
  <c r="G46" i="35"/>
  <c r="K45" i="35"/>
  <c r="G45" i="35"/>
  <c r="K44" i="35"/>
  <c r="G44" i="35"/>
  <c r="K43" i="35"/>
  <c r="G43" i="35"/>
  <c r="K42" i="35"/>
  <c r="G42" i="35"/>
  <c r="K41" i="35"/>
  <c r="G41" i="35"/>
  <c r="K40" i="35"/>
  <c r="G40" i="35"/>
  <c r="K39" i="35"/>
  <c r="G39" i="35"/>
  <c r="K38" i="35"/>
  <c r="G38" i="35"/>
  <c r="K37" i="35"/>
  <c r="G37" i="35"/>
  <c r="K36" i="35"/>
  <c r="G36" i="35"/>
  <c r="K35" i="35"/>
  <c r="G35" i="35"/>
  <c r="K34" i="35"/>
  <c r="G34" i="35"/>
  <c r="K33" i="35"/>
  <c r="G33" i="35"/>
  <c r="K32" i="35"/>
  <c r="G32" i="35"/>
  <c r="K31" i="35"/>
  <c r="G31" i="35"/>
  <c r="K30" i="35"/>
  <c r="G30" i="35"/>
  <c r="K29" i="35"/>
  <c r="G29" i="35"/>
  <c r="K28" i="35"/>
  <c r="G28" i="35"/>
  <c r="K27" i="35"/>
  <c r="G27" i="35"/>
  <c r="K26" i="35"/>
  <c r="G26" i="35"/>
  <c r="K25" i="35"/>
  <c r="G25" i="35"/>
  <c r="K24" i="35"/>
  <c r="G24" i="35"/>
  <c r="K23" i="35"/>
  <c r="G23" i="35"/>
  <c r="K22" i="35"/>
  <c r="G22" i="35"/>
  <c r="K21" i="35"/>
  <c r="G21" i="35"/>
  <c r="K20" i="35"/>
  <c r="G20" i="35"/>
  <c r="K19" i="35"/>
  <c r="G19" i="35"/>
  <c r="K18" i="35"/>
  <c r="G18" i="35"/>
  <c r="K17" i="35"/>
  <c r="G17" i="35"/>
  <c r="K16" i="35"/>
  <c r="G16" i="35"/>
  <c r="K15" i="35"/>
  <c r="G15" i="35"/>
  <c r="K14" i="35"/>
  <c r="G14" i="35"/>
  <c r="K13" i="35"/>
  <c r="G13" i="35"/>
  <c r="K12" i="35"/>
  <c r="G12" i="35"/>
  <c r="K11" i="35"/>
  <c r="G11" i="35"/>
  <c r="K10" i="35"/>
  <c r="G10" i="35"/>
  <c r="K9" i="35"/>
  <c r="G9" i="35"/>
  <c r="K8" i="35"/>
  <c r="G8" i="35"/>
  <c r="K7" i="35"/>
  <c r="G7" i="35"/>
  <c r="K6" i="35"/>
  <c r="G6" i="35"/>
  <c r="K5" i="35"/>
  <c r="H5" i="35"/>
  <c r="G5" i="35"/>
  <c r="K4" i="35"/>
  <c r="G4" i="35"/>
  <c r="H6" i="35"/>
  <c r="H10" i="35"/>
  <c r="I10" i="35"/>
  <c r="H14" i="35"/>
  <c r="I14" i="35"/>
  <c r="H473" i="35"/>
  <c r="H542" i="35"/>
  <c r="I542" i="35"/>
  <c r="H538" i="35"/>
  <c r="I538" i="35"/>
  <c r="H534" i="35"/>
  <c r="H530" i="35"/>
  <c r="I530" i="35"/>
  <c r="H526" i="35"/>
  <c r="H522" i="35"/>
  <c r="I522" i="35"/>
  <c r="H518" i="35"/>
  <c r="H514" i="35"/>
  <c r="I514" i="35"/>
  <c r="H510" i="35"/>
  <c r="I510" i="35"/>
  <c r="H506" i="35"/>
  <c r="H502" i="35"/>
  <c r="I502" i="35"/>
  <c r="H498" i="35"/>
  <c r="I498" i="35"/>
  <c r="H494" i="35"/>
  <c r="I494" i="35"/>
  <c r="H490" i="35"/>
  <c r="I490" i="35"/>
  <c r="H486" i="35"/>
  <c r="I486" i="35"/>
  <c r="H482" i="35"/>
  <c r="I482" i="35"/>
  <c r="H478" i="35"/>
  <c r="H474" i="35"/>
  <c r="H470" i="35"/>
  <c r="H466" i="35"/>
  <c r="H462" i="35"/>
  <c r="I462" i="35"/>
  <c r="H458" i="35"/>
  <c r="I458" i="35"/>
  <c r="H454" i="35"/>
  <c r="I454" i="35"/>
  <c r="H450" i="35"/>
  <c r="I450" i="35"/>
  <c r="H539" i="35"/>
  <c r="H531" i="35"/>
  <c r="H523" i="35"/>
  <c r="I523" i="35"/>
  <c r="H515" i="35"/>
  <c r="I515" i="35"/>
  <c r="H507" i="35"/>
  <c r="I507" i="35"/>
  <c r="H499" i="35"/>
  <c r="H491" i="35"/>
  <c r="H483" i="35"/>
  <c r="I483" i="35"/>
  <c r="H475" i="35"/>
  <c r="I475" i="35"/>
  <c r="H467" i="35"/>
  <c r="I467" i="35"/>
  <c r="H459" i="35"/>
  <c r="I459" i="35"/>
  <c r="H451" i="35"/>
  <c r="H543" i="35"/>
  <c r="H535" i="35"/>
  <c r="I535" i="35"/>
  <c r="H527" i="35"/>
  <c r="I527" i="35"/>
  <c r="H519" i="35"/>
  <c r="H511" i="35"/>
  <c r="I511" i="35"/>
  <c r="H503" i="35"/>
  <c r="I503" i="35"/>
  <c r="H495" i="35"/>
  <c r="I495" i="35"/>
  <c r="H487" i="35"/>
  <c r="I487" i="35"/>
  <c r="H479" i="35"/>
  <c r="I479" i="35"/>
  <c r="H471" i="35"/>
  <c r="H463" i="35"/>
  <c r="I463" i="35"/>
  <c r="H455" i="35"/>
  <c r="I455" i="35"/>
  <c r="H447" i="35"/>
  <c r="H443" i="35"/>
  <c r="I443" i="35"/>
  <c r="H439" i="35"/>
  <c r="H435" i="35"/>
  <c r="I435" i="35"/>
  <c r="H430" i="35"/>
  <c r="I430" i="35"/>
  <c r="H426" i="35"/>
  <c r="I426" i="35"/>
  <c r="H422" i="35"/>
  <c r="I422" i="35"/>
  <c r="H418" i="35"/>
  <c r="H446" i="35"/>
  <c r="H438" i="35"/>
  <c r="I438" i="35"/>
  <c r="H429" i="35"/>
  <c r="I429" i="35"/>
  <c r="H421" i="35"/>
  <c r="I421" i="35"/>
  <c r="H410" i="35"/>
  <c r="I410" i="35"/>
  <c r="H402" i="35"/>
  <c r="I402" i="35"/>
  <c r="H394" i="35"/>
  <c r="H386" i="35"/>
  <c r="H409" i="35"/>
  <c r="H401" i="35"/>
  <c r="I401" i="35"/>
  <c r="H393" i="35"/>
  <c r="I393" i="35"/>
  <c r="H385" i="35"/>
  <c r="I385" i="35"/>
  <c r="H377" i="35"/>
  <c r="H373" i="35"/>
  <c r="I373" i="35"/>
  <c r="H369" i="35"/>
  <c r="I369" i="35"/>
  <c r="H365" i="35"/>
  <c r="H361" i="35"/>
  <c r="I361" i="35"/>
  <c r="H357" i="35"/>
  <c r="I357" i="35"/>
  <c r="H353" i="35"/>
  <c r="H349" i="35"/>
  <c r="I349" i="35"/>
  <c r="H345" i="35"/>
  <c r="I345" i="35"/>
  <c r="H341" i="35"/>
  <c r="H337" i="35"/>
  <c r="H333" i="35"/>
  <c r="H329" i="35"/>
  <c r="I329" i="35"/>
  <c r="H325" i="35"/>
  <c r="H321" i="35"/>
  <c r="I321" i="35"/>
  <c r="H317" i="35"/>
  <c r="I317" i="35"/>
  <c r="H313" i="35"/>
  <c r="I313" i="35"/>
  <c r="H309" i="35"/>
  <c r="I309" i="35"/>
  <c r="H305" i="35"/>
  <c r="H301" i="35"/>
  <c r="H297" i="35"/>
  <c r="I297" i="35"/>
  <c r="H293" i="35"/>
  <c r="H289" i="35"/>
  <c r="I289" i="35"/>
  <c r="H285" i="35"/>
  <c r="H281" i="35"/>
  <c r="I281" i="35"/>
  <c r="H277" i="35"/>
  <c r="H273" i="35"/>
  <c r="H269" i="35"/>
  <c r="I269" i="35"/>
  <c r="H265" i="35"/>
  <c r="H261" i="35"/>
  <c r="H257" i="35"/>
  <c r="I257" i="35"/>
  <c r="H406" i="35"/>
  <c r="H390" i="35"/>
  <c r="H372" i="35"/>
  <c r="I372" i="35"/>
  <c r="H364" i="35"/>
  <c r="H356" i="35"/>
  <c r="I356" i="35"/>
  <c r="H348" i="35"/>
  <c r="H340" i="35"/>
  <c r="H332" i="35"/>
  <c r="H324" i="35"/>
  <c r="H316" i="35"/>
  <c r="I316" i="35"/>
  <c r="H308" i="35"/>
  <c r="H300" i="35"/>
  <c r="H292" i="35"/>
  <c r="I292" i="35"/>
  <c r="H284" i="35"/>
  <c r="H276" i="35"/>
  <c r="I276" i="35"/>
  <c r="H268" i="35"/>
  <c r="H260" i="35"/>
  <c r="H193" i="35"/>
  <c r="I193" i="35"/>
  <c r="H189" i="35"/>
  <c r="I189" i="35"/>
  <c r="H185" i="35"/>
  <c r="H181" i="35"/>
  <c r="I181" i="35"/>
  <c r="H177" i="35"/>
  <c r="I177" i="35"/>
  <c r="H117" i="35"/>
  <c r="I117" i="35"/>
  <c r="H113" i="35"/>
  <c r="I113" i="35"/>
  <c r="H109" i="35"/>
  <c r="I109" i="35"/>
  <c r="H105" i="35"/>
  <c r="H101" i="35"/>
  <c r="I101" i="35"/>
  <c r="H97" i="35"/>
  <c r="I97" i="35"/>
  <c r="H93" i="35"/>
  <c r="I93" i="35"/>
  <c r="H89" i="35"/>
  <c r="H85" i="35"/>
  <c r="I85" i="35"/>
  <c r="H81" i="35"/>
  <c r="I81" i="35"/>
  <c r="H77" i="35"/>
  <c r="H73" i="35"/>
  <c r="I73" i="35"/>
  <c r="H69" i="35"/>
  <c r="I69" i="35"/>
  <c r="H65" i="35"/>
  <c r="I65" i="35"/>
  <c r="H61" i="35"/>
  <c r="I61" i="35"/>
  <c r="H57" i="35"/>
  <c r="I57" i="35"/>
  <c r="H442" i="35"/>
  <c r="H425" i="35"/>
  <c r="H253" i="35"/>
  <c r="I253" i="35"/>
  <c r="H245" i="35"/>
  <c r="I245" i="35"/>
  <c r="H237" i="35"/>
  <c r="I237" i="35"/>
  <c r="H414" i="35"/>
  <c r="I414" i="35"/>
  <c r="H398" i="35"/>
  <c r="I398" i="35"/>
  <c r="H382" i="35"/>
  <c r="I382" i="35"/>
  <c r="H376" i="35"/>
  <c r="I376" i="35"/>
  <c r="H368" i="35"/>
  <c r="I368" i="35"/>
  <c r="H360" i="35"/>
  <c r="H352" i="35"/>
  <c r="I352" i="35"/>
  <c r="H344" i="35"/>
  <c r="I344" i="35"/>
  <c r="H336" i="35"/>
  <c r="H328" i="35"/>
  <c r="H320" i="35"/>
  <c r="H312" i="35"/>
  <c r="H304" i="35"/>
  <c r="H296" i="35"/>
  <c r="I296" i="35"/>
  <c r="H288" i="35"/>
  <c r="I288" i="35"/>
  <c r="H280" i="35"/>
  <c r="I280" i="35"/>
  <c r="H272" i="35"/>
  <c r="H264" i="35"/>
  <c r="I264" i="35"/>
  <c r="H256" i="35"/>
  <c r="H252" i="35"/>
  <c r="H244" i="35"/>
  <c r="H236" i="35"/>
  <c r="H231" i="35"/>
  <c r="H227" i="35"/>
  <c r="I227" i="35"/>
  <c r="H223" i="35"/>
  <c r="I223" i="35"/>
  <c r="H219" i="35"/>
  <c r="I219" i="35"/>
  <c r="H215" i="35"/>
  <c r="I215" i="35"/>
  <c r="H211" i="35"/>
  <c r="H207" i="35"/>
  <c r="I207" i="35"/>
  <c r="H203" i="35"/>
  <c r="I203" i="35"/>
  <c r="H167" i="35"/>
  <c r="I167" i="35"/>
  <c r="H151" i="35"/>
  <c r="I151" i="35"/>
  <c r="H147" i="35"/>
  <c r="I147" i="35"/>
  <c r="H434" i="35"/>
  <c r="I434" i="35"/>
  <c r="H249" i="35"/>
  <c r="H230" i="35"/>
  <c r="I230" i="35"/>
  <c r="H222" i="35"/>
  <c r="H214" i="35"/>
  <c r="I214" i="35"/>
  <c r="H206" i="35"/>
  <c r="I206" i="35"/>
  <c r="H198" i="35"/>
  <c r="I198" i="35"/>
  <c r="H190" i="35"/>
  <c r="I190" i="35"/>
  <c r="H182" i="35"/>
  <c r="H174" i="35"/>
  <c r="H166" i="35"/>
  <c r="I166" i="35"/>
  <c r="H158" i="35"/>
  <c r="I158" i="35"/>
  <c r="H150" i="35"/>
  <c r="I150" i="35"/>
  <c r="H142" i="35"/>
  <c r="I142" i="35"/>
  <c r="H134" i="35"/>
  <c r="H126" i="35"/>
  <c r="I126" i="35"/>
  <c r="H118" i="35"/>
  <c r="I118" i="35"/>
  <c r="H110" i="35"/>
  <c r="I110" i="35"/>
  <c r="H102" i="35"/>
  <c r="I102" i="35"/>
  <c r="H94" i="35"/>
  <c r="I94" i="35"/>
  <c r="H86" i="35"/>
  <c r="H78" i="35"/>
  <c r="I78" i="35"/>
  <c r="H70" i="35"/>
  <c r="I70" i="35"/>
  <c r="H62" i="35"/>
  <c r="I62" i="35"/>
  <c r="H54" i="35"/>
  <c r="I54" i="35"/>
  <c r="H417" i="35"/>
  <c r="I417" i="35"/>
  <c r="H226" i="35"/>
  <c r="H210" i="35"/>
  <c r="I210" i="35"/>
  <c r="H194" i="35"/>
  <c r="I194" i="35"/>
  <c r="H178" i="35"/>
  <c r="I178" i="35"/>
  <c r="H162" i="35"/>
  <c r="H146" i="35"/>
  <c r="I146" i="35"/>
  <c r="H130" i="35"/>
  <c r="I130" i="35"/>
  <c r="H114" i="35"/>
  <c r="I114" i="35"/>
  <c r="H98" i="35"/>
  <c r="H82" i="35"/>
  <c r="H66" i="35"/>
  <c r="I66" i="35"/>
  <c r="H241" i="35"/>
  <c r="I241" i="35"/>
  <c r="H235" i="35"/>
  <c r="I235" i="35"/>
  <c r="H218" i="35"/>
  <c r="I218" i="35"/>
  <c r="H202" i="35"/>
  <c r="I202" i="35"/>
  <c r="H186" i="35"/>
  <c r="I186" i="35"/>
  <c r="H170" i="35"/>
  <c r="I170" i="35"/>
  <c r="H154" i="35"/>
  <c r="I154" i="35"/>
  <c r="H138" i="35"/>
  <c r="I138" i="35"/>
  <c r="H122" i="35"/>
  <c r="I122" i="35"/>
  <c r="H106" i="35"/>
  <c r="I106" i="35"/>
  <c r="H90" i="35"/>
  <c r="I90" i="35"/>
  <c r="H74" i="35"/>
  <c r="I74" i="35"/>
  <c r="H58" i="35"/>
  <c r="I58" i="35"/>
  <c r="H52" i="35"/>
  <c r="I52" i="35"/>
  <c r="H49" i="35"/>
  <c r="I49" i="35"/>
  <c r="H41" i="35"/>
  <c r="I41" i="35"/>
  <c r="H39" i="35"/>
  <c r="H37" i="35"/>
  <c r="H35" i="35"/>
  <c r="H33" i="35"/>
  <c r="I33" i="35"/>
  <c r="H31" i="35"/>
  <c r="I31" i="35"/>
  <c r="H27" i="35"/>
  <c r="H25" i="35"/>
  <c r="I25" i="35"/>
  <c r="H23" i="35"/>
  <c r="I23" i="35"/>
  <c r="H21" i="35"/>
  <c r="I21" i="35"/>
  <c r="H29" i="35"/>
  <c r="I29" i="35"/>
  <c r="H13" i="35"/>
  <c r="I13" i="35"/>
  <c r="H4" i="35"/>
  <c r="H7" i="35"/>
  <c r="H12" i="35"/>
  <c r="I12" i="35"/>
  <c r="H449" i="35"/>
  <c r="I449" i="35"/>
  <c r="H465" i="35"/>
  <c r="H481" i="35"/>
  <c r="I481" i="35"/>
  <c r="H489" i="35"/>
  <c r="I489" i="35"/>
  <c r="H497" i="35"/>
  <c r="H505" i="35"/>
  <c r="I505" i="35"/>
  <c r="H513" i="35"/>
  <c r="I513" i="35"/>
  <c r="H521" i="35"/>
  <c r="I521" i="35"/>
  <c r="H529" i="35"/>
  <c r="I529" i="35"/>
  <c r="H537" i="35"/>
  <c r="H9" i="35"/>
  <c r="H24" i="35"/>
  <c r="H15" i="35"/>
  <c r="H45" i="35"/>
  <c r="I45" i="35"/>
  <c r="H457" i="35"/>
  <c r="I457" i="35"/>
  <c r="H8" i="35"/>
  <c r="I8" i="35"/>
  <c r="H11" i="35"/>
  <c r="H16" i="35"/>
  <c r="H17" i="35"/>
  <c r="I17" i="35"/>
  <c r="H22" i="35"/>
  <c r="I22" i="35"/>
  <c r="H20" i="35"/>
  <c r="I20" i="35"/>
  <c r="H28" i="35"/>
  <c r="I28" i="35"/>
  <c r="H18" i="35"/>
  <c r="I18" i="35"/>
  <c r="H19" i="35"/>
  <c r="I19" i="35"/>
  <c r="H26" i="35"/>
  <c r="I26" i="35"/>
  <c r="H36" i="35"/>
  <c r="H34" i="35"/>
  <c r="I34" i="35"/>
  <c r="H42" i="35"/>
  <c r="I42" i="35"/>
  <c r="H32" i="35"/>
  <c r="H40" i="35"/>
  <c r="I40" i="35"/>
  <c r="H44" i="35"/>
  <c r="I44" i="35"/>
  <c r="H30" i="35"/>
  <c r="I30" i="35"/>
  <c r="H38" i="35"/>
  <c r="I38" i="35"/>
  <c r="H43" i="35"/>
  <c r="I43" i="35"/>
  <c r="H48" i="35"/>
  <c r="I48" i="35"/>
  <c r="H50" i="35"/>
  <c r="I50" i="35"/>
  <c r="H46" i="35"/>
  <c r="I46" i="35"/>
  <c r="H47" i="35"/>
  <c r="I47" i="35"/>
  <c r="H59" i="35"/>
  <c r="I59" i="35"/>
  <c r="H75" i="35"/>
  <c r="I75" i="35"/>
  <c r="H91" i="35"/>
  <c r="I91" i="35"/>
  <c r="H107" i="35"/>
  <c r="I107" i="35"/>
  <c r="H123" i="35"/>
  <c r="I123" i="35"/>
  <c r="H139" i="35"/>
  <c r="I139" i="35"/>
  <c r="H155" i="35"/>
  <c r="I155" i="35"/>
  <c r="H171" i="35"/>
  <c r="I171" i="35"/>
  <c r="H187" i="35"/>
  <c r="I187" i="35"/>
  <c r="H242" i="35"/>
  <c r="I242" i="35"/>
  <c r="H246" i="35"/>
  <c r="I246" i="35"/>
  <c r="H51" i="35"/>
  <c r="I51" i="35"/>
  <c r="H67" i="35"/>
  <c r="I67" i="35"/>
  <c r="H83" i="35"/>
  <c r="I83" i="35"/>
  <c r="H99" i="35"/>
  <c r="I99" i="35"/>
  <c r="H115" i="35"/>
  <c r="I115" i="35"/>
  <c r="H131" i="35"/>
  <c r="I131" i="35"/>
  <c r="H163" i="35"/>
  <c r="I163" i="35"/>
  <c r="H179" i="35"/>
  <c r="I179" i="35"/>
  <c r="H195" i="35"/>
  <c r="I195" i="35"/>
  <c r="H388" i="35"/>
  <c r="H404" i="35"/>
  <c r="H53" i="35"/>
  <c r="I53" i="35"/>
  <c r="H56" i="35"/>
  <c r="I56" i="35"/>
  <c r="H64" i="35"/>
  <c r="I64" i="35"/>
  <c r="H72" i="35"/>
  <c r="I72" i="35"/>
  <c r="H80" i="35"/>
  <c r="I80" i="35"/>
  <c r="H88" i="35"/>
  <c r="I88" i="35"/>
  <c r="H96" i="35"/>
  <c r="I96" i="35"/>
  <c r="H104" i="35"/>
  <c r="I104" i="35"/>
  <c r="H112" i="35"/>
  <c r="I112" i="35"/>
  <c r="H120" i="35"/>
  <c r="H121" i="35"/>
  <c r="H128" i="35"/>
  <c r="H129" i="35"/>
  <c r="I129" i="35"/>
  <c r="H136" i="35"/>
  <c r="I136" i="35"/>
  <c r="H137" i="35"/>
  <c r="I137" i="35"/>
  <c r="H144" i="35"/>
  <c r="I144" i="35"/>
  <c r="H145" i="35"/>
  <c r="I145" i="35"/>
  <c r="H152" i="35"/>
  <c r="I152" i="35"/>
  <c r="H153" i="35"/>
  <c r="I153" i="35"/>
  <c r="H160" i="35"/>
  <c r="I160" i="35"/>
  <c r="H161" i="35"/>
  <c r="I161" i="35"/>
  <c r="H168" i="35"/>
  <c r="I168" i="35"/>
  <c r="H169" i="35"/>
  <c r="I169" i="35"/>
  <c r="H176" i="35"/>
  <c r="I176" i="35"/>
  <c r="H184" i="35"/>
  <c r="I184" i="35"/>
  <c r="H192" i="35"/>
  <c r="I192" i="35"/>
  <c r="H200" i="35"/>
  <c r="I200" i="35"/>
  <c r="H201" i="35"/>
  <c r="I201" i="35"/>
  <c r="H208" i="35"/>
  <c r="I208" i="35"/>
  <c r="H209" i="35"/>
  <c r="I209" i="35"/>
  <c r="H216" i="35"/>
  <c r="I216" i="35"/>
  <c r="H217" i="35"/>
  <c r="H224" i="35"/>
  <c r="I224" i="35"/>
  <c r="H225" i="35"/>
  <c r="I225" i="35"/>
  <c r="H233" i="35"/>
  <c r="H234" i="35"/>
  <c r="I234" i="35"/>
  <c r="H239" i="35"/>
  <c r="I239" i="35"/>
  <c r="H240" i="35"/>
  <c r="I240" i="35"/>
  <c r="H259" i="35"/>
  <c r="H267" i="35"/>
  <c r="H275" i="35"/>
  <c r="I275" i="35"/>
  <c r="H283" i="35"/>
  <c r="I283" i="35"/>
  <c r="H291" i="35"/>
  <c r="I291" i="35"/>
  <c r="H299" i="35"/>
  <c r="H307" i="35"/>
  <c r="H315" i="35"/>
  <c r="H323" i="35"/>
  <c r="I323" i="35"/>
  <c r="H331" i="35"/>
  <c r="H339" i="35"/>
  <c r="H347" i="35"/>
  <c r="I347" i="35"/>
  <c r="H355" i="35"/>
  <c r="I355" i="35"/>
  <c r="H363" i="35"/>
  <c r="H371" i="35"/>
  <c r="H55" i="35"/>
  <c r="I55" i="35"/>
  <c r="H63" i="35"/>
  <c r="I63" i="35"/>
  <c r="H71" i="35"/>
  <c r="I71" i="35"/>
  <c r="H79" i="35"/>
  <c r="I79" i="35"/>
  <c r="H87" i="35"/>
  <c r="I87" i="35"/>
  <c r="H95" i="35"/>
  <c r="I95" i="35"/>
  <c r="H103" i="35"/>
  <c r="I103" i="35"/>
  <c r="H111" i="35"/>
  <c r="I111" i="35"/>
  <c r="H119" i="35"/>
  <c r="I119" i="35"/>
  <c r="H127" i="35"/>
  <c r="H135" i="35"/>
  <c r="H143" i="35"/>
  <c r="H159" i="35"/>
  <c r="I159" i="35"/>
  <c r="H175" i="35"/>
  <c r="I175" i="35"/>
  <c r="H183" i="35"/>
  <c r="H191" i="35"/>
  <c r="H199" i="35"/>
  <c r="I199" i="35"/>
  <c r="H238" i="35"/>
  <c r="H250" i="35"/>
  <c r="H258" i="35"/>
  <c r="I258" i="35"/>
  <c r="H266" i="35"/>
  <c r="H274" i="35"/>
  <c r="H282" i="35"/>
  <c r="I282" i="35"/>
  <c r="H290" i="35"/>
  <c r="H298" i="35"/>
  <c r="H306" i="35"/>
  <c r="H314" i="35"/>
  <c r="I314" i="35"/>
  <c r="H322" i="35"/>
  <c r="I322" i="35"/>
  <c r="H330" i="35"/>
  <c r="I330" i="35"/>
  <c r="H338" i="35"/>
  <c r="H346" i="35"/>
  <c r="I346" i="35"/>
  <c r="H354" i="35"/>
  <c r="I354" i="35"/>
  <c r="H362" i="35"/>
  <c r="I362" i="35"/>
  <c r="H370" i="35"/>
  <c r="I370" i="35"/>
  <c r="H378" i="35"/>
  <c r="I378" i="35"/>
  <c r="H60" i="35"/>
  <c r="I60" i="35"/>
  <c r="H68" i="35"/>
  <c r="I68" i="35"/>
  <c r="H76" i="35"/>
  <c r="I76" i="35"/>
  <c r="H84" i="35"/>
  <c r="I84" i="35"/>
  <c r="H92" i="35"/>
  <c r="I92" i="35"/>
  <c r="H100" i="35"/>
  <c r="I100" i="35"/>
  <c r="H108" i="35"/>
  <c r="H116" i="35"/>
  <c r="H124" i="35"/>
  <c r="I124" i="35"/>
  <c r="H125" i="35"/>
  <c r="I125" i="35"/>
  <c r="H132" i="35"/>
  <c r="H133" i="35"/>
  <c r="I133" i="35"/>
  <c r="H140" i="35"/>
  <c r="I140" i="35"/>
  <c r="H141" i="35"/>
  <c r="I141" i="35"/>
  <c r="H148" i="35"/>
  <c r="I148" i="35"/>
  <c r="H149" i="35"/>
  <c r="I149" i="35"/>
  <c r="H156" i="35"/>
  <c r="I156" i="35"/>
  <c r="H157" i="35"/>
  <c r="H164" i="35"/>
  <c r="I164" i="35"/>
  <c r="H165" i="35"/>
  <c r="I165" i="35"/>
  <c r="H172" i="35"/>
  <c r="H173" i="35"/>
  <c r="H180" i="35"/>
  <c r="H188" i="35"/>
  <c r="I188" i="35"/>
  <c r="H196" i="35"/>
  <c r="I196" i="35"/>
  <c r="H197" i="35"/>
  <c r="I197" i="35"/>
  <c r="H204" i="35"/>
  <c r="H205" i="35"/>
  <c r="I205" i="35"/>
  <c r="H212" i="35"/>
  <c r="H213" i="35"/>
  <c r="I213" i="35"/>
  <c r="H220" i="35"/>
  <c r="I220" i="35"/>
  <c r="H221" i="35"/>
  <c r="H228" i="35"/>
  <c r="I228" i="35"/>
  <c r="H229" i="35"/>
  <c r="H247" i="35"/>
  <c r="H248" i="35"/>
  <c r="I248" i="35"/>
  <c r="H389" i="35"/>
  <c r="I389" i="35"/>
  <c r="H405" i="35"/>
  <c r="I405" i="35"/>
  <c r="H383" i="35"/>
  <c r="I383" i="35"/>
  <c r="H387" i="35"/>
  <c r="H399" i="35"/>
  <c r="I399" i="35"/>
  <c r="H403" i="35"/>
  <c r="I403" i="35"/>
  <c r="H243" i="35"/>
  <c r="H251" i="35"/>
  <c r="H254" i="35"/>
  <c r="H255" i="35"/>
  <c r="H262" i="35"/>
  <c r="I262" i="35"/>
  <c r="H263" i="35"/>
  <c r="I263" i="35"/>
  <c r="H270" i="35"/>
  <c r="H271" i="35"/>
  <c r="I271" i="35"/>
  <c r="H278" i="35"/>
  <c r="H279" i="35"/>
  <c r="I279" i="35"/>
  <c r="H286" i="35"/>
  <c r="H287" i="35"/>
  <c r="I287" i="35"/>
  <c r="H294" i="35"/>
  <c r="I294" i="35"/>
  <c r="H295" i="35"/>
  <c r="H302" i="35"/>
  <c r="H303" i="35"/>
  <c r="H310" i="35"/>
  <c r="I310" i="35"/>
  <c r="H311" i="35"/>
  <c r="I311" i="35"/>
  <c r="H318" i="35"/>
  <c r="H319" i="35"/>
  <c r="I319" i="35"/>
  <c r="H326" i="35"/>
  <c r="I326" i="35"/>
  <c r="H327" i="35"/>
  <c r="I327" i="35"/>
  <c r="H334" i="35"/>
  <c r="H335" i="35"/>
  <c r="H342" i="35"/>
  <c r="H343" i="35"/>
  <c r="I343" i="35"/>
  <c r="H350" i="35"/>
  <c r="I350" i="35"/>
  <c r="H351" i="35"/>
  <c r="H358" i="35"/>
  <c r="I358" i="35"/>
  <c r="H359" i="35"/>
  <c r="I359" i="35"/>
  <c r="H366" i="35"/>
  <c r="I366" i="35"/>
  <c r="H367" i="35"/>
  <c r="H374" i="35"/>
  <c r="I374" i="35"/>
  <c r="H375" i="35"/>
  <c r="I375" i="35"/>
  <c r="H380" i="35"/>
  <c r="I380" i="35"/>
  <c r="H381" i="35"/>
  <c r="I381" i="35"/>
  <c r="H396" i="35"/>
  <c r="I396" i="35"/>
  <c r="H397" i="35"/>
  <c r="I397" i="35"/>
  <c r="H412" i="35"/>
  <c r="I412" i="35"/>
  <c r="H413" i="35"/>
  <c r="I413" i="35"/>
  <c r="H379" i="35"/>
  <c r="I379" i="35"/>
  <c r="H391" i="35"/>
  <c r="I391" i="35"/>
  <c r="H395" i="35"/>
  <c r="I395" i="35"/>
  <c r="H407" i="35"/>
  <c r="I407" i="35"/>
  <c r="H411" i="35"/>
  <c r="I411" i="35"/>
  <c r="H415" i="35"/>
  <c r="H416" i="35"/>
  <c r="H423" i="35"/>
  <c r="H424" i="35"/>
  <c r="I424" i="35"/>
  <c r="H431" i="35"/>
  <c r="H432" i="35"/>
  <c r="H384" i="35"/>
  <c r="I384" i="35"/>
  <c r="H392" i="35"/>
  <c r="H400" i="35"/>
  <c r="I400" i="35"/>
  <c r="H408" i="35"/>
  <c r="I408" i="35"/>
  <c r="H419" i="35"/>
  <c r="I419" i="35"/>
  <c r="H420" i="35"/>
  <c r="I420" i="35"/>
  <c r="H427" i="35"/>
  <c r="I427" i="35"/>
  <c r="H428" i="35"/>
  <c r="H433" i="35"/>
  <c r="H436" i="35"/>
  <c r="I436" i="35"/>
  <c r="H437" i="35"/>
  <c r="H440" i="35"/>
  <c r="H441" i="35"/>
  <c r="I441" i="35"/>
  <c r="H444" i="35"/>
  <c r="H445" i="35"/>
  <c r="I445" i="35"/>
  <c r="H448" i="35"/>
  <c r="H456" i="35"/>
  <c r="H464" i="35"/>
  <c r="I464" i="35"/>
  <c r="H472" i="35"/>
  <c r="H480" i="35"/>
  <c r="H488" i="35"/>
  <c r="I488" i="35"/>
  <c r="H496" i="35"/>
  <c r="H504" i="35"/>
  <c r="H512" i="35"/>
  <c r="H520" i="35"/>
  <c r="I520" i="35"/>
  <c r="H528" i="35"/>
  <c r="I528" i="35"/>
  <c r="H536" i="35"/>
  <c r="H453" i="35"/>
  <c r="I453" i="35"/>
  <c r="H461" i="35"/>
  <c r="I461" i="35"/>
  <c r="H469" i="35"/>
  <c r="I469" i="35"/>
  <c r="H477" i="35"/>
  <c r="H485" i="35"/>
  <c r="I485" i="35"/>
  <c r="H493" i="35"/>
  <c r="H501" i="35"/>
  <c r="H509" i="35"/>
  <c r="H517" i="35"/>
  <c r="I517" i="35"/>
  <c r="H525" i="35"/>
  <c r="H533" i="35"/>
  <c r="H541" i="35"/>
  <c r="I541" i="35"/>
  <c r="H452" i="35"/>
  <c r="H460" i="35"/>
  <c r="H468" i="35"/>
  <c r="I468" i="35"/>
  <c r="H476" i="35"/>
  <c r="I476" i="35"/>
  <c r="H484" i="35"/>
  <c r="I484" i="35"/>
  <c r="H492" i="35"/>
  <c r="I492" i="35"/>
  <c r="H500" i="35"/>
  <c r="I500" i="35"/>
  <c r="H508" i="35"/>
  <c r="I508" i="35"/>
  <c r="H516" i="35"/>
  <c r="I516" i="35"/>
  <c r="H524" i="35"/>
  <c r="H532" i="35"/>
  <c r="I532" i="35"/>
  <c r="H540" i="35"/>
  <c r="I540" i="35"/>
  <c r="I232" i="35"/>
  <c r="I562" i="35"/>
  <c r="I251" i="35"/>
  <c r="I604" i="35"/>
  <c r="I605" i="35"/>
  <c r="I616" i="35"/>
  <c r="I603" i="35"/>
  <c r="I612" i="35"/>
  <c r="I613" i="35"/>
  <c r="I608" i="35"/>
  <c r="I607" i="35"/>
  <c r="I615" i="35"/>
  <c r="I610" i="35"/>
  <c r="I519" i="35"/>
  <c r="I531" i="35"/>
  <c r="I556" i="35"/>
  <c r="I491" i="35"/>
  <c r="I537" i="35"/>
  <c r="I318" i="35"/>
  <c r="I423" i="35"/>
  <c r="I465" i="35"/>
  <c r="I377" i="35"/>
  <c r="I394" i="35"/>
  <c r="I466" i="35"/>
  <c r="I265" i="35"/>
  <c r="I274" i="35"/>
  <c r="I307" i="35"/>
  <c r="I304" i="35"/>
  <c r="I301" i="35"/>
  <c r="I278" i="35"/>
  <c r="I306" i="35"/>
  <c r="I305" i="35"/>
  <c r="I298" i="35"/>
  <c r="I260" i="35"/>
  <c r="I77" i="35"/>
  <c r="I174" i="35"/>
  <c r="I185" i="35"/>
  <c r="I229" i="35"/>
  <c r="I217" i="35"/>
  <c r="I249" i="35"/>
  <c r="I162" i="35"/>
  <c r="I236" i="35"/>
  <c r="I247" i="35"/>
  <c r="I132" i="35"/>
  <c r="I243" i="35"/>
  <c r="I108" i="35"/>
  <c r="I39" i="35"/>
  <c r="I244" i="35"/>
  <c r="E5" i="25"/>
  <c r="I580" i="35"/>
  <c r="I598" i="35"/>
  <c r="I584" i="35"/>
  <c r="I549" i="35"/>
  <c r="I558" i="35"/>
  <c r="I586" i="35"/>
  <c r="I592" i="35"/>
  <c r="I367" i="35"/>
  <c r="I173" i="35"/>
  <c r="I120" i="35"/>
  <c r="I569" i="35"/>
  <c r="I579" i="35"/>
  <c r="I600" i="35"/>
  <c r="I573" i="35"/>
  <c r="I572" i="35"/>
  <c r="I582" i="35"/>
  <c r="I589" i="35"/>
  <c r="I559" i="35"/>
  <c r="I596" i="35"/>
  <c r="I597" i="35"/>
  <c r="I595" i="35"/>
  <c r="I574" i="35"/>
  <c r="I575" i="35"/>
  <c r="I587" i="35"/>
  <c r="I601" i="35"/>
  <c r="I599" i="35"/>
  <c r="I578" i="35"/>
  <c r="I571" i="35"/>
  <c r="I552" i="35"/>
  <c r="I588" i="35"/>
  <c r="I594" i="35"/>
  <c r="I324" i="35"/>
  <c r="I285" i="35"/>
  <c r="I365" i="35"/>
  <c r="I418" i="35"/>
  <c r="I480" i="35"/>
  <c r="I448" i="35"/>
  <c r="I432" i="35"/>
  <c r="I416" i="35"/>
  <c r="I286" i="35"/>
  <c r="I212" i="35"/>
  <c r="I172" i="35"/>
  <c r="I32" i="35"/>
  <c r="I497" i="35"/>
  <c r="I509" i="35"/>
  <c r="I536" i="35"/>
  <c r="I504" i="35"/>
  <c r="I221" i="35"/>
  <c r="I250" i="35"/>
  <c r="I404" i="35"/>
  <c r="I24" i="35"/>
  <c r="I98" i="35"/>
  <c r="I211" i="35"/>
  <c r="I308" i="35"/>
  <c r="I277" i="35"/>
  <c r="I496" i="35"/>
  <c r="I121" i="35"/>
  <c r="I320" i="35"/>
  <c r="I409" i="35"/>
  <c r="I446" i="35"/>
  <c r="I447" i="35"/>
  <c r="I477" i="35"/>
  <c r="I472" i="35"/>
  <c r="I387" i="35"/>
  <c r="I183" i="35"/>
  <c r="I135" i="35"/>
  <c r="I363" i="35"/>
  <c r="I128" i="35"/>
  <c r="I27" i="35"/>
  <c r="I226" i="35"/>
  <c r="I134" i="35"/>
  <c r="I442" i="35"/>
  <c r="I293" i="35"/>
  <c r="I341" i="35"/>
  <c r="I471" i="35"/>
  <c r="I499" i="35"/>
  <c r="I474" i="35"/>
  <c r="I533" i="35"/>
  <c r="I501" i="35"/>
  <c r="I342" i="35"/>
  <c r="I127" i="35"/>
  <c r="I233" i="35"/>
  <c r="I388" i="35"/>
  <c r="I231" i="35"/>
  <c r="I89" i="35"/>
  <c r="I105" i="35"/>
  <c r="I390" i="35"/>
  <c r="I539" i="35"/>
  <c r="I526" i="35"/>
  <c r="I460" i="35"/>
  <c r="I525" i="35"/>
  <c r="I456" i="35"/>
  <c r="I433" i="35"/>
  <c r="I351" i="35"/>
  <c r="I36" i="35"/>
  <c r="I16" i="35"/>
  <c r="I4" i="35"/>
  <c r="I583" i="35"/>
  <c r="I593" i="35"/>
  <c r="I581" i="35"/>
  <c r="I570" i="35"/>
  <c r="I566" i="35"/>
  <c r="I602" i="35"/>
  <c r="I565" i="35"/>
  <c r="I590" i="35"/>
  <c r="I86" i="35"/>
  <c r="I182" i="35"/>
  <c r="I360" i="35"/>
  <c r="I386" i="35"/>
  <c r="I473" i="35"/>
  <c r="I512" i="35"/>
  <c r="I440" i="35"/>
  <c r="I428" i="35"/>
  <c r="I302" i="35"/>
  <c r="I35" i="35"/>
  <c r="I222" i="35"/>
  <c r="I268" i="35"/>
  <c r="I300" i="35"/>
  <c r="I364" i="35"/>
  <c r="I353" i="35"/>
  <c r="I439" i="35"/>
  <c r="I470" i="35"/>
  <c r="I534" i="35"/>
  <c r="I335" i="35"/>
  <c r="I303" i="35"/>
  <c r="I255" i="35"/>
  <c r="I157" i="35"/>
  <c r="I5" i="35"/>
  <c r="I266" i="35"/>
  <c r="I328" i="35"/>
  <c r="I315" i="35"/>
  <c r="I333" i="35"/>
  <c r="I334" i="35"/>
  <c r="I270" i="35"/>
  <c r="I254" i="35"/>
  <c r="I290" i="35"/>
  <c r="I191" i="35"/>
  <c r="I143" i="35"/>
  <c r="I371" i="35"/>
  <c r="I339" i="35"/>
  <c r="I82" i="35"/>
  <c r="I272" i="35"/>
  <c r="I336" i="35"/>
  <c r="I425" i="35"/>
  <c r="I332" i="35"/>
  <c r="I273" i="35"/>
  <c r="I337" i="35"/>
  <c r="I478" i="35"/>
  <c r="I506" i="35"/>
  <c r="I452" i="35"/>
  <c r="I437" i="35"/>
  <c r="I431" i="35"/>
  <c r="I415" i="35"/>
  <c r="I295" i="35"/>
  <c r="I116" i="35"/>
  <c r="I331" i="35"/>
  <c r="I299" i="35"/>
  <c r="I267" i="35"/>
  <c r="I37" i="35"/>
  <c r="I252" i="35"/>
  <c r="I312" i="35"/>
  <c r="I340" i="35"/>
  <c r="I261" i="35"/>
  <c r="I325" i="35"/>
  <c r="I493" i="35"/>
  <c r="I406" i="35"/>
  <c r="I524" i="35"/>
  <c r="I444" i="35"/>
  <c r="I392" i="35"/>
  <c r="I204" i="35"/>
  <c r="I180" i="35"/>
  <c r="I338" i="35"/>
  <c r="I238" i="35"/>
  <c r="I259" i="35"/>
  <c r="I256" i="35"/>
  <c r="I284" i="35"/>
  <c r="I348" i="35"/>
  <c r="I543" i="35"/>
  <c r="I451" i="35"/>
  <c r="I518" i="35"/>
  <c r="I6" i="35"/>
  <c r="I7" i="35"/>
  <c r="I9" i="35"/>
  <c r="I11" i="35"/>
  <c r="I15" i="35"/>
  <c r="Y3" i="35"/>
  <c r="CA3" i="35"/>
  <c r="M3" i="35"/>
  <c r="BN3" i="35"/>
  <c r="E5" i="26"/>
  <c r="D1" i="30"/>
  <c r="G1" i="9"/>
  <c r="G1" i="25"/>
  <c r="Y1" i="28"/>
  <c r="G1" i="26"/>
  <c r="AC1" i="34"/>
  <c r="AC1" i="31"/>
  <c r="W3" i="35"/>
  <c r="W7" i="35"/>
  <c r="Z3" i="35"/>
  <c r="Z6" i="35"/>
  <c r="BY3" i="35"/>
  <c r="BY53" i="35"/>
  <c r="AN3" i="35"/>
  <c r="AN53" i="35"/>
  <c r="U3" i="35"/>
  <c r="CE3" i="35"/>
  <c r="CE53" i="35"/>
  <c r="BM3" i="35"/>
  <c r="BM52" i="35"/>
  <c r="BH3" i="35"/>
  <c r="BH53" i="35"/>
  <c r="BO3" i="35"/>
  <c r="AM3" i="35"/>
  <c r="AM52" i="35"/>
  <c r="CD3" i="35"/>
  <c r="AX3" i="35"/>
  <c r="AH3" i="35"/>
  <c r="AH52" i="35"/>
  <c r="R3" i="35"/>
  <c r="R52" i="35"/>
  <c r="CO3" i="35"/>
  <c r="CO45" i="35"/>
  <c r="CK3" i="35"/>
  <c r="CK47" i="35"/>
  <c r="AK3" i="35"/>
  <c r="AK53" i="35"/>
  <c r="AZ3" i="35"/>
  <c r="AZ53" i="35"/>
  <c r="CG3" i="35"/>
  <c r="CG47" i="35"/>
  <c r="AG3" i="35"/>
  <c r="AG52" i="35"/>
  <c r="BT3" i="35"/>
  <c r="BT52" i="35"/>
  <c r="CM3" i="35"/>
  <c r="BC3" i="35"/>
  <c r="BC53" i="35"/>
  <c r="BQ3" i="35"/>
  <c r="BQ53" i="35"/>
  <c r="AC3" i="35"/>
  <c r="AC53" i="35"/>
  <c r="BP3" i="35"/>
  <c r="BP52" i="35"/>
  <c r="AF3" i="35"/>
  <c r="AF53" i="35"/>
  <c r="BS3" i="35"/>
  <c r="BS53" i="35"/>
  <c r="AU3" i="35"/>
  <c r="AU52" i="35"/>
  <c r="AA3" i="35"/>
  <c r="AA52" i="35"/>
  <c r="CH3" i="35"/>
  <c r="CH49" i="35"/>
  <c r="BR3" i="35"/>
  <c r="BB3" i="35"/>
  <c r="BB52" i="35"/>
  <c r="AL3" i="35"/>
  <c r="AL53" i="35"/>
  <c r="V3" i="35"/>
  <c r="V53" i="35"/>
  <c r="BI3" i="35"/>
  <c r="BI53" i="35"/>
  <c r="CB3" i="35"/>
  <c r="CB52" i="35"/>
  <c r="X3" i="35"/>
  <c r="X52" i="35"/>
  <c r="BE3" i="35"/>
  <c r="BE52" i="35"/>
  <c r="CN3" i="35"/>
  <c r="CN46" i="35"/>
  <c r="AR3" i="35"/>
  <c r="AR53" i="35"/>
  <c r="BW3" i="35"/>
  <c r="S3" i="35"/>
  <c r="S53" i="35"/>
  <c r="BA3" i="35"/>
  <c r="BA53" i="35"/>
  <c r="CJ3" i="35"/>
  <c r="CJ50" i="35"/>
  <c r="AV3" i="35"/>
  <c r="AV53" i="35"/>
  <c r="CI3" i="35"/>
  <c r="CI49" i="35"/>
  <c r="BG3" i="35"/>
  <c r="AI3" i="35"/>
  <c r="AI53" i="35"/>
  <c r="O3" i="35"/>
  <c r="O53" i="35"/>
  <c r="BZ3" i="35"/>
  <c r="BZ52" i="35"/>
  <c r="BJ3" i="35"/>
  <c r="BJ52" i="35"/>
  <c r="AT3" i="35"/>
  <c r="AT52" i="35"/>
  <c r="AD3" i="35"/>
  <c r="AD53" i="35"/>
  <c r="N3" i="35"/>
  <c r="N53" i="35"/>
  <c r="Y52" i="35"/>
  <c r="BU3" i="35"/>
  <c r="BU52" i="35"/>
  <c r="BD3" i="35"/>
  <c r="BD53" i="35"/>
  <c r="AQ3" i="35"/>
  <c r="AQ53" i="35"/>
  <c r="Q3" i="35"/>
  <c r="Q53" i="35"/>
  <c r="T3" i="35"/>
  <c r="T52" i="35"/>
  <c r="M9" i="35"/>
  <c r="M6" i="35"/>
  <c r="M7" i="35"/>
  <c r="M10" i="35"/>
  <c r="M12" i="35"/>
  <c r="M11" i="35"/>
  <c r="M14" i="35"/>
  <c r="M13" i="35"/>
  <c r="M18" i="35"/>
  <c r="M22" i="35"/>
  <c r="M16" i="35"/>
  <c r="M21" i="35"/>
  <c r="M8" i="35"/>
  <c r="M15" i="35"/>
  <c r="M17" i="35"/>
  <c r="M19" i="35"/>
  <c r="M26" i="35"/>
  <c r="M25" i="35"/>
  <c r="M24" i="35"/>
  <c r="M28" i="35"/>
  <c r="M27" i="35"/>
  <c r="M33" i="35"/>
  <c r="M20" i="35"/>
  <c r="M29" i="35"/>
  <c r="M32" i="35"/>
  <c r="M35" i="35"/>
  <c r="M38" i="35"/>
  <c r="M42" i="35"/>
  <c r="M46" i="35"/>
  <c r="M50" i="35"/>
  <c r="M23" i="35"/>
  <c r="M34" i="35"/>
  <c r="M37" i="35"/>
  <c r="M41" i="35"/>
  <c r="M45" i="35"/>
  <c r="M31" i="35"/>
  <c r="M40" i="35"/>
  <c r="M43" i="35"/>
  <c r="M36" i="35"/>
  <c r="M47" i="35"/>
  <c r="M49" i="35"/>
  <c r="M30" i="35"/>
  <c r="M39" i="35"/>
  <c r="M44" i="35"/>
  <c r="M48" i="35"/>
  <c r="M51" i="35"/>
  <c r="AW3" i="35"/>
  <c r="AW53" i="35"/>
  <c r="BL3" i="35"/>
  <c r="BL53" i="35"/>
  <c r="P3" i="35"/>
  <c r="P52" i="35"/>
  <c r="AS3" i="35"/>
  <c r="AS53" i="35"/>
  <c r="CF3" i="35"/>
  <c r="CF32" i="35"/>
  <c r="AB3" i="35"/>
  <c r="AB52" i="35"/>
  <c r="BK3" i="35"/>
  <c r="BK53" i="35"/>
  <c r="CC3" i="35"/>
  <c r="CC52" i="35"/>
  <c r="AO3" i="35"/>
  <c r="AO53" i="35"/>
  <c r="BX3" i="35"/>
  <c r="BX52" i="35"/>
  <c r="AJ3" i="35"/>
  <c r="AJ53" i="35"/>
  <c r="CA52" i="35"/>
  <c r="AY3" i="35"/>
  <c r="AY52" i="35"/>
  <c r="AE3" i="35"/>
  <c r="AE52" i="35"/>
  <c r="CL3" i="35"/>
  <c r="BV3" i="35"/>
  <c r="BF3" i="35"/>
  <c r="AP3" i="35"/>
  <c r="M53" i="35"/>
  <c r="M52" i="35"/>
  <c r="M5" i="35"/>
  <c r="CK49" i="35"/>
  <c r="CK40" i="35"/>
  <c r="CK41" i="35"/>
  <c r="CK31" i="35"/>
  <c r="CK19" i="35"/>
  <c r="CK22" i="35"/>
  <c r="CK14" i="35"/>
  <c r="CK5" i="35"/>
  <c r="BY52" i="35"/>
  <c r="R53" i="35"/>
  <c r="O52" i="35"/>
  <c r="BH52" i="35"/>
  <c r="BA52" i="35"/>
  <c r="BR52" i="35"/>
  <c r="BR53" i="35"/>
  <c r="CN48" i="35"/>
  <c r="CN45" i="35"/>
  <c r="CN34" i="35"/>
  <c r="CN33" i="35"/>
  <c r="CN17" i="35"/>
  <c r="CN13" i="35"/>
  <c r="CN24" i="35"/>
  <c r="CN14" i="35"/>
  <c r="AO52" i="35"/>
  <c r="BP53" i="35"/>
  <c r="X53" i="35"/>
  <c r="AG53" i="35"/>
  <c r="Z53" i="35"/>
  <c r="Z52" i="35"/>
  <c r="Y53" i="35"/>
  <c r="U53" i="35"/>
  <c r="U52" i="35"/>
  <c r="CI42" i="35"/>
  <c r="CI28" i="35"/>
  <c r="CI15" i="35"/>
  <c r="BQ52" i="35"/>
  <c r="AY53" i="35"/>
  <c r="AD52" i="35"/>
  <c r="BI52" i="35"/>
  <c r="AZ52" i="35"/>
  <c r="Q52" i="35"/>
  <c r="AW52" i="35"/>
  <c r="CG7" i="35"/>
  <c r="AH53" i="35"/>
  <c r="BM53" i="35"/>
  <c r="CH44" i="35"/>
  <c r="CG28" i="35"/>
  <c r="CH51" i="35"/>
  <c r="CG49" i="35"/>
  <c r="W53" i="35"/>
  <c r="P53" i="35"/>
  <c r="AV52" i="35"/>
  <c r="BJ53" i="35"/>
  <c r="W52" i="35"/>
  <c r="CK7" i="35"/>
  <c r="CK16" i="35"/>
  <c r="CK24" i="35"/>
  <c r="CK21" i="35"/>
  <c r="CK33" i="35"/>
  <c r="CK30" i="35"/>
  <c r="CK44" i="35"/>
  <c r="CK50" i="35"/>
  <c r="BD52" i="35"/>
  <c r="CN29" i="35"/>
  <c r="CN5" i="35"/>
  <c r="CN22" i="35"/>
  <c r="CN21" i="35"/>
  <c r="CN31" i="35"/>
  <c r="CN38" i="35"/>
  <c r="CN44" i="35"/>
  <c r="AJ52" i="35"/>
  <c r="CK6" i="35"/>
  <c r="CK13" i="35"/>
  <c r="CK26" i="35"/>
  <c r="CK23" i="35"/>
  <c r="CK35" i="35"/>
  <c r="CK32" i="35"/>
  <c r="CK45" i="35"/>
  <c r="CK51" i="35"/>
  <c r="CF48" i="35"/>
  <c r="CN8" i="35"/>
  <c r="CN26" i="35"/>
  <c r="CN7" i="35"/>
  <c r="CN20" i="35"/>
  <c r="CN23" i="35"/>
  <c r="CN39" i="35"/>
  <c r="CN40" i="35"/>
  <c r="CN49" i="35"/>
  <c r="AL52" i="35"/>
  <c r="CK8" i="35"/>
  <c r="CK15" i="35"/>
  <c r="CK28" i="35"/>
  <c r="CK25" i="35"/>
  <c r="CK37" i="35"/>
  <c r="CK34" i="35"/>
  <c r="CK46" i="35"/>
  <c r="CF6" i="35"/>
  <c r="BS52" i="35"/>
  <c r="CN16" i="35"/>
  <c r="CN6" i="35"/>
  <c r="CN9" i="35"/>
  <c r="CN28" i="35"/>
  <c r="CN25" i="35"/>
  <c r="CN30" i="35"/>
  <c r="CN47" i="35"/>
  <c r="CN51" i="35"/>
  <c r="CH14" i="35"/>
  <c r="CK9" i="35"/>
  <c r="CK10" i="35"/>
  <c r="CK18" i="35"/>
  <c r="CK42" i="35"/>
  <c r="CK27" i="35"/>
  <c r="CK39" i="35"/>
  <c r="CK36" i="35"/>
  <c r="CK48" i="35"/>
  <c r="CF11" i="35"/>
  <c r="CN12" i="35"/>
  <c r="CN37" i="35"/>
  <c r="CN15" i="35"/>
  <c r="CN19" i="35"/>
  <c r="CN41" i="35"/>
  <c r="CN36" i="35"/>
  <c r="CN42" i="35"/>
  <c r="CN50" i="35"/>
  <c r="CN10" i="35"/>
  <c r="CN18" i="35"/>
  <c r="CN11" i="35"/>
  <c r="CN35" i="35"/>
  <c r="CN27" i="35"/>
  <c r="CN32" i="35"/>
  <c r="CN43" i="35"/>
  <c r="CK11" i="35"/>
  <c r="CK12" i="35"/>
  <c r="CK20" i="35"/>
  <c r="CK17" i="35"/>
  <c r="CK29" i="35"/>
  <c r="CK43" i="35"/>
  <c r="CK38" i="35"/>
  <c r="CF23" i="35"/>
  <c r="CF39" i="35"/>
  <c r="CO40" i="35"/>
  <c r="BK52" i="35"/>
  <c r="AM53" i="35"/>
  <c r="CO14" i="35"/>
  <c r="CJ41" i="35"/>
  <c r="CO27" i="35"/>
  <c r="CF40" i="35"/>
  <c r="CF47" i="35"/>
  <c r="CO15" i="35"/>
  <c r="CO35" i="35"/>
  <c r="CO47" i="35"/>
  <c r="CH5" i="35"/>
  <c r="CH27" i="35"/>
  <c r="CH35" i="35"/>
  <c r="CG8" i="35"/>
  <c r="CG19" i="35"/>
  <c r="CG36" i="35"/>
  <c r="CH9" i="35"/>
  <c r="CH22" i="35"/>
  <c r="CH41" i="35"/>
  <c r="CG16" i="35"/>
  <c r="CG27" i="35"/>
  <c r="CG45" i="35"/>
  <c r="AF52" i="35"/>
  <c r="CI17" i="35"/>
  <c r="CI36" i="35"/>
  <c r="CI51" i="35"/>
  <c r="CI6" i="35"/>
  <c r="CI25" i="35"/>
  <c r="CI48" i="35"/>
  <c r="CO5" i="35"/>
  <c r="CO22" i="35"/>
  <c r="CO44" i="35"/>
  <c r="CI7" i="35"/>
  <c r="CI20" i="35"/>
  <c r="CI33" i="35"/>
  <c r="CO6" i="35"/>
  <c r="CO19" i="35"/>
  <c r="CO32" i="35"/>
  <c r="CH6" i="35"/>
  <c r="CH32" i="35"/>
  <c r="CH48" i="35"/>
  <c r="CG20" i="35"/>
  <c r="CG37" i="35"/>
  <c r="CG48" i="35"/>
  <c r="S52" i="35"/>
  <c r="CF28" i="35"/>
  <c r="CF35" i="35"/>
  <c r="CF53" i="35"/>
  <c r="AT53" i="35"/>
  <c r="CJ20" i="35"/>
  <c r="Z26" i="35"/>
  <c r="BX53" i="35"/>
  <c r="CJ12" i="35"/>
  <c r="CJ33" i="35"/>
  <c r="CJ36" i="35"/>
  <c r="Z46" i="35"/>
  <c r="CJ22" i="35"/>
  <c r="CJ23" i="35"/>
  <c r="CJ47" i="35"/>
  <c r="BT53" i="35"/>
  <c r="BU53" i="35"/>
  <c r="CJ9" i="35"/>
  <c r="CJ31" i="35"/>
  <c r="CJ51" i="35"/>
  <c r="Z23" i="35"/>
  <c r="Z11" i="35"/>
  <c r="Z32" i="35"/>
  <c r="W39" i="35"/>
  <c r="Z49" i="35"/>
  <c r="Z28" i="35"/>
  <c r="W25" i="35"/>
  <c r="Z48" i="35"/>
  <c r="Z42" i="35"/>
  <c r="Z30" i="35"/>
  <c r="W51" i="35"/>
  <c r="W23" i="35"/>
  <c r="Z45" i="35"/>
  <c r="Z31" i="35"/>
  <c r="Z13" i="35"/>
  <c r="W37" i="35"/>
  <c r="W20" i="35"/>
  <c r="BL52" i="35"/>
  <c r="AI52" i="35"/>
  <c r="CJ14" i="35"/>
  <c r="CJ8" i="35"/>
  <c r="CJ35" i="35"/>
  <c r="CJ11" i="35"/>
  <c r="CJ28" i="35"/>
  <c r="CJ17" i="35"/>
  <c r="CJ25" i="35"/>
  <c r="CJ39" i="35"/>
  <c r="CJ30" i="35"/>
  <c r="CJ38" i="35"/>
  <c r="CJ42" i="35"/>
  <c r="CJ46" i="35"/>
  <c r="AC52" i="35"/>
  <c r="T53" i="35"/>
  <c r="AB53" i="35"/>
  <c r="AR52" i="35"/>
  <c r="Z44" i="35"/>
  <c r="Z41" i="35"/>
  <c r="Z47" i="35"/>
  <c r="Z22" i="35"/>
  <c r="Z7" i="35"/>
  <c r="W48" i="35"/>
  <c r="W13" i="35"/>
  <c r="CJ24" i="35"/>
  <c r="CJ10" i="35"/>
  <c r="CJ5" i="35"/>
  <c r="CJ13" i="35"/>
  <c r="CJ18" i="35"/>
  <c r="CJ19" i="35"/>
  <c r="CJ27" i="35"/>
  <c r="CJ37" i="35"/>
  <c r="CJ32" i="35"/>
  <c r="CJ40" i="35"/>
  <c r="CJ44" i="35"/>
  <c r="CJ48" i="35"/>
  <c r="AK52" i="35"/>
  <c r="BB53" i="35"/>
  <c r="CB53" i="35"/>
  <c r="AU53" i="35"/>
  <c r="CJ6" i="35"/>
  <c r="CJ16" i="35"/>
  <c r="CJ7" i="35"/>
  <c r="CJ15" i="35"/>
  <c r="CJ26" i="35"/>
  <c r="CJ21" i="35"/>
  <c r="CJ29" i="35"/>
  <c r="CJ43" i="35"/>
  <c r="CJ34" i="35"/>
  <c r="CJ45" i="35"/>
  <c r="CJ49" i="35"/>
  <c r="AS52" i="35"/>
  <c r="Z5" i="35"/>
  <c r="Z40" i="35"/>
  <c r="Z35" i="35"/>
  <c r="Z37" i="35"/>
  <c r="Z38" i="35"/>
  <c r="Z43" i="35"/>
  <c r="Z33" i="35"/>
  <c r="Z21" i="35"/>
  <c r="Z14" i="35"/>
  <c r="W5" i="35"/>
  <c r="W47" i="35"/>
  <c r="W30" i="35"/>
  <c r="W24" i="35"/>
  <c r="W16" i="35"/>
  <c r="Z50" i="35"/>
  <c r="Z51" i="35"/>
  <c r="Z29" i="35"/>
  <c r="Z24" i="35"/>
  <c r="Z36" i="35"/>
  <c r="Z39" i="35"/>
  <c r="Z16" i="35"/>
  <c r="Z27" i="35"/>
  <c r="Z15" i="35"/>
  <c r="W49" i="35"/>
  <c r="W41" i="35"/>
  <c r="W29" i="35"/>
  <c r="W21" i="35"/>
  <c r="W10" i="35"/>
  <c r="AE53" i="35"/>
  <c r="Z25" i="35"/>
  <c r="Z12" i="35"/>
  <c r="Z19" i="35"/>
  <c r="Z9" i="35"/>
  <c r="Z10" i="35"/>
  <c r="W45" i="35"/>
  <c r="W36" i="35"/>
  <c r="W38" i="35"/>
  <c r="W44" i="35"/>
  <c r="W35" i="35"/>
  <c r="W14" i="35"/>
  <c r="W18" i="35"/>
  <c r="W12" i="35"/>
  <c r="W9" i="35"/>
  <c r="Z34" i="35"/>
  <c r="Z20" i="35"/>
  <c r="Z18" i="35"/>
  <c r="Z17" i="35"/>
  <c r="Z8" i="35"/>
  <c r="W46" i="35"/>
  <c r="W50" i="35"/>
  <c r="W33" i="35"/>
  <c r="W34" i="35"/>
  <c r="W31" i="35"/>
  <c r="W22" i="35"/>
  <c r="W19" i="35"/>
  <c r="W8" i="35"/>
  <c r="W6" i="35"/>
  <c r="CE52" i="35"/>
  <c r="W32" i="35"/>
  <c r="W42" i="35"/>
  <c r="W43" i="35"/>
  <c r="W40" i="35"/>
  <c r="W27" i="35"/>
  <c r="W26" i="35"/>
  <c r="W28" i="35"/>
  <c r="W17" i="35"/>
  <c r="W15" i="35"/>
  <c r="W11" i="35"/>
  <c r="CI8" i="35"/>
  <c r="CI9" i="35"/>
  <c r="CI12" i="35"/>
  <c r="CI19" i="35"/>
  <c r="CI27" i="35"/>
  <c r="CI22" i="35"/>
  <c r="CI30" i="35"/>
  <c r="CI38" i="35"/>
  <c r="CI44" i="35"/>
  <c r="CI35" i="35"/>
  <c r="CI43" i="35"/>
  <c r="CI45" i="35"/>
  <c r="BC52" i="35"/>
  <c r="CH13" i="35"/>
  <c r="CH17" i="35"/>
  <c r="CH8" i="35"/>
  <c r="CH16" i="35"/>
  <c r="CH34" i="35"/>
  <c r="CH24" i="35"/>
  <c r="CH40" i="35"/>
  <c r="CH29" i="35"/>
  <c r="CH37" i="35"/>
  <c r="CH43" i="35"/>
  <c r="CH50" i="35"/>
  <c r="CG9" i="35"/>
  <c r="CG10" i="35"/>
  <c r="CG13" i="35"/>
  <c r="CG22" i="35"/>
  <c r="CG29" i="35"/>
  <c r="CG21" i="35"/>
  <c r="CG31" i="35"/>
  <c r="CG39" i="35"/>
  <c r="CG30" i="35"/>
  <c r="CG38" i="35"/>
  <c r="CG46" i="35"/>
  <c r="CG51" i="35"/>
  <c r="AJ8" i="35"/>
  <c r="AJ6" i="35"/>
  <c r="AJ9" i="35"/>
  <c r="AJ11" i="35"/>
  <c r="AJ13" i="35"/>
  <c r="AJ12" i="35"/>
  <c r="AJ17" i="35"/>
  <c r="AJ21" i="35"/>
  <c r="AJ7" i="35"/>
  <c r="AJ10" i="35"/>
  <c r="AJ15" i="35"/>
  <c r="AJ20" i="35"/>
  <c r="AJ14" i="35"/>
  <c r="AJ16" i="35"/>
  <c r="AJ18" i="35"/>
  <c r="AJ25" i="35"/>
  <c r="AJ29" i="35"/>
  <c r="AJ24" i="35"/>
  <c r="AJ23" i="35"/>
  <c r="AJ27" i="35"/>
  <c r="AJ26" i="35"/>
  <c r="AJ32" i="35"/>
  <c r="AJ36" i="35"/>
  <c r="AJ31" i="35"/>
  <c r="AJ35" i="35"/>
  <c r="AJ22" i="35"/>
  <c r="AJ34" i="35"/>
  <c r="AJ37" i="35"/>
  <c r="AJ41" i="35"/>
  <c r="AJ45" i="35"/>
  <c r="AJ49" i="35"/>
  <c r="AJ33" i="35"/>
  <c r="AJ40" i="35"/>
  <c r="AJ44" i="35"/>
  <c r="AJ28" i="35"/>
  <c r="AJ30" i="35"/>
  <c r="AJ39" i="35"/>
  <c r="AJ5" i="35"/>
  <c r="AJ42" i="35"/>
  <c r="AJ46" i="35"/>
  <c r="AJ19" i="35"/>
  <c r="AJ38" i="35"/>
  <c r="AJ43" i="35"/>
  <c r="AJ47" i="35"/>
  <c r="AJ50" i="35"/>
  <c r="AJ51" i="35"/>
  <c r="AJ48" i="35"/>
  <c r="BK7" i="35"/>
  <c r="BK8" i="35"/>
  <c r="BK11" i="35"/>
  <c r="BK6" i="35"/>
  <c r="BK9" i="35"/>
  <c r="BK12" i="35"/>
  <c r="BK16" i="35"/>
  <c r="BK10" i="35"/>
  <c r="BK13" i="35"/>
  <c r="BK20" i="35"/>
  <c r="BK15" i="35"/>
  <c r="BK19" i="35"/>
  <c r="BK18" i="35"/>
  <c r="BK24" i="35"/>
  <c r="BK28" i="35"/>
  <c r="BK17" i="35"/>
  <c r="BK23" i="35"/>
  <c r="BK21" i="35"/>
  <c r="BK26" i="35"/>
  <c r="BK31" i="35"/>
  <c r="BK35" i="35"/>
  <c r="BK14" i="35"/>
  <c r="BK27" i="35"/>
  <c r="BK30" i="35"/>
  <c r="BK34" i="35"/>
  <c r="BK25" i="35"/>
  <c r="BK22" i="35"/>
  <c r="BK40" i="35"/>
  <c r="BK44" i="35"/>
  <c r="BK48" i="35"/>
  <c r="BK29" i="35"/>
  <c r="BK36" i="35"/>
  <c r="BK39" i="35"/>
  <c r="BK43" i="35"/>
  <c r="BK33" i="35"/>
  <c r="BK38" i="35"/>
  <c r="BK42" i="35"/>
  <c r="BK37" i="35"/>
  <c r="BK41" i="35"/>
  <c r="BK49" i="35"/>
  <c r="BK51" i="35"/>
  <c r="BK45" i="35"/>
  <c r="BK5" i="35"/>
  <c r="BK32" i="35"/>
  <c r="BK46" i="35"/>
  <c r="BK47" i="35"/>
  <c r="BK50" i="35"/>
  <c r="P8" i="35"/>
  <c r="P7" i="35"/>
  <c r="P10" i="35"/>
  <c r="P11" i="35"/>
  <c r="P12" i="35"/>
  <c r="P13" i="35"/>
  <c r="P17" i="35"/>
  <c r="P6" i="35"/>
  <c r="P9" i="35"/>
  <c r="P14" i="35"/>
  <c r="P21" i="35"/>
  <c r="P20" i="35"/>
  <c r="P22" i="35"/>
  <c r="P25" i="35"/>
  <c r="P29" i="35"/>
  <c r="P16" i="35"/>
  <c r="P19" i="35"/>
  <c r="P23" i="35"/>
  <c r="P24" i="35"/>
  <c r="P15" i="35"/>
  <c r="P27" i="35"/>
  <c r="P18" i="35"/>
  <c r="P26" i="35"/>
  <c r="P32" i="35"/>
  <c r="P36" i="35"/>
  <c r="P28" i="35"/>
  <c r="P31" i="35"/>
  <c r="P35" i="35"/>
  <c r="P30" i="35"/>
  <c r="P37" i="35"/>
  <c r="P41" i="35"/>
  <c r="P45" i="35"/>
  <c r="P49" i="35"/>
  <c r="P40" i="35"/>
  <c r="P44" i="35"/>
  <c r="P34" i="35"/>
  <c r="P39" i="35"/>
  <c r="P43" i="35"/>
  <c r="P48" i="35"/>
  <c r="P51" i="35"/>
  <c r="P5" i="35"/>
  <c r="P46" i="35"/>
  <c r="P47" i="35"/>
  <c r="P33" i="35"/>
  <c r="P38" i="35"/>
  <c r="P42" i="35"/>
  <c r="P50" i="35"/>
  <c r="BD8" i="35"/>
  <c r="BD6" i="35"/>
  <c r="BD9" i="35"/>
  <c r="BD7" i="35"/>
  <c r="BD10" i="35"/>
  <c r="BD11" i="35"/>
  <c r="BD13" i="35"/>
  <c r="BD12" i="35"/>
  <c r="BD14" i="35"/>
  <c r="BD15" i="35"/>
  <c r="BD17" i="35"/>
  <c r="BD21" i="35"/>
  <c r="BD16" i="35"/>
  <c r="BD20" i="35"/>
  <c r="BD25" i="35"/>
  <c r="BD29" i="35"/>
  <c r="BD18" i="35"/>
  <c r="BD19" i="35"/>
  <c r="BD24" i="35"/>
  <c r="BD22" i="35"/>
  <c r="BD23" i="35"/>
  <c r="BD27" i="35"/>
  <c r="BD32" i="35"/>
  <c r="BD36" i="35"/>
  <c r="BD28" i="35"/>
  <c r="BD31" i="35"/>
  <c r="BD26" i="35"/>
  <c r="BD30" i="35"/>
  <c r="BD37" i="35"/>
  <c r="BD41" i="35"/>
  <c r="BD45" i="35"/>
  <c r="BD49" i="35"/>
  <c r="BD40" i="35"/>
  <c r="BD44" i="35"/>
  <c r="BD34" i="35"/>
  <c r="BD35" i="35"/>
  <c r="BD39" i="35"/>
  <c r="BD43" i="35"/>
  <c r="BD5" i="35"/>
  <c r="BD38" i="35"/>
  <c r="BD46" i="35"/>
  <c r="BD42" i="35"/>
  <c r="BD47" i="35"/>
  <c r="BD50" i="35"/>
  <c r="BD33" i="35"/>
  <c r="BD48" i="35"/>
  <c r="BD51" i="35"/>
  <c r="AD6" i="35"/>
  <c r="AD10" i="35"/>
  <c r="AD8" i="35"/>
  <c r="AD11" i="35"/>
  <c r="AD9" i="35"/>
  <c r="AD15" i="35"/>
  <c r="AD7" i="35"/>
  <c r="AD14" i="35"/>
  <c r="AD12" i="35"/>
  <c r="AD19" i="35"/>
  <c r="AD18" i="35"/>
  <c r="AD16" i="35"/>
  <c r="AD20" i="35"/>
  <c r="AD23" i="35"/>
  <c r="AD27" i="35"/>
  <c r="AD17" i="35"/>
  <c r="AD13" i="35"/>
  <c r="AD22" i="35"/>
  <c r="AD25" i="35"/>
  <c r="AD21" i="35"/>
  <c r="AD24" i="35"/>
  <c r="AD28" i="35"/>
  <c r="AD30" i="35"/>
  <c r="AD34" i="35"/>
  <c r="AD26" i="35"/>
  <c r="AD33" i="35"/>
  <c r="AD29" i="35"/>
  <c r="AD36" i="35"/>
  <c r="AD39" i="35"/>
  <c r="AD43" i="35"/>
  <c r="AD47" i="35"/>
  <c r="AD35" i="35"/>
  <c r="AD38" i="35"/>
  <c r="AD42" i="35"/>
  <c r="AD46" i="35"/>
  <c r="AD32" i="35"/>
  <c r="AD37" i="35"/>
  <c r="AD41" i="35"/>
  <c r="AD40" i="35"/>
  <c r="AD49" i="35"/>
  <c r="AD51" i="35"/>
  <c r="AD44" i="35"/>
  <c r="AD31" i="35"/>
  <c r="AD50" i="35"/>
  <c r="AD48" i="35"/>
  <c r="AD45" i="35"/>
  <c r="AD5" i="35"/>
  <c r="O7" i="35"/>
  <c r="O8" i="35"/>
  <c r="O11" i="35"/>
  <c r="O6" i="35"/>
  <c r="O9" i="35"/>
  <c r="O16" i="35"/>
  <c r="O15" i="35"/>
  <c r="O13" i="35"/>
  <c r="O17" i="35"/>
  <c r="O20" i="35"/>
  <c r="O19" i="35"/>
  <c r="O12" i="35"/>
  <c r="O18" i="35"/>
  <c r="O21" i="35"/>
  <c r="O23" i="35"/>
  <c r="O24" i="35"/>
  <c r="O28" i="35"/>
  <c r="O14" i="35"/>
  <c r="O26" i="35"/>
  <c r="O31" i="35"/>
  <c r="O35" i="35"/>
  <c r="O27" i="35"/>
  <c r="O30" i="35"/>
  <c r="O34" i="35"/>
  <c r="O10" i="35"/>
  <c r="O22" i="35"/>
  <c r="O25" i="35"/>
  <c r="O40" i="35"/>
  <c r="O44" i="35"/>
  <c r="O48" i="35"/>
  <c r="O36" i="35"/>
  <c r="O39" i="35"/>
  <c r="O43" i="35"/>
  <c r="O33" i="35"/>
  <c r="O38" i="35"/>
  <c r="O32" i="35"/>
  <c r="O42" i="35"/>
  <c r="O37" i="35"/>
  <c r="O45" i="35"/>
  <c r="O51" i="35"/>
  <c r="O5" i="35"/>
  <c r="O49" i="35"/>
  <c r="O29" i="35"/>
  <c r="O41" i="35"/>
  <c r="O46" i="35"/>
  <c r="O47" i="35"/>
  <c r="O50" i="35"/>
  <c r="AV8" i="35"/>
  <c r="AV7" i="35"/>
  <c r="AV10" i="35"/>
  <c r="AV11" i="35"/>
  <c r="AV13" i="35"/>
  <c r="AV12" i="35"/>
  <c r="AV6" i="35"/>
  <c r="AV9" i="35"/>
  <c r="AV14" i="35"/>
  <c r="AV17" i="35"/>
  <c r="AV21" i="35"/>
  <c r="AV20" i="35"/>
  <c r="AV22" i="35"/>
  <c r="AV25" i="35"/>
  <c r="AV29" i="35"/>
  <c r="AV19" i="35"/>
  <c r="AV24" i="35"/>
  <c r="AV15" i="35"/>
  <c r="AV23" i="35"/>
  <c r="AV27" i="35"/>
  <c r="AV32" i="35"/>
  <c r="AV36" i="35"/>
  <c r="AV28" i="35"/>
  <c r="AV31" i="35"/>
  <c r="AV35" i="35"/>
  <c r="AV16" i="35"/>
  <c r="AV18" i="35"/>
  <c r="AV26" i="35"/>
  <c r="AV30" i="35"/>
  <c r="AV37" i="35"/>
  <c r="AV41" i="35"/>
  <c r="AV45" i="35"/>
  <c r="AV49" i="35"/>
  <c r="AV40" i="35"/>
  <c r="AV44" i="35"/>
  <c r="AV34" i="35"/>
  <c r="AV39" i="35"/>
  <c r="AV43" i="35"/>
  <c r="AV48" i="35"/>
  <c r="AV5" i="35"/>
  <c r="AV50" i="35"/>
  <c r="AV33" i="35"/>
  <c r="AV38" i="35"/>
  <c r="AV42" i="35"/>
  <c r="AV46" i="35"/>
  <c r="AV47" i="35"/>
  <c r="AV51" i="35"/>
  <c r="BW7" i="35"/>
  <c r="BW8" i="35"/>
  <c r="BW10" i="35"/>
  <c r="BW6" i="35"/>
  <c r="BW9" i="35"/>
  <c r="BW12" i="35"/>
  <c r="BW16" i="35"/>
  <c r="BW11" i="35"/>
  <c r="BW20" i="35"/>
  <c r="BW14" i="35"/>
  <c r="BW19" i="35"/>
  <c r="BW13" i="35"/>
  <c r="BW15" i="35"/>
  <c r="BW18" i="35"/>
  <c r="BW17" i="35"/>
  <c r="BW22" i="35"/>
  <c r="BW24" i="35"/>
  <c r="BW28" i="35"/>
  <c r="BW23" i="35"/>
  <c r="BW26" i="35"/>
  <c r="BW21" i="35"/>
  <c r="BW31" i="35"/>
  <c r="BW35" i="35"/>
  <c r="BW25" i="35"/>
  <c r="BW30" i="35"/>
  <c r="BW34" i="35"/>
  <c r="BW33" i="35"/>
  <c r="BW40" i="35"/>
  <c r="BW44" i="35"/>
  <c r="BW48" i="35"/>
  <c r="BW32" i="35"/>
  <c r="BW39" i="35"/>
  <c r="BW43" i="35"/>
  <c r="BW27" i="35"/>
  <c r="BW29" i="35"/>
  <c r="BW36" i="35"/>
  <c r="BW38" i="35"/>
  <c r="BW46" i="35"/>
  <c r="BW41" i="35"/>
  <c r="BW47" i="35"/>
  <c r="BW5" i="35"/>
  <c r="BW45" i="35"/>
  <c r="BW51" i="35"/>
  <c r="BW37" i="35"/>
  <c r="BW42" i="35"/>
  <c r="BW49" i="35"/>
  <c r="BW50" i="35"/>
  <c r="X8" i="35"/>
  <c r="X6" i="35"/>
  <c r="X9" i="35"/>
  <c r="X7" i="35"/>
  <c r="X10" i="35"/>
  <c r="X11" i="35"/>
  <c r="X13" i="35"/>
  <c r="X17" i="35"/>
  <c r="X14" i="35"/>
  <c r="X21" i="35"/>
  <c r="X12" i="35"/>
  <c r="X16" i="35"/>
  <c r="X20" i="35"/>
  <c r="X25" i="35"/>
  <c r="X29" i="35"/>
  <c r="X18" i="35"/>
  <c r="X19" i="35"/>
  <c r="X24" i="35"/>
  <c r="X22" i="35"/>
  <c r="X27" i="35"/>
  <c r="X32" i="35"/>
  <c r="X36" i="35"/>
  <c r="X23" i="35"/>
  <c r="X28" i="35"/>
  <c r="X31" i="35"/>
  <c r="X35" i="35"/>
  <c r="X15" i="35"/>
  <c r="X26" i="35"/>
  <c r="X30" i="35"/>
  <c r="X37" i="35"/>
  <c r="X41" i="35"/>
  <c r="X45" i="35"/>
  <c r="X49" i="35"/>
  <c r="X40" i="35"/>
  <c r="X44" i="35"/>
  <c r="X34" i="35"/>
  <c r="X39" i="35"/>
  <c r="X43" i="35"/>
  <c r="X5" i="35"/>
  <c r="X42" i="35"/>
  <c r="X47" i="35"/>
  <c r="X50" i="35"/>
  <c r="X38" i="35"/>
  <c r="X46" i="35"/>
  <c r="X33" i="35"/>
  <c r="X48" i="35"/>
  <c r="X51" i="35"/>
  <c r="AL6" i="35"/>
  <c r="AL10" i="35"/>
  <c r="AL11" i="35"/>
  <c r="AL7" i="35"/>
  <c r="AL8" i="35"/>
  <c r="AL15" i="35"/>
  <c r="AL9" i="35"/>
  <c r="AL14" i="35"/>
  <c r="AL12" i="35"/>
  <c r="AL16" i="35"/>
  <c r="AL19" i="35"/>
  <c r="AL18" i="35"/>
  <c r="AL17" i="35"/>
  <c r="AL20" i="35"/>
  <c r="AL22" i="35"/>
  <c r="AL23" i="35"/>
  <c r="AL27" i="35"/>
  <c r="AL25" i="35"/>
  <c r="AL28" i="35"/>
  <c r="AL29" i="35"/>
  <c r="AL30" i="35"/>
  <c r="AL34" i="35"/>
  <c r="AL21" i="35"/>
  <c r="AL26" i="35"/>
  <c r="AL33" i="35"/>
  <c r="AL13" i="35"/>
  <c r="AL24" i="35"/>
  <c r="AL39" i="35"/>
  <c r="AL43" i="35"/>
  <c r="AL47" i="35"/>
  <c r="AL35" i="35"/>
  <c r="AL38" i="35"/>
  <c r="AL42" i="35"/>
  <c r="AL46" i="35"/>
  <c r="AL32" i="35"/>
  <c r="AL36" i="35"/>
  <c r="AL37" i="35"/>
  <c r="AL41" i="35"/>
  <c r="AL51" i="35"/>
  <c r="AL50" i="35"/>
  <c r="AL48" i="35"/>
  <c r="AL44" i="35"/>
  <c r="AL31" i="35"/>
  <c r="AL40" i="35"/>
  <c r="AL45" i="35"/>
  <c r="AL49" i="35"/>
  <c r="AL5" i="35"/>
  <c r="AA7" i="35"/>
  <c r="AA10" i="35"/>
  <c r="AA11" i="35"/>
  <c r="AA8" i="35"/>
  <c r="AA12" i="35"/>
  <c r="AA16" i="35"/>
  <c r="AA15" i="35"/>
  <c r="AA20" i="35"/>
  <c r="AA14" i="35"/>
  <c r="AA17" i="35"/>
  <c r="AA19" i="35"/>
  <c r="AA6" i="35"/>
  <c r="AA9" i="35"/>
  <c r="AA13" i="35"/>
  <c r="AA18" i="35"/>
  <c r="AA22" i="35"/>
  <c r="AA24" i="35"/>
  <c r="AA28" i="35"/>
  <c r="AA23" i="35"/>
  <c r="AA21" i="35"/>
  <c r="AA26" i="35"/>
  <c r="AA29" i="35"/>
  <c r="AA31" i="35"/>
  <c r="AA35" i="35"/>
  <c r="AA25" i="35"/>
  <c r="AA30" i="35"/>
  <c r="AA34" i="35"/>
  <c r="AA27" i="35"/>
  <c r="AA33" i="35"/>
  <c r="AA40" i="35"/>
  <c r="AA44" i="35"/>
  <c r="AA48" i="35"/>
  <c r="AA32" i="35"/>
  <c r="AA39" i="35"/>
  <c r="AA43" i="35"/>
  <c r="AA36" i="35"/>
  <c r="AA38" i="35"/>
  <c r="AA46" i="35"/>
  <c r="AA50" i="35"/>
  <c r="AA5" i="35"/>
  <c r="AA41" i="35"/>
  <c r="AA45" i="35"/>
  <c r="AA51" i="35"/>
  <c r="AA47" i="35"/>
  <c r="AA37" i="35"/>
  <c r="AA42" i="35"/>
  <c r="AA49" i="35"/>
  <c r="BP8" i="35"/>
  <c r="BP6" i="35"/>
  <c r="BP9" i="35"/>
  <c r="BP11" i="35"/>
  <c r="BP7" i="35"/>
  <c r="BP10" i="35"/>
  <c r="BP13" i="35"/>
  <c r="BP12" i="35"/>
  <c r="BP17" i="35"/>
  <c r="BP21" i="35"/>
  <c r="BP15" i="35"/>
  <c r="BP20" i="35"/>
  <c r="BP14" i="35"/>
  <c r="BP16" i="35"/>
  <c r="BP18" i="35"/>
  <c r="BP25" i="35"/>
  <c r="BP24" i="35"/>
  <c r="BP23" i="35"/>
  <c r="BP27" i="35"/>
  <c r="BP22" i="35"/>
  <c r="BP26" i="35"/>
  <c r="BP32" i="35"/>
  <c r="BP36" i="35"/>
  <c r="BP31" i="35"/>
  <c r="BP19" i="35"/>
  <c r="BP34" i="35"/>
  <c r="BP37" i="35"/>
  <c r="BP41" i="35"/>
  <c r="BP45" i="35"/>
  <c r="BP49" i="35"/>
  <c r="BP33" i="35"/>
  <c r="BP40" i="35"/>
  <c r="BP44" i="35"/>
  <c r="BP28" i="35"/>
  <c r="BP30" i="35"/>
  <c r="BP39" i="35"/>
  <c r="BP29" i="35"/>
  <c r="BP5" i="35"/>
  <c r="BP46" i="35"/>
  <c r="BP42" i="35"/>
  <c r="BP48" i="35"/>
  <c r="BP35" i="35"/>
  <c r="BP38" i="35"/>
  <c r="BP43" i="35"/>
  <c r="BP47" i="35"/>
  <c r="BP50" i="35"/>
  <c r="BP51" i="35"/>
  <c r="AZ8" i="35"/>
  <c r="AZ6" i="35"/>
  <c r="AZ9" i="35"/>
  <c r="AZ11" i="35"/>
  <c r="AZ13" i="35"/>
  <c r="AZ7" i="35"/>
  <c r="AZ10" i="35"/>
  <c r="AZ12" i="35"/>
  <c r="AZ17" i="35"/>
  <c r="AZ21" i="35"/>
  <c r="AZ15" i="35"/>
  <c r="AZ20" i="35"/>
  <c r="AZ14" i="35"/>
  <c r="AZ16" i="35"/>
  <c r="AZ18" i="35"/>
  <c r="AZ25" i="35"/>
  <c r="AZ29" i="35"/>
  <c r="AZ24" i="35"/>
  <c r="AZ23" i="35"/>
  <c r="AZ27" i="35"/>
  <c r="AZ26" i="35"/>
  <c r="AZ32" i="35"/>
  <c r="AZ36" i="35"/>
  <c r="AZ19" i="35"/>
  <c r="AZ22" i="35"/>
  <c r="AZ31" i="35"/>
  <c r="AZ35" i="35"/>
  <c r="AZ28" i="35"/>
  <c r="AZ34" i="35"/>
  <c r="AZ37" i="35"/>
  <c r="AZ41" i="35"/>
  <c r="AZ45" i="35"/>
  <c r="AZ49" i="35"/>
  <c r="AZ33" i="35"/>
  <c r="AZ40" i="35"/>
  <c r="AZ44" i="35"/>
  <c r="AZ30" i="35"/>
  <c r="AZ39" i="35"/>
  <c r="AZ5" i="35"/>
  <c r="AZ46" i="35"/>
  <c r="AZ42" i="35"/>
  <c r="AZ38" i="35"/>
  <c r="AZ43" i="35"/>
  <c r="AZ47" i="35"/>
  <c r="AZ50" i="35"/>
  <c r="AZ51" i="35"/>
  <c r="AZ48" i="35"/>
  <c r="R6" i="35"/>
  <c r="R10" i="35"/>
  <c r="R9" i="35"/>
  <c r="R11" i="35"/>
  <c r="R7" i="35"/>
  <c r="R8" i="35"/>
  <c r="R15" i="35"/>
  <c r="R12" i="35"/>
  <c r="R14" i="35"/>
  <c r="R19" i="35"/>
  <c r="R23" i="35"/>
  <c r="R13" i="35"/>
  <c r="R16" i="35"/>
  <c r="R18" i="35"/>
  <c r="R17" i="35"/>
  <c r="R27" i="35"/>
  <c r="R21" i="35"/>
  <c r="R22" i="35"/>
  <c r="R26" i="35"/>
  <c r="R20" i="35"/>
  <c r="R25" i="35"/>
  <c r="R30" i="35"/>
  <c r="R34" i="35"/>
  <c r="R24" i="35"/>
  <c r="R29" i="35"/>
  <c r="R33" i="35"/>
  <c r="R28" i="35"/>
  <c r="R32" i="35"/>
  <c r="R39" i="35"/>
  <c r="R43" i="35"/>
  <c r="R47" i="35"/>
  <c r="R51" i="35"/>
  <c r="R31" i="35"/>
  <c r="R38" i="35"/>
  <c r="R42" i="35"/>
  <c r="R46" i="35"/>
  <c r="R37" i="35"/>
  <c r="R41" i="35"/>
  <c r="R45" i="35"/>
  <c r="R50" i="35"/>
  <c r="R49" i="35"/>
  <c r="R40" i="35"/>
  <c r="R44" i="35"/>
  <c r="R35" i="35"/>
  <c r="R36" i="35"/>
  <c r="R48" i="35"/>
  <c r="R5" i="35"/>
  <c r="CD6" i="35"/>
  <c r="CD9" i="35"/>
  <c r="CD11" i="35"/>
  <c r="CD10" i="35"/>
  <c r="CD7" i="35"/>
  <c r="CD8" i="35"/>
  <c r="CD15" i="35"/>
  <c r="CD14" i="35"/>
  <c r="CD19" i="35"/>
  <c r="CD13" i="35"/>
  <c r="CD16" i="35"/>
  <c r="CD18" i="35"/>
  <c r="CD12" i="35"/>
  <c r="CD17" i="35"/>
  <c r="CD21" i="35"/>
  <c r="CD23" i="35"/>
  <c r="CD27" i="35"/>
  <c r="CD22" i="35"/>
  <c r="CD20" i="35"/>
  <c r="CD25" i="35"/>
  <c r="CD28" i="35"/>
  <c r="CD30" i="35"/>
  <c r="CD34" i="35"/>
  <c r="CD24" i="35"/>
  <c r="CD29" i="35"/>
  <c r="CD33" i="35"/>
  <c r="CD32" i="35"/>
  <c r="CD39" i="35"/>
  <c r="CD43" i="35"/>
  <c r="CD47" i="35"/>
  <c r="CD31" i="35"/>
  <c r="CD38" i="35"/>
  <c r="CD42" i="35"/>
  <c r="CD46" i="35"/>
  <c r="CD26" i="35"/>
  <c r="CD35" i="35"/>
  <c r="CD37" i="35"/>
  <c r="CD45" i="35"/>
  <c r="CD50" i="35"/>
  <c r="CD51" i="35"/>
  <c r="CD49" i="35"/>
  <c r="CD40" i="35"/>
  <c r="CD44" i="35"/>
  <c r="CD36" i="35"/>
  <c r="CD41" i="35"/>
  <c r="CD48" i="35"/>
  <c r="CD5" i="35"/>
  <c r="BM9" i="35"/>
  <c r="BM6" i="35"/>
  <c r="BM7" i="35"/>
  <c r="BM10" i="35"/>
  <c r="BM8" i="35"/>
  <c r="BM14" i="35"/>
  <c r="BM11" i="35"/>
  <c r="BM13" i="35"/>
  <c r="BM16" i="35"/>
  <c r="BM18" i="35"/>
  <c r="BM22" i="35"/>
  <c r="BM12" i="35"/>
  <c r="BM17" i="35"/>
  <c r="BM26" i="35"/>
  <c r="BM15" i="35"/>
  <c r="BM20" i="35"/>
  <c r="BM25" i="35"/>
  <c r="BM19" i="35"/>
  <c r="BM24" i="35"/>
  <c r="BM28" i="35"/>
  <c r="BM29" i="35"/>
  <c r="BM33" i="35"/>
  <c r="BM32" i="35"/>
  <c r="BM21" i="35"/>
  <c r="BM27" i="35"/>
  <c r="BM23" i="35"/>
  <c r="BM31" i="35"/>
  <c r="BM38" i="35"/>
  <c r="BM42" i="35"/>
  <c r="BM46" i="35"/>
  <c r="BM50" i="35"/>
  <c r="BM30" i="35"/>
  <c r="BM35" i="35"/>
  <c r="BM37" i="35"/>
  <c r="BM41" i="35"/>
  <c r="BM45" i="35"/>
  <c r="BM36" i="35"/>
  <c r="BM40" i="35"/>
  <c r="BM34" i="35"/>
  <c r="BM44" i="35"/>
  <c r="BM47" i="35"/>
  <c r="BM39" i="35"/>
  <c r="BM43" i="35"/>
  <c r="BM48" i="35"/>
  <c r="BM5" i="35"/>
  <c r="BM51" i="35"/>
  <c r="BM49" i="35"/>
  <c r="BY9" i="35"/>
  <c r="BY10" i="35"/>
  <c r="BY6" i="35"/>
  <c r="BY7" i="35"/>
  <c r="BY14" i="35"/>
  <c r="BY13" i="35"/>
  <c r="BY8" i="35"/>
  <c r="BY15" i="35"/>
  <c r="BY18" i="35"/>
  <c r="BY22" i="35"/>
  <c r="BY16" i="35"/>
  <c r="BY17" i="35"/>
  <c r="BY19" i="35"/>
  <c r="BY21" i="35"/>
  <c r="BY26" i="35"/>
  <c r="BY25" i="35"/>
  <c r="BY24" i="35"/>
  <c r="BY27" i="35"/>
  <c r="BY28" i="35"/>
  <c r="BY29" i="35"/>
  <c r="BY33" i="35"/>
  <c r="BY12" i="35"/>
  <c r="BY20" i="35"/>
  <c r="BY32" i="35"/>
  <c r="BY23" i="35"/>
  <c r="BY38" i="35"/>
  <c r="BY42" i="35"/>
  <c r="BY46" i="35"/>
  <c r="BY50" i="35"/>
  <c r="BY11" i="35"/>
  <c r="BY34" i="35"/>
  <c r="BY37" i="35"/>
  <c r="BY41" i="35"/>
  <c r="BY45" i="35"/>
  <c r="BY31" i="35"/>
  <c r="BY35" i="35"/>
  <c r="BY40" i="35"/>
  <c r="BY43" i="35"/>
  <c r="BY51" i="35"/>
  <c r="BY36" i="35"/>
  <c r="BY47" i="35"/>
  <c r="BY5" i="35"/>
  <c r="BY30" i="35"/>
  <c r="BY39" i="35"/>
  <c r="BY44" i="35"/>
  <c r="BY48" i="35"/>
  <c r="BY49" i="35"/>
  <c r="AQ52" i="35"/>
  <c r="AN52" i="35"/>
  <c r="CO7" i="35"/>
  <c r="CO8" i="35"/>
  <c r="CO16" i="35"/>
  <c r="CO43" i="35"/>
  <c r="CO24" i="35"/>
  <c r="CO21" i="35"/>
  <c r="CO29" i="35"/>
  <c r="CO37" i="35"/>
  <c r="CO50" i="35"/>
  <c r="CO34" i="35"/>
  <c r="CO42" i="35"/>
  <c r="CO48" i="35"/>
  <c r="CI10" i="35"/>
  <c r="CI11" i="35"/>
  <c r="CI14" i="35"/>
  <c r="CI21" i="35"/>
  <c r="CI41" i="35"/>
  <c r="CI24" i="35"/>
  <c r="CI32" i="35"/>
  <c r="CI40" i="35"/>
  <c r="CI29" i="35"/>
  <c r="CI37" i="35"/>
  <c r="CI46" i="35"/>
  <c r="CI50" i="35"/>
  <c r="CO9" i="35"/>
  <c r="CO10" i="35"/>
  <c r="CO46" i="35"/>
  <c r="CO18" i="35"/>
  <c r="CO26" i="35"/>
  <c r="CO23" i="35"/>
  <c r="CO31" i="35"/>
  <c r="CO39" i="35"/>
  <c r="CO28" i="35"/>
  <c r="CO36" i="35"/>
  <c r="CO49" i="35"/>
  <c r="CO51" i="35"/>
  <c r="CH11" i="35"/>
  <c r="CH7" i="35"/>
  <c r="CH23" i="35"/>
  <c r="CH10" i="35"/>
  <c r="CH21" i="35"/>
  <c r="CH18" i="35"/>
  <c r="CH26" i="35"/>
  <c r="CH30" i="35"/>
  <c r="CH31" i="35"/>
  <c r="CH39" i="35"/>
  <c r="CH45" i="35"/>
  <c r="CH47" i="35"/>
  <c r="CG11" i="35"/>
  <c r="CG12" i="35"/>
  <c r="CG15" i="35"/>
  <c r="CG24" i="35"/>
  <c r="CG44" i="35"/>
  <c r="CG23" i="35"/>
  <c r="CG33" i="35"/>
  <c r="CG42" i="35"/>
  <c r="CG32" i="35"/>
  <c r="CG40" i="35"/>
  <c r="CG50" i="35"/>
  <c r="CF10" i="35"/>
  <c r="CF26" i="35"/>
  <c r="AP6" i="35"/>
  <c r="AP10" i="35"/>
  <c r="AP7" i="35"/>
  <c r="AP11" i="35"/>
  <c r="AP8" i="35"/>
  <c r="AP9" i="35"/>
  <c r="AP15" i="35"/>
  <c r="AP14" i="35"/>
  <c r="AP19" i="35"/>
  <c r="AP13" i="35"/>
  <c r="AP18" i="35"/>
  <c r="AP12" i="35"/>
  <c r="AP17" i="35"/>
  <c r="AP23" i="35"/>
  <c r="AP27" i="35"/>
  <c r="AP16" i="35"/>
  <c r="AP20" i="35"/>
  <c r="AP21" i="35"/>
  <c r="AP25" i="35"/>
  <c r="AP30" i="35"/>
  <c r="AP34" i="35"/>
  <c r="AP33" i="35"/>
  <c r="AP28" i="35"/>
  <c r="AP32" i="35"/>
  <c r="AP39" i="35"/>
  <c r="AP43" i="35"/>
  <c r="AP47" i="35"/>
  <c r="AP26" i="35"/>
  <c r="AP29" i="35"/>
  <c r="AP31" i="35"/>
  <c r="AP36" i="35"/>
  <c r="AP38" i="35"/>
  <c r="AP42" i="35"/>
  <c r="AP46" i="35"/>
  <c r="AP37" i="35"/>
  <c r="AP22" i="35"/>
  <c r="AP45" i="35"/>
  <c r="AP48" i="35"/>
  <c r="AP51" i="35"/>
  <c r="AP44" i="35"/>
  <c r="AP49" i="35"/>
  <c r="AP40" i="35"/>
  <c r="AP24" i="35"/>
  <c r="AP35" i="35"/>
  <c r="AP41" i="35"/>
  <c r="AP50" i="35"/>
  <c r="AP5" i="35"/>
  <c r="AE7" i="35"/>
  <c r="AE8" i="35"/>
  <c r="AE11" i="35"/>
  <c r="AE6" i="35"/>
  <c r="AE9" i="35"/>
  <c r="AE12" i="35"/>
  <c r="AE16" i="35"/>
  <c r="AE10" i="35"/>
  <c r="AE15" i="35"/>
  <c r="AE13" i="35"/>
  <c r="AE17" i="35"/>
  <c r="AE20" i="35"/>
  <c r="AE19" i="35"/>
  <c r="AE18" i="35"/>
  <c r="AE21" i="35"/>
  <c r="AE24" i="35"/>
  <c r="AE28" i="35"/>
  <c r="AE23" i="35"/>
  <c r="AE26" i="35"/>
  <c r="AE14" i="35"/>
  <c r="AE31" i="35"/>
  <c r="AE35" i="35"/>
  <c r="AE22" i="35"/>
  <c r="AE27" i="35"/>
  <c r="AE30" i="35"/>
  <c r="AE34" i="35"/>
  <c r="AE25" i="35"/>
  <c r="AE40" i="35"/>
  <c r="AE44" i="35"/>
  <c r="AE48" i="35"/>
  <c r="AE29" i="35"/>
  <c r="AE36" i="35"/>
  <c r="AE39" i="35"/>
  <c r="AE43" i="35"/>
  <c r="AE33" i="35"/>
  <c r="AE38" i="35"/>
  <c r="AE42" i="35"/>
  <c r="AE49" i="35"/>
  <c r="AE51" i="35"/>
  <c r="AE45" i="35"/>
  <c r="AE5" i="35"/>
  <c r="AE32" i="35"/>
  <c r="AE41" i="35"/>
  <c r="AE46" i="35"/>
  <c r="AE47" i="35"/>
  <c r="AE50" i="35"/>
  <c r="AE37" i="35"/>
  <c r="BX8" i="35"/>
  <c r="BX6" i="35"/>
  <c r="BX9" i="35"/>
  <c r="BX7" i="35"/>
  <c r="BX11" i="35"/>
  <c r="BX13" i="35"/>
  <c r="BX12" i="35"/>
  <c r="BX16" i="35"/>
  <c r="BX17" i="35"/>
  <c r="BX21" i="35"/>
  <c r="BX10" i="35"/>
  <c r="BX20" i="35"/>
  <c r="BX14" i="35"/>
  <c r="BX25" i="35"/>
  <c r="BX22" i="35"/>
  <c r="BX24" i="35"/>
  <c r="BX18" i="35"/>
  <c r="BX23" i="35"/>
  <c r="BX27" i="35"/>
  <c r="BX15" i="35"/>
  <c r="BX19" i="35"/>
  <c r="BX26" i="35"/>
  <c r="BX32" i="35"/>
  <c r="BX36" i="35"/>
  <c r="BX31" i="35"/>
  <c r="BX34" i="35"/>
  <c r="BX37" i="35"/>
  <c r="BX41" i="35"/>
  <c r="BX45" i="35"/>
  <c r="BX49" i="35"/>
  <c r="BX33" i="35"/>
  <c r="BX35" i="35"/>
  <c r="BX40" i="35"/>
  <c r="BX44" i="35"/>
  <c r="BX30" i="35"/>
  <c r="BX39" i="35"/>
  <c r="BX38" i="35"/>
  <c r="BX47" i="35"/>
  <c r="BX50" i="35"/>
  <c r="BX5" i="35"/>
  <c r="BX29" i="35"/>
  <c r="BX46" i="35"/>
  <c r="BX48" i="35"/>
  <c r="BX28" i="35"/>
  <c r="BX43" i="35"/>
  <c r="BX51" i="35"/>
  <c r="BX42" i="35"/>
  <c r="AB8" i="35"/>
  <c r="AB6" i="35"/>
  <c r="AB9" i="35"/>
  <c r="AB7" i="35"/>
  <c r="AB10" i="35"/>
  <c r="AB11" i="35"/>
  <c r="AB13" i="35"/>
  <c r="AB17" i="35"/>
  <c r="AB12" i="35"/>
  <c r="AB16" i="35"/>
  <c r="AB21" i="35"/>
  <c r="AB15" i="35"/>
  <c r="AB20" i="35"/>
  <c r="AB14" i="35"/>
  <c r="AB25" i="35"/>
  <c r="AB29" i="35"/>
  <c r="AB22" i="35"/>
  <c r="AB24" i="35"/>
  <c r="AB18" i="35"/>
  <c r="AB23" i="35"/>
  <c r="AB27" i="35"/>
  <c r="AB26" i="35"/>
  <c r="AB32" i="35"/>
  <c r="AB36" i="35"/>
  <c r="AB31" i="35"/>
  <c r="AB35" i="35"/>
  <c r="AB19" i="35"/>
  <c r="AB34" i="35"/>
  <c r="AB37" i="35"/>
  <c r="AB41" i="35"/>
  <c r="AB45" i="35"/>
  <c r="AB49" i="35"/>
  <c r="AB28" i="35"/>
  <c r="AB33" i="35"/>
  <c r="AB40" i="35"/>
  <c r="AB44" i="35"/>
  <c r="AB30" i="35"/>
  <c r="AB39" i="35"/>
  <c r="AB38" i="35"/>
  <c r="AB47" i="35"/>
  <c r="AB50" i="35"/>
  <c r="AB5" i="35"/>
  <c r="AB42" i="35"/>
  <c r="AB46" i="35"/>
  <c r="AB48" i="35"/>
  <c r="AB43" i="35"/>
  <c r="AB51" i="35"/>
  <c r="BL8" i="35"/>
  <c r="BL7" i="35"/>
  <c r="BL10" i="35"/>
  <c r="BL11" i="35"/>
  <c r="BL13" i="35"/>
  <c r="BL12" i="35"/>
  <c r="BL14" i="35"/>
  <c r="BL17" i="35"/>
  <c r="BL21" i="35"/>
  <c r="BL6" i="35"/>
  <c r="BL9" i="35"/>
  <c r="BL20" i="35"/>
  <c r="BL15" i="35"/>
  <c r="BL22" i="35"/>
  <c r="BL25" i="35"/>
  <c r="BL29" i="35"/>
  <c r="BL19" i="35"/>
  <c r="BL24" i="35"/>
  <c r="BL16" i="35"/>
  <c r="BL23" i="35"/>
  <c r="BL27" i="35"/>
  <c r="BL32" i="35"/>
  <c r="BL36" i="35"/>
  <c r="BL28" i="35"/>
  <c r="BL31" i="35"/>
  <c r="BL26" i="35"/>
  <c r="BL30" i="35"/>
  <c r="BL35" i="35"/>
  <c r="BL37" i="35"/>
  <c r="BL41" i="35"/>
  <c r="BL45" i="35"/>
  <c r="BL49" i="35"/>
  <c r="BL40" i="35"/>
  <c r="BL44" i="35"/>
  <c r="BL18" i="35"/>
  <c r="BL34" i="35"/>
  <c r="BL39" i="35"/>
  <c r="BL43" i="35"/>
  <c r="BL48" i="35"/>
  <c r="BL5" i="35"/>
  <c r="BL46" i="35"/>
  <c r="BL50" i="35"/>
  <c r="BL38" i="35"/>
  <c r="BL42" i="35"/>
  <c r="BL33" i="35"/>
  <c r="BL47" i="35"/>
  <c r="BL51" i="35"/>
  <c r="T8" i="35"/>
  <c r="T6" i="35"/>
  <c r="T9" i="35"/>
  <c r="T11" i="35"/>
  <c r="T13" i="35"/>
  <c r="T17" i="35"/>
  <c r="T7" i="35"/>
  <c r="T10" i="35"/>
  <c r="T12" i="35"/>
  <c r="T21" i="35"/>
  <c r="T15" i="35"/>
  <c r="T20" i="35"/>
  <c r="T14" i="35"/>
  <c r="T16" i="35"/>
  <c r="T18" i="35"/>
  <c r="T23" i="35"/>
  <c r="T25" i="35"/>
  <c r="T29" i="35"/>
  <c r="T24" i="35"/>
  <c r="T27" i="35"/>
  <c r="T32" i="35"/>
  <c r="T36" i="35"/>
  <c r="T19" i="35"/>
  <c r="T26" i="35"/>
  <c r="T31" i="35"/>
  <c r="T35" i="35"/>
  <c r="T28" i="35"/>
  <c r="T34" i="35"/>
  <c r="T37" i="35"/>
  <c r="T41" i="35"/>
  <c r="T45" i="35"/>
  <c r="T49" i="35"/>
  <c r="T33" i="35"/>
  <c r="T40" i="35"/>
  <c r="T44" i="35"/>
  <c r="T22" i="35"/>
  <c r="T30" i="35"/>
  <c r="T39" i="35"/>
  <c r="T5" i="35"/>
  <c r="T48" i="35"/>
  <c r="T46" i="35"/>
  <c r="T38" i="35"/>
  <c r="T43" i="35"/>
  <c r="T47" i="35"/>
  <c r="T50" i="35"/>
  <c r="T42" i="35"/>
  <c r="T51" i="35"/>
  <c r="BU9" i="35"/>
  <c r="BU8" i="35"/>
  <c r="BU10" i="35"/>
  <c r="BU6" i="35"/>
  <c r="BU11" i="35"/>
  <c r="BU14" i="35"/>
  <c r="BU7" i="35"/>
  <c r="BU13" i="35"/>
  <c r="BU18" i="35"/>
  <c r="BU22" i="35"/>
  <c r="BU12" i="35"/>
  <c r="BU15" i="35"/>
  <c r="BU17" i="35"/>
  <c r="BU16" i="35"/>
  <c r="BU26" i="35"/>
  <c r="BU20" i="35"/>
  <c r="BU21" i="35"/>
  <c r="BU25" i="35"/>
  <c r="BU19" i="35"/>
  <c r="BU24" i="35"/>
  <c r="BU28" i="35"/>
  <c r="BU29" i="35"/>
  <c r="BU33" i="35"/>
  <c r="BU23" i="35"/>
  <c r="BU32" i="35"/>
  <c r="BU27" i="35"/>
  <c r="BU31" i="35"/>
  <c r="BU36" i="35"/>
  <c r="BU38" i="35"/>
  <c r="BU42" i="35"/>
  <c r="BU46" i="35"/>
  <c r="BU50" i="35"/>
  <c r="BU30" i="35"/>
  <c r="BU37" i="35"/>
  <c r="BU41" i="35"/>
  <c r="BU45" i="35"/>
  <c r="BU40" i="35"/>
  <c r="BU44" i="35"/>
  <c r="BU49" i="35"/>
  <c r="BU35" i="35"/>
  <c r="BU34" i="35"/>
  <c r="BU39" i="35"/>
  <c r="BU43" i="35"/>
  <c r="BU5" i="35"/>
  <c r="BU51" i="35"/>
  <c r="BU47" i="35"/>
  <c r="BU48" i="35"/>
  <c r="AT6" i="35"/>
  <c r="AT10" i="35"/>
  <c r="AT8" i="35"/>
  <c r="AT11" i="35"/>
  <c r="AT9" i="35"/>
  <c r="AT7" i="35"/>
  <c r="AT15" i="35"/>
  <c r="AT14" i="35"/>
  <c r="AT12" i="35"/>
  <c r="AT19" i="35"/>
  <c r="AT18" i="35"/>
  <c r="AT16" i="35"/>
  <c r="AT17" i="35"/>
  <c r="AT13" i="35"/>
  <c r="AT20" i="35"/>
  <c r="AT23" i="35"/>
  <c r="AT27" i="35"/>
  <c r="AT21" i="35"/>
  <c r="AT22" i="35"/>
  <c r="AT25" i="35"/>
  <c r="AT24" i="35"/>
  <c r="AT28" i="35"/>
  <c r="AT30" i="35"/>
  <c r="AT34" i="35"/>
  <c r="AT26" i="35"/>
  <c r="AT33" i="35"/>
  <c r="AT36" i="35"/>
  <c r="AT39" i="35"/>
  <c r="AT43" i="35"/>
  <c r="AT47" i="35"/>
  <c r="AT35" i="35"/>
  <c r="AT38" i="35"/>
  <c r="AT42" i="35"/>
  <c r="AT46" i="35"/>
  <c r="AT29" i="35"/>
  <c r="AT32" i="35"/>
  <c r="AT37" i="35"/>
  <c r="AT40" i="35"/>
  <c r="AT41" i="35"/>
  <c r="AT49" i="35"/>
  <c r="AT51" i="35"/>
  <c r="AT50" i="35"/>
  <c r="AT48" i="35"/>
  <c r="AT45" i="35"/>
  <c r="AT5" i="35"/>
  <c r="AT31" i="35"/>
  <c r="AT44" i="35"/>
  <c r="AI7" i="35"/>
  <c r="AI8" i="35"/>
  <c r="AI6" i="35"/>
  <c r="AI9" i="35"/>
  <c r="AI11" i="35"/>
  <c r="AI10" i="35"/>
  <c r="AI12" i="35"/>
  <c r="AI16" i="35"/>
  <c r="AI15" i="35"/>
  <c r="AI20" i="35"/>
  <c r="AI14" i="35"/>
  <c r="AI19" i="35"/>
  <c r="AI13" i="35"/>
  <c r="AI18" i="35"/>
  <c r="AI24" i="35"/>
  <c r="AI28" i="35"/>
  <c r="AI23" i="35"/>
  <c r="AI17" i="35"/>
  <c r="AI21" i="35"/>
  <c r="AI22" i="35"/>
  <c r="AI26" i="35"/>
  <c r="AI31" i="35"/>
  <c r="AI35" i="35"/>
  <c r="AI30" i="35"/>
  <c r="AI34" i="35"/>
  <c r="AI33" i="35"/>
  <c r="AI36" i="35"/>
  <c r="AI40" i="35"/>
  <c r="AI44" i="35"/>
  <c r="AI48" i="35"/>
  <c r="AI27" i="35"/>
  <c r="AI32" i="35"/>
  <c r="AI39" i="35"/>
  <c r="AI43" i="35"/>
  <c r="AI29" i="35"/>
  <c r="AI38" i="35"/>
  <c r="AI37" i="35"/>
  <c r="AI46" i="35"/>
  <c r="AI49" i="35"/>
  <c r="AI25" i="35"/>
  <c r="AI45" i="35"/>
  <c r="AI47" i="35"/>
  <c r="AI50" i="35"/>
  <c r="AI51" i="35"/>
  <c r="AI42" i="35"/>
  <c r="AI41" i="35"/>
  <c r="AI5" i="35"/>
  <c r="AR8" i="35"/>
  <c r="AR6" i="35"/>
  <c r="AR9" i="35"/>
  <c r="AR7" i="35"/>
  <c r="AR10" i="35"/>
  <c r="AR11" i="35"/>
  <c r="AR13" i="35"/>
  <c r="AR12" i="35"/>
  <c r="AR16" i="35"/>
  <c r="AR17" i="35"/>
  <c r="AR21" i="35"/>
  <c r="AR15" i="35"/>
  <c r="AR20" i="35"/>
  <c r="AR14" i="35"/>
  <c r="AR25" i="35"/>
  <c r="AR29" i="35"/>
  <c r="AR22" i="35"/>
  <c r="AR24" i="35"/>
  <c r="AR18" i="35"/>
  <c r="AR23" i="35"/>
  <c r="AR27" i="35"/>
  <c r="AR19" i="35"/>
  <c r="AR26" i="35"/>
  <c r="AR32" i="35"/>
  <c r="AR36" i="35"/>
  <c r="AR31" i="35"/>
  <c r="AR35" i="35"/>
  <c r="AR34" i="35"/>
  <c r="AR37" i="35"/>
  <c r="AR41" i="35"/>
  <c r="AR45" i="35"/>
  <c r="AR49" i="35"/>
  <c r="AR33" i="35"/>
  <c r="AR40" i="35"/>
  <c r="AR44" i="35"/>
  <c r="AR30" i="35"/>
  <c r="AR39" i="35"/>
  <c r="AR38" i="35"/>
  <c r="AR47" i="35"/>
  <c r="AR50" i="35"/>
  <c r="AR5" i="35"/>
  <c r="AR28" i="35"/>
  <c r="AR46" i="35"/>
  <c r="AR48" i="35"/>
  <c r="AR43" i="35"/>
  <c r="AR51" i="35"/>
  <c r="AR42" i="35"/>
  <c r="CB8" i="35"/>
  <c r="CB7" i="35"/>
  <c r="CB11" i="35"/>
  <c r="CB13" i="35"/>
  <c r="CB6" i="35"/>
  <c r="CB9" i="35"/>
  <c r="CB12" i="35"/>
  <c r="CB14" i="35"/>
  <c r="CB17" i="35"/>
  <c r="CB21" i="35"/>
  <c r="CB20" i="35"/>
  <c r="CB10" i="35"/>
  <c r="CB15" i="35"/>
  <c r="CB22" i="35"/>
  <c r="CB25" i="35"/>
  <c r="CB16" i="35"/>
  <c r="CB19" i="35"/>
  <c r="CB24" i="35"/>
  <c r="CB23" i="35"/>
  <c r="CB27" i="35"/>
  <c r="CB18" i="35"/>
  <c r="CB32" i="35"/>
  <c r="CB36" i="35"/>
  <c r="CB31" i="35"/>
  <c r="CB26" i="35"/>
  <c r="CB28" i="35"/>
  <c r="CB30" i="35"/>
  <c r="CB35" i="35"/>
  <c r="CB37" i="35"/>
  <c r="CB41" i="35"/>
  <c r="CB45" i="35"/>
  <c r="CB49" i="35"/>
  <c r="CB29" i="35"/>
  <c r="CB40" i="35"/>
  <c r="CB44" i="35"/>
  <c r="CB34" i="35"/>
  <c r="CB39" i="35"/>
  <c r="CB43" i="35"/>
  <c r="CB48" i="35"/>
  <c r="CB5" i="35"/>
  <c r="CB50" i="35"/>
  <c r="CB33" i="35"/>
  <c r="CB38" i="35"/>
  <c r="CB42" i="35"/>
  <c r="CB46" i="35"/>
  <c r="CB51" i="35"/>
  <c r="CB47" i="35"/>
  <c r="BB6" i="35"/>
  <c r="BB10" i="35"/>
  <c r="BB11" i="35"/>
  <c r="BB7" i="35"/>
  <c r="BB8" i="35"/>
  <c r="BB9" i="35"/>
  <c r="BB15" i="35"/>
  <c r="BB14" i="35"/>
  <c r="BB12" i="35"/>
  <c r="BB16" i="35"/>
  <c r="BB19" i="35"/>
  <c r="BB18" i="35"/>
  <c r="BB17" i="35"/>
  <c r="BB20" i="35"/>
  <c r="BB22" i="35"/>
  <c r="BB23" i="35"/>
  <c r="BB27" i="35"/>
  <c r="BB13" i="35"/>
  <c r="BB25" i="35"/>
  <c r="BB21" i="35"/>
  <c r="BB28" i="35"/>
  <c r="BB29" i="35"/>
  <c r="BB30" i="35"/>
  <c r="BB34" i="35"/>
  <c r="BB26" i="35"/>
  <c r="BB33" i="35"/>
  <c r="BB24" i="35"/>
  <c r="BB39" i="35"/>
  <c r="BB43" i="35"/>
  <c r="BB47" i="35"/>
  <c r="BB35" i="35"/>
  <c r="BB38" i="35"/>
  <c r="BB42" i="35"/>
  <c r="BB46" i="35"/>
  <c r="BB32" i="35"/>
  <c r="BB36" i="35"/>
  <c r="BB37" i="35"/>
  <c r="BB31" i="35"/>
  <c r="BB41" i="35"/>
  <c r="BB51" i="35"/>
  <c r="BB44" i="35"/>
  <c r="BB48" i="35"/>
  <c r="BB50" i="35"/>
  <c r="BB40" i="35"/>
  <c r="BB45" i="35"/>
  <c r="BB49" i="35"/>
  <c r="BB5" i="35"/>
  <c r="AU7" i="35"/>
  <c r="AU8" i="35"/>
  <c r="AU11" i="35"/>
  <c r="AU6" i="35"/>
  <c r="AU9" i="35"/>
  <c r="AU10" i="35"/>
  <c r="AU12" i="35"/>
  <c r="AU16" i="35"/>
  <c r="AU15" i="35"/>
  <c r="AU13" i="35"/>
  <c r="AU20" i="35"/>
  <c r="AU19" i="35"/>
  <c r="AU18" i="35"/>
  <c r="AU24" i="35"/>
  <c r="AU28" i="35"/>
  <c r="AU14" i="35"/>
  <c r="AU17" i="35"/>
  <c r="AU23" i="35"/>
  <c r="AU21" i="35"/>
  <c r="AU26" i="35"/>
  <c r="AU22" i="35"/>
  <c r="AU31" i="35"/>
  <c r="AU35" i="35"/>
  <c r="AU27" i="35"/>
  <c r="AU30" i="35"/>
  <c r="AU34" i="35"/>
  <c r="AU25" i="35"/>
  <c r="AU40" i="35"/>
  <c r="AU44" i="35"/>
  <c r="AU48" i="35"/>
  <c r="AU36" i="35"/>
  <c r="AU39" i="35"/>
  <c r="AU43" i="35"/>
  <c r="AU33" i="35"/>
  <c r="AU38" i="35"/>
  <c r="AU32" i="35"/>
  <c r="AU42" i="35"/>
  <c r="AU45" i="35"/>
  <c r="AU41" i="35"/>
  <c r="AU49" i="35"/>
  <c r="AU51" i="35"/>
  <c r="AU37" i="35"/>
  <c r="AU29" i="35"/>
  <c r="AU46" i="35"/>
  <c r="AU47" i="35"/>
  <c r="AU50" i="35"/>
  <c r="AU5" i="35"/>
  <c r="AC9" i="35"/>
  <c r="AC6" i="35"/>
  <c r="AC7" i="35"/>
  <c r="AC10" i="35"/>
  <c r="AC11" i="35"/>
  <c r="AC14" i="35"/>
  <c r="AC13" i="35"/>
  <c r="AC18" i="35"/>
  <c r="AC22" i="35"/>
  <c r="AC16" i="35"/>
  <c r="AC21" i="35"/>
  <c r="AC15" i="35"/>
  <c r="AC17" i="35"/>
  <c r="AC8" i="35"/>
  <c r="AC19" i="35"/>
  <c r="AC26" i="35"/>
  <c r="AC12" i="35"/>
  <c r="AC25" i="35"/>
  <c r="AC24" i="35"/>
  <c r="AC28" i="35"/>
  <c r="AC27" i="35"/>
  <c r="AC33" i="35"/>
  <c r="AC29" i="35"/>
  <c r="AC32" i="35"/>
  <c r="AC23" i="35"/>
  <c r="AC35" i="35"/>
  <c r="AC38" i="35"/>
  <c r="AC42" i="35"/>
  <c r="AC46" i="35"/>
  <c r="AC50" i="35"/>
  <c r="AC20" i="35"/>
  <c r="AC34" i="35"/>
  <c r="AC37" i="35"/>
  <c r="AC41" i="35"/>
  <c r="AC45" i="35"/>
  <c r="AC31" i="35"/>
  <c r="AC40" i="35"/>
  <c r="AC30" i="35"/>
  <c r="AC36" i="35"/>
  <c r="AC49" i="35"/>
  <c r="AC51" i="35"/>
  <c r="AC47" i="35"/>
  <c r="AC5" i="35"/>
  <c r="AC43" i="35"/>
  <c r="AC39" i="35"/>
  <c r="AC44" i="35"/>
  <c r="AC48" i="35"/>
  <c r="BT8" i="35"/>
  <c r="BT6" i="35"/>
  <c r="BT9" i="35"/>
  <c r="BT7" i="35"/>
  <c r="BT11" i="35"/>
  <c r="BT13" i="35"/>
  <c r="BT10" i="35"/>
  <c r="BT12" i="35"/>
  <c r="BT14" i="35"/>
  <c r="BT15" i="35"/>
  <c r="BT17" i="35"/>
  <c r="BT21" i="35"/>
  <c r="BT16" i="35"/>
  <c r="BT20" i="35"/>
  <c r="BT25" i="35"/>
  <c r="BT18" i="35"/>
  <c r="BT19" i="35"/>
  <c r="BT24" i="35"/>
  <c r="BT22" i="35"/>
  <c r="BT23" i="35"/>
  <c r="BT27" i="35"/>
  <c r="BT32" i="35"/>
  <c r="BT36" i="35"/>
  <c r="BT28" i="35"/>
  <c r="BT31" i="35"/>
  <c r="BT26" i="35"/>
  <c r="BT30" i="35"/>
  <c r="BT37" i="35"/>
  <c r="BT41" i="35"/>
  <c r="BT45" i="35"/>
  <c r="BT49" i="35"/>
  <c r="BT29" i="35"/>
  <c r="BT40" i="35"/>
  <c r="BT44" i="35"/>
  <c r="BT34" i="35"/>
  <c r="BT35" i="35"/>
  <c r="BT39" i="35"/>
  <c r="BT33" i="35"/>
  <c r="BT43" i="35"/>
  <c r="BT5" i="35"/>
  <c r="BT42" i="35"/>
  <c r="BT47" i="35"/>
  <c r="BT50" i="35"/>
  <c r="BT38" i="35"/>
  <c r="BT48" i="35"/>
  <c r="BT51" i="35"/>
  <c r="BT46" i="35"/>
  <c r="AK9" i="35"/>
  <c r="AK7" i="35"/>
  <c r="AK10" i="35"/>
  <c r="AK8" i="35"/>
  <c r="AK14" i="35"/>
  <c r="AK6" i="35"/>
  <c r="AK13" i="35"/>
  <c r="AK18" i="35"/>
  <c r="AK22" i="35"/>
  <c r="AK11" i="35"/>
  <c r="AK17" i="35"/>
  <c r="AK21" i="35"/>
  <c r="AK15" i="35"/>
  <c r="AK19" i="35"/>
  <c r="AK26" i="35"/>
  <c r="AK16" i="35"/>
  <c r="AK25" i="35"/>
  <c r="AK12" i="35"/>
  <c r="AK24" i="35"/>
  <c r="AK28" i="35"/>
  <c r="AK20" i="35"/>
  <c r="AK23" i="35"/>
  <c r="AK27" i="35"/>
  <c r="AK33" i="35"/>
  <c r="AK32" i="35"/>
  <c r="AK35" i="35"/>
  <c r="AK38" i="35"/>
  <c r="AK42" i="35"/>
  <c r="AK46" i="35"/>
  <c r="AK50" i="35"/>
  <c r="AK34" i="35"/>
  <c r="AK36" i="35"/>
  <c r="AK37" i="35"/>
  <c r="AK41" i="35"/>
  <c r="AK45" i="35"/>
  <c r="AK31" i="35"/>
  <c r="AK40" i="35"/>
  <c r="AK39" i="35"/>
  <c r="AK48" i="35"/>
  <c r="AK47" i="35"/>
  <c r="AK29" i="35"/>
  <c r="AK30" i="35"/>
  <c r="AK49" i="35"/>
  <c r="AK5" i="35"/>
  <c r="AK44" i="35"/>
  <c r="AK43" i="35"/>
  <c r="AK51" i="35"/>
  <c r="AH6" i="35"/>
  <c r="AH10" i="35"/>
  <c r="AH9" i="35"/>
  <c r="AH11" i="35"/>
  <c r="AH7" i="35"/>
  <c r="AH15" i="35"/>
  <c r="AH14" i="35"/>
  <c r="AH8" i="35"/>
  <c r="AH19" i="35"/>
  <c r="AH13" i="35"/>
  <c r="AH16" i="35"/>
  <c r="AH18" i="35"/>
  <c r="AH12" i="35"/>
  <c r="AH17" i="35"/>
  <c r="AH23" i="35"/>
  <c r="AH27" i="35"/>
  <c r="AH21" i="35"/>
  <c r="AH22" i="35"/>
  <c r="AH20" i="35"/>
  <c r="AH25" i="35"/>
  <c r="AH30" i="35"/>
  <c r="AH34" i="35"/>
  <c r="AH24" i="35"/>
  <c r="AH29" i="35"/>
  <c r="AH33" i="35"/>
  <c r="AH28" i="35"/>
  <c r="AH26" i="35"/>
  <c r="AH32" i="35"/>
  <c r="AH39" i="35"/>
  <c r="AH43" i="35"/>
  <c r="AH47" i="35"/>
  <c r="AH31" i="35"/>
  <c r="AH38" i="35"/>
  <c r="AH42" i="35"/>
  <c r="AH46" i="35"/>
  <c r="AH37" i="35"/>
  <c r="AH41" i="35"/>
  <c r="AH45" i="35"/>
  <c r="AH50" i="35"/>
  <c r="AH51" i="35"/>
  <c r="AH35" i="35"/>
  <c r="AH36" i="35"/>
  <c r="AH40" i="35"/>
  <c r="AH44" i="35"/>
  <c r="AH49" i="35"/>
  <c r="AH48" i="35"/>
  <c r="AH5" i="35"/>
  <c r="AM7" i="35"/>
  <c r="AM6" i="35"/>
  <c r="AM9" i="35"/>
  <c r="AM10" i="35"/>
  <c r="AM11" i="35"/>
  <c r="AM8" i="35"/>
  <c r="AM12" i="35"/>
  <c r="AM16" i="35"/>
  <c r="AM15" i="35"/>
  <c r="AM13" i="35"/>
  <c r="AM20" i="35"/>
  <c r="AM19" i="35"/>
  <c r="AM18" i="35"/>
  <c r="AM14" i="35"/>
  <c r="AM21" i="35"/>
  <c r="AM24" i="35"/>
  <c r="AM28" i="35"/>
  <c r="AM22" i="35"/>
  <c r="AM23" i="35"/>
  <c r="AM26" i="35"/>
  <c r="AM25" i="35"/>
  <c r="AM31" i="35"/>
  <c r="AM35" i="35"/>
  <c r="AM17" i="35"/>
  <c r="AM27" i="35"/>
  <c r="AM29" i="35"/>
  <c r="AM30" i="35"/>
  <c r="AM34" i="35"/>
  <c r="AM40" i="35"/>
  <c r="AM44" i="35"/>
  <c r="AM48" i="35"/>
  <c r="AM39" i="35"/>
  <c r="AM43" i="35"/>
  <c r="AM33" i="35"/>
  <c r="AM38" i="35"/>
  <c r="AM42" i="35"/>
  <c r="AM47" i="35"/>
  <c r="AM50" i="35"/>
  <c r="AM45" i="35"/>
  <c r="AM5" i="35"/>
  <c r="AM37" i="35"/>
  <c r="AM41" i="35"/>
  <c r="AM51" i="35"/>
  <c r="AM32" i="35"/>
  <c r="AM36" i="35"/>
  <c r="AM46" i="35"/>
  <c r="AM49" i="35"/>
  <c r="CE7" i="35"/>
  <c r="CE8" i="35"/>
  <c r="CE6" i="35"/>
  <c r="CE9" i="35"/>
  <c r="CE10" i="35"/>
  <c r="CE12" i="35"/>
  <c r="CE16" i="35"/>
  <c r="CE11" i="35"/>
  <c r="CE15" i="35"/>
  <c r="CE20" i="35"/>
  <c r="CE14" i="35"/>
  <c r="CE19" i="35"/>
  <c r="CE13" i="35"/>
  <c r="CE18" i="35"/>
  <c r="CE24" i="35"/>
  <c r="CE28" i="35"/>
  <c r="CE21" i="35"/>
  <c r="CE23" i="35"/>
  <c r="CE17" i="35"/>
  <c r="CE22" i="35"/>
  <c r="CE26" i="35"/>
  <c r="CE31" i="35"/>
  <c r="CE35" i="35"/>
  <c r="CE30" i="35"/>
  <c r="CE34" i="35"/>
  <c r="CE33" i="35"/>
  <c r="CE36" i="35"/>
  <c r="CE40" i="35"/>
  <c r="CE44" i="35"/>
  <c r="CE48" i="35"/>
  <c r="CE32" i="35"/>
  <c r="CE39" i="35"/>
  <c r="CE43" i="35"/>
  <c r="CE25" i="35"/>
  <c r="CE29" i="35"/>
  <c r="CE38" i="35"/>
  <c r="CE27" i="35"/>
  <c r="CE37" i="35"/>
  <c r="CE46" i="35"/>
  <c r="CE49" i="35"/>
  <c r="CE45" i="35"/>
  <c r="CE47" i="35"/>
  <c r="CE50" i="35"/>
  <c r="CE51" i="35"/>
  <c r="CE41" i="35"/>
  <c r="CE42" i="35"/>
  <c r="CE5" i="35"/>
  <c r="BV6" i="35"/>
  <c r="BV7" i="35"/>
  <c r="BV11" i="35"/>
  <c r="BV8" i="35"/>
  <c r="BV10" i="35"/>
  <c r="BV9" i="35"/>
  <c r="BV15" i="35"/>
  <c r="BV14" i="35"/>
  <c r="BV19" i="35"/>
  <c r="BV13" i="35"/>
  <c r="BV18" i="35"/>
  <c r="BV12" i="35"/>
  <c r="BV17" i="35"/>
  <c r="BV16" i="35"/>
  <c r="BV23" i="35"/>
  <c r="BV27" i="35"/>
  <c r="BV20" i="35"/>
  <c r="BV21" i="35"/>
  <c r="BV25" i="35"/>
  <c r="BV30" i="35"/>
  <c r="BV34" i="35"/>
  <c r="BV22" i="35"/>
  <c r="BV29" i="35"/>
  <c r="BV33" i="35"/>
  <c r="BV28" i="35"/>
  <c r="BV32" i="35"/>
  <c r="BV35" i="35"/>
  <c r="BV39" i="35"/>
  <c r="BV43" i="35"/>
  <c r="BV47" i="35"/>
  <c r="BV24" i="35"/>
  <c r="BV26" i="35"/>
  <c r="BV31" i="35"/>
  <c r="BV36" i="35"/>
  <c r="BV38" i="35"/>
  <c r="BV42" i="35"/>
  <c r="BV46" i="35"/>
  <c r="BV37" i="35"/>
  <c r="BV45" i="35"/>
  <c r="BV48" i="35"/>
  <c r="BV51" i="35"/>
  <c r="BV40" i="35"/>
  <c r="BV44" i="35"/>
  <c r="BV49" i="35"/>
  <c r="BV41" i="35"/>
  <c r="BV50" i="35"/>
  <c r="BV5" i="35"/>
  <c r="CA7" i="35"/>
  <c r="CA8" i="35"/>
  <c r="CA6" i="35"/>
  <c r="CA9" i="35"/>
  <c r="CA10" i="35"/>
  <c r="CA12" i="35"/>
  <c r="CA16" i="35"/>
  <c r="CA11" i="35"/>
  <c r="CA13" i="35"/>
  <c r="CA20" i="35"/>
  <c r="CA15" i="35"/>
  <c r="CA19" i="35"/>
  <c r="CA18" i="35"/>
  <c r="CA24" i="35"/>
  <c r="CA28" i="35"/>
  <c r="CA14" i="35"/>
  <c r="CA17" i="35"/>
  <c r="CA23" i="35"/>
  <c r="CA21" i="35"/>
  <c r="CA26" i="35"/>
  <c r="CA31" i="35"/>
  <c r="CA35" i="35"/>
  <c r="CA27" i="35"/>
  <c r="CA30" i="35"/>
  <c r="CA34" i="35"/>
  <c r="CA22" i="35"/>
  <c r="CA25" i="35"/>
  <c r="CA29" i="35"/>
  <c r="CA40" i="35"/>
  <c r="CA44" i="35"/>
  <c r="CA48" i="35"/>
  <c r="CA36" i="35"/>
  <c r="CA39" i="35"/>
  <c r="CA43" i="35"/>
  <c r="CA33" i="35"/>
  <c r="CA38" i="35"/>
  <c r="CA32" i="35"/>
  <c r="CA42" i="35"/>
  <c r="CA41" i="35"/>
  <c r="CA49" i="35"/>
  <c r="CA51" i="35"/>
  <c r="CA5" i="35"/>
  <c r="CA46" i="35"/>
  <c r="CA47" i="35"/>
  <c r="CA50" i="35"/>
  <c r="CA37" i="35"/>
  <c r="CA45" i="35"/>
  <c r="CC9" i="35"/>
  <c r="CC6" i="35"/>
  <c r="CC10" i="35"/>
  <c r="CC7" i="35"/>
  <c r="CC8" i="35"/>
  <c r="CC11" i="35"/>
  <c r="CC14" i="35"/>
  <c r="CC13" i="35"/>
  <c r="CC16" i="35"/>
  <c r="CC18" i="35"/>
  <c r="CC22" i="35"/>
  <c r="CC12" i="35"/>
  <c r="CC17" i="35"/>
  <c r="CC15" i="35"/>
  <c r="CC26" i="35"/>
  <c r="CC20" i="35"/>
  <c r="CC25" i="35"/>
  <c r="CC19" i="35"/>
  <c r="CC24" i="35"/>
  <c r="CC29" i="35"/>
  <c r="CC33" i="35"/>
  <c r="CC21" i="35"/>
  <c r="CC32" i="35"/>
  <c r="CC27" i="35"/>
  <c r="CC31" i="35"/>
  <c r="CC38" i="35"/>
  <c r="CC42" i="35"/>
  <c r="CC46" i="35"/>
  <c r="CC50" i="35"/>
  <c r="CC23" i="35"/>
  <c r="CC28" i="35"/>
  <c r="CC30" i="35"/>
  <c r="CC35" i="35"/>
  <c r="CC37" i="35"/>
  <c r="CC41" i="35"/>
  <c r="CC45" i="35"/>
  <c r="CC36" i="35"/>
  <c r="CC40" i="35"/>
  <c r="CC44" i="35"/>
  <c r="CC47" i="35"/>
  <c r="CC43" i="35"/>
  <c r="CC48" i="35"/>
  <c r="CC5" i="35"/>
  <c r="CC34" i="35"/>
  <c r="CC49" i="35"/>
  <c r="CC39" i="35"/>
  <c r="CC51" i="35"/>
  <c r="AS9" i="35"/>
  <c r="AS6" i="35"/>
  <c r="AS7" i="35"/>
  <c r="AS10" i="35"/>
  <c r="AS11" i="35"/>
  <c r="AS14" i="35"/>
  <c r="AS8" i="35"/>
  <c r="AS13" i="35"/>
  <c r="AS18" i="35"/>
  <c r="AS22" i="35"/>
  <c r="AS16" i="35"/>
  <c r="AS17" i="35"/>
  <c r="AS15" i="35"/>
  <c r="AS19" i="35"/>
  <c r="AS21" i="35"/>
  <c r="AS26" i="35"/>
  <c r="AS25" i="35"/>
  <c r="AS24" i="35"/>
  <c r="AS28" i="35"/>
  <c r="AS12" i="35"/>
  <c r="AS27" i="35"/>
  <c r="AS33" i="35"/>
  <c r="AS20" i="35"/>
  <c r="AS29" i="35"/>
  <c r="AS32" i="35"/>
  <c r="AS23" i="35"/>
  <c r="AS35" i="35"/>
  <c r="AS38" i="35"/>
  <c r="AS42" i="35"/>
  <c r="AS46" i="35"/>
  <c r="AS50" i="35"/>
  <c r="AS34" i="35"/>
  <c r="AS37" i="35"/>
  <c r="AS41" i="35"/>
  <c r="AS45" i="35"/>
  <c r="AS31" i="35"/>
  <c r="AS40" i="35"/>
  <c r="AS43" i="35"/>
  <c r="AS49" i="35"/>
  <c r="AS51" i="35"/>
  <c r="AS47" i="35"/>
  <c r="AS5" i="35"/>
  <c r="AS30" i="35"/>
  <c r="AS39" i="35"/>
  <c r="AS44" i="35"/>
  <c r="AS48" i="35"/>
  <c r="AS36" i="35"/>
  <c r="AQ7" i="35"/>
  <c r="AQ10" i="35"/>
  <c r="AQ11" i="35"/>
  <c r="AQ8" i="35"/>
  <c r="AQ12" i="35"/>
  <c r="AQ16" i="35"/>
  <c r="AQ15" i="35"/>
  <c r="AQ20" i="35"/>
  <c r="AQ14" i="35"/>
  <c r="AQ19" i="35"/>
  <c r="AQ13" i="35"/>
  <c r="AQ18" i="35"/>
  <c r="AQ17" i="35"/>
  <c r="AQ22" i="35"/>
  <c r="AQ24" i="35"/>
  <c r="AQ28" i="35"/>
  <c r="AQ6" i="35"/>
  <c r="AQ23" i="35"/>
  <c r="AQ9" i="35"/>
  <c r="AQ26" i="35"/>
  <c r="AQ29" i="35"/>
  <c r="AQ31" i="35"/>
  <c r="AQ35" i="35"/>
  <c r="AQ25" i="35"/>
  <c r="AQ30" i="35"/>
  <c r="AQ34" i="35"/>
  <c r="AQ21" i="35"/>
  <c r="AQ33" i="35"/>
  <c r="AQ40" i="35"/>
  <c r="AQ44" i="35"/>
  <c r="AQ48" i="35"/>
  <c r="AQ32" i="35"/>
  <c r="AQ39" i="35"/>
  <c r="AQ43" i="35"/>
  <c r="AQ27" i="35"/>
  <c r="AQ36" i="35"/>
  <c r="AQ38" i="35"/>
  <c r="AQ46" i="35"/>
  <c r="AQ41" i="35"/>
  <c r="AQ5" i="35"/>
  <c r="AQ45" i="35"/>
  <c r="AQ51" i="35"/>
  <c r="AQ37" i="35"/>
  <c r="AQ42" i="35"/>
  <c r="AQ49" i="35"/>
  <c r="AQ47" i="35"/>
  <c r="AQ50" i="35"/>
  <c r="N6" i="35"/>
  <c r="N10" i="35"/>
  <c r="N8" i="35"/>
  <c r="N11" i="35"/>
  <c r="N9" i="35"/>
  <c r="N15" i="35"/>
  <c r="N14" i="35"/>
  <c r="N19" i="35"/>
  <c r="N23" i="35"/>
  <c r="N12" i="35"/>
  <c r="N18" i="35"/>
  <c r="N16" i="35"/>
  <c r="N13" i="35"/>
  <c r="N20" i="35"/>
  <c r="N27" i="35"/>
  <c r="N26" i="35"/>
  <c r="N7" i="35"/>
  <c r="N17" i="35"/>
  <c r="N22" i="35"/>
  <c r="N25" i="35"/>
  <c r="N24" i="35"/>
  <c r="N28" i="35"/>
  <c r="N30" i="35"/>
  <c r="N34" i="35"/>
  <c r="N33" i="35"/>
  <c r="N21" i="35"/>
  <c r="N36" i="35"/>
  <c r="N39" i="35"/>
  <c r="N43" i="35"/>
  <c r="N47" i="35"/>
  <c r="N51" i="35"/>
  <c r="N35" i="35"/>
  <c r="N38" i="35"/>
  <c r="N42" i="35"/>
  <c r="N46" i="35"/>
  <c r="N29" i="35"/>
  <c r="N32" i="35"/>
  <c r="N37" i="35"/>
  <c r="N41" i="35"/>
  <c r="N40" i="35"/>
  <c r="N49" i="35"/>
  <c r="N50" i="35"/>
  <c r="N31" i="35"/>
  <c r="N44" i="35"/>
  <c r="N48" i="35"/>
  <c r="N45" i="35"/>
  <c r="N5" i="35"/>
  <c r="BZ6" i="35"/>
  <c r="BZ8" i="35"/>
  <c r="BZ11" i="35"/>
  <c r="BZ9" i="35"/>
  <c r="BZ10" i="35"/>
  <c r="BZ15" i="35"/>
  <c r="BZ14" i="35"/>
  <c r="BZ12" i="35"/>
  <c r="BZ19" i="35"/>
  <c r="BZ7" i="35"/>
  <c r="BZ18" i="35"/>
  <c r="BZ16" i="35"/>
  <c r="BZ17" i="35"/>
  <c r="BZ13" i="35"/>
  <c r="BZ20" i="35"/>
  <c r="BZ23" i="35"/>
  <c r="BZ27" i="35"/>
  <c r="BZ21" i="35"/>
  <c r="BZ22" i="35"/>
  <c r="BZ25" i="35"/>
  <c r="BZ24" i="35"/>
  <c r="BZ30" i="35"/>
  <c r="BZ34" i="35"/>
  <c r="BZ26" i="35"/>
  <c r="BZ28" i="35"/>
  <c r="BZ29" i="35"/>
  <c r="BZ33" i="35"/>
  <c r="BZ36" i="35"/>
  <c r="BZ39" i="35"/>
  <c r="BZ43" i="35"/>
  <c r="BZ47" i="35"/>
  <c r="BZ38" i="35"/>
  <c r="BZ42" i="35"/>
  <c r="BZ46" i="35"/>
  <c r="BZ32" i="35"/>
  <c r="BZ37" i="35"/>
  <c r="BZ35" i="35"/>
  <c r="BZ40" i="35"/>
  <c r="BZ41" i="35"/>
  <c r="BZ49" i="35"/>
  <c r="BZ51" i="35"/>
  <c r="BZ31" i="35"/>
  <c r="BZ48" i="35"/>
  <c r="BZ50" i="35"/>
  <c r="BZ45" i="35"/>
  <c r="BZ5" i="35"/>
  <c r="BZ44" i="35"/>
  <c r="S7" i="35"/>
  <c r="S8" i="35"/>
  <c r="S6" i="35"/>
  <c r="S9" i="35"/>
  <c r="S11" i="35"/>
  <c r="S10" i="35"/>
  <c r="S16" i="35"/>
  <c r="S15" i="35"/>
  <c r="S20" i="35"/>
  <c r="S14" i="35"/>
  <c r="S19" i="35"/>
  <c r="S13" i="35"/>
  <c r="S18" i="35"/>
  <c r="S12" i="35"/>
  <c r="S24" i="35"/>
  <c r="S28" i="35"/>
  <c r="S21" i="35"/>
  <c r="S22" i="35"/>
  <c r="S26" i="35"/>
  <c r="S17" i="35"/>
  <c r="S23" i="35"/>
  <c r="S31" i="35"/>
  <c r="S35" i="35"/>
  <c r="S30" i="35"/>
  <c r="S34" i="35"/>
  <c r="S29" i="35"/>
  <c r="S33" i="35"/>
  <c r="S36" i="35"/>
  <c r="S40" i="35"/>
  <c r="S44" i="35"/>
  <c r="S48" i="35"/>
  <c r="S32" i="35"/>
  <c r="S39" i="35"/>
  <c r="S43" i="35"/>
  <c r="S25" i="35"/>
  <c r="S38" i="35"/>
  <c r="S37" i="35"/>
  <c r="S46" i="35"/>
  <c r="S49" i="35"/>
  <c r="S45" i="35"/>
  <c r="S47" i="35"/>
  <c r="S50" i="35"/>
  <c r="S41" i="35"/>
  <c r="S5" i="35"/>
  <c r="S27" i="35"/>
  <c r="S42" i="35"/>
  <c r="S51" i="35"/>
  <c r="BE9" i="35"/>
  <c r="BE8" i="35"/>
  <c r="BE6" i="35"/>
  <c r="BE14" i="35"/>
  <c r="BE13" i="35"/>
  <c r="BE11" i="35"/>
  <c r="BE18" i="35"/>
  <c r="BE22" i="35"/>
  <c r="BE12" i="35"/>
  <c r="BE15" i="35"/>
  <c r="BE17" i="35"/>
  <c r="BE16" i="35"/>
  <c r="BE10" i="35"/>
  <c r="BE26" i="35"/>
  <c r="BE20" i="35"/>
  <c r="BE21" i="35"/>
  <c r="BE25" i="35"/>
  <c r="BE19" i="35"/>
  <c r="BE24" i="35"/>
  <c r="BE28" i="35"/>
  <c r="BE33" i="35"/>
  <c r="BE7" i="35"/>
  <c r="BE23" i="35"/>
  <c r="BE32" i="35"/>
  <c r="BE27" i="35"/>
  <c r="BE31" i="35"/>
  <c r="BE36" i="35"/>
  <c r="BE38" i="35"/>
  <c r="BE42" i="35"/>
  <c r="BE46" i="35"/>
  <c r="BE50" i="35"/>
  <c r="BE30" i="35"/>
  <c r="BE37" i="35"/>
  <c r="BE41" i="35"/>
  <c r="BE45" i="35"/>
  <c r="BE29" i="35"/>
  <c r="BE40" i="35"/>
  <c r="BE35" i="35"/>
  <c r="BE44" i="35"/>
  <c r="BE49" i="35"/>
  <c r="BE34" i="35"/>
  <c r="BE48" i="35"/>
  <c r="BE51" i="35"/>
  <c r="BE39" i="35"/>
  <c r="BE43" i="35"/>
  <c r="BE5" i="35"/>
  <c r="BE47" i="35"/>
  <c r="V6" i="35"/>
  <c r="V10" i="35"/>
  <c r="V11" i="35"/>
  <c r="V7" i="35"/>
  <c r="V8" i="35"/>
  <c r="V12" i="35"/>
  <c r="V15" i="35"/>
  <c r="V14" i="35"/>
  <c r="V16" i="35"/>
  <c r="V19" i="35"/>
  <c r="V23" i="35"/>
  <c r="V9" i="35"/>
  <c r="V17" i="35"/>
  <c r="V18" i="35"/>
  <c r="V20" i="35"/>
  <c r="V22" i="35"/>
  <c r="V27" i="35"/>
  <c r="V13" i="35"/>
  <c r="V26" i="35"/>
  <c r="V25" i="35"/>
  <c r="V28" i="35"/>
  <c r="V29" i="35"/>
  <c r="V30" i="35"/>
  <c r="V34" i="35"/>
  <c r="V33" i="35"/>
  <c r="V24" i="35"/>
  <c r="V39" i="35"/>
  <c r="V43" i="35"/>
  <c r="V47" i="35"/>
  <c r="V51" i="35"/>
  <c r="V35" i="35"/>
  <c r="V38" i="35"/>
  <c r="V42" i="35"/>
  <c r="V46" i="35"/>
  <c r="V32" i="35"/>
  <c r="V36" i="35"/>
  <c r="V37" i="35"/>
  <c r="V41" i="35"/>
  <c r="V31" i="35"/>
  <c r="V48" i="35"/>
  <c r="V40" i="35"/>
  <c r="V45" i="35"/>
  <c r="V49" i="35"/>
  <c r="V5" i="35"/>
  <c r="V21" i="35"/>
  <c r="V44" i="35"/>
  <c r="V50" i="35"/>
  <c r="AF8" i="35"/>
  <c r="AF7" i="35"/>
  <c r="AF10" i="35"/>
  <c r="AF11" i="35"/>
  <c r="AF6" i="35"/>
  <c r="AF9" i="35"/>
  <c r="AF13" i="35"/>
  <c r="AF17" i="35"/>
  <c r="AF12" i="35"/>
  <c r="AF14" i="35"/>
  <c r="AF21" i="35"/>
  <c r="AF20" i="35"/>
  <c r="AF15" i="35"/>
  <c r="AF16" i="35"/>
  <c r="AF22" i="35"/>
  <c r="AF25" i="35"/>
  <c r="AF29" i="35"/>
  <c r="AF19" i="35"/>
  <c r="AF24" i="35"/>
  <c r="AF23" i="35"/>
  <c r="AF27" i="35"/>
  <c r="AF32" i="35"/>
  <c r="AF36" i="35"/>
  <c r="AF18" i="35"/>
  <c r="AF28" i="35"/>
  <c r="AF31" i="35"/>
  <c r="AF35" i="35"/>
  <c r="AF26" i="35"/>
  <c r="AF30" i="35"/>
  <c r="AF37" i="35"/>
  <c r="AF41" i="35"/>
  <c r="AF45" i="35"/>
  <c r="AF49" i="35"/>
  <c r="AF40" i="35"/>
  <c r="AF44" i="35"/>
  <c r="AF34" i="35"/>
  <c r="AF39" i="35"/>
  <c r="AF43" i="35"/>
  <c r="AF48" i="35"/>
  <c r="AF5" i="35"/>
  <c r="AF33" i="35"/>
  <c r="AF46" i="35"/>
  <c r="AF47" i="35"/>
  <c r="AF38" i="35"/>
  <c r="AF42" i="35"/>
  <c r="AF50" i="35"/>
  <c r="AF51" i="35"/>
  <c r="BC7" i="35"/>
  <c r="BC6" i="35"/>
  <c r="BC9" i="35"/>
  <c r="BC10" i="35"/>
  <c r="BC11" i="35"/>
  <c r="BC12" i="35"/>
  <c r="BC16" i="35"/>
  <c r="BC13" i="35"/>
  <c r="BC20" i="35"/>
  <c r="BC19" i="35"/>
  <c r="BC8" i="35"/>
  <c r="BC18" i="35"/>
  <c r="BC21" i="35"/>
  <c r="BC24" i="35"/>
  <c r="BC28" i="35"/>
  <c r="BC22" i="35"/>
  <c r="BC23" i="35"/>
  <c r="BC14" i="35"/>
  <c r="BC26" i="35"/>
  <c r="BC25" i="35"/>
  <c r="BC31" i="35"/>
  <c r="BC35" i="35"/>
  <c r="BC27" i="35"/>
  <c r="BC29" i="35"/>
  <c r="BC30" i="35"/>
  <c r="BC34" i="35"/>
  <c r="BC17" i="35"/>
  <c r="BC40" i="35"/>
  <c r="BC44" i="35"/>
  <c r="BC48" i="35"/>
  <c r="BC39" i="35"/>
  <c r="BC43" i="35"/>
  <c r="BC33" i="35"/>
  <c r="BC38" i="35"/>
  <c r="BC42" i="35"/>
  <c r="BC47" i="35"/>
  <c r="BC50" i="35"/>
  <c r="BC5" i="35"/>
  <c r="BC15" i="35"/>
  <c r="BC32" i="35"/>
  <c r="BC36" i="35"/>
  <c r="BC37" i="35"/>
  <c r="BC41" i="35"/>
  <c r="BC51" i="35"/>
  <c r="BC46" i="35"/>
  <c r="BC45" i="35"/>
  <c r="BC49" i="35"/>
  <c r="BN6" i="35"/>
  <c r="BN10" i="35"/>
  <c r="BN9" i="35"/>
  <c r="BN11" i="35"/>
  <c r="BN7" i="35"/>
  <c r="BN15" i="35"/>
  <c r="BN8" i="35"/>
  <c r="BN14" i="35"/>
  <c r="BN19" i="35"/>
  <c r="BN13" i="35"/>
  <c r="BN16" i="35"/>
  <c r="BN18" i="35"/>
  <c r="BN12" i="35"/>
  <c r="BN17" i="35"/>
  <c r="BN21" i="35"/>
  <c r="BN23" i="35"/>
  <c r="BN27" i="35"/>
  <c r="BN22" i="35"/>
  <c r="BN20" i="35"/>
  <c r="BN25" i="35"/>
  <c r="BN30" i="35"/>
  <c r="BN34" i="35"/>
  <c r="BN24" i="35"/>
  <c r="BN29" i="35"/>
  <c r="BN33" i="35"/>
  <c r="BN28" i="35"/>
  <c r="BN26" i="35"/>
  <c r="BN32" i="35"/>
  <c r="BN39" i="35"/>
  <c r="BN43" i="35"/>
  <c r="BN47" i="35"/>
  <c r="BN31" i="35"/>
  <c r="BN38" i="35"/>
  <c r="BN42" i="35"/>
  <c r="BN46" i="35"/>
  <c r="BN35" i="35"/>
  <c r="BN37" i="35"/>
  <c r="BN45" i="35"/>
  <c r="BN50" i="35"/>
  <c r="BN51" i="35"/>
  <c r="BN49" i="35"/>
  <c r="BN40" i="35"/>
  <c r="BN44" i="35"/>
  <c r="BN36" i="35"/>
  <c r="BN41" i="35"/>
  <c r="BN48" i="35"/>
  <c r="BN5" i="35"/>
  <c r="BH8" i="35"/>
  <c r="BH6" i="35"/>
  <c r="BH9" i="35"/>
  <c r="BH7" i="35"/>
  <c r="BH10" i="35"/>
  <c r="BH11" i="35"/>
  <c r="BH13" i="35"/>
  <c r="BH12" i="35"/>
  <c r="BH16" i="35"/>
  <c r="BH17" i="35"/>
  <c r="BH21" i="35"/>
  <c r="BH20" i="35"/>
  <c r="BH14" i="35"/>
  <c r="BH15" i="35"/>
  <c r="BH25" i="35"/>
  <c r="BH29" i="35"/>
  <c r="BH22" i="35"/>
  <c r="BH24" i="35"/>
  <c r="BH18" i="35"/>
  <c r="BH23" i="35"/>
  <c r="BH27" i="35"/>
  <c r="BH26" i="35"/>
  <c r="BH32" i="35"/>
  <c r="BH36" i="35"/>
  <c r="BH31" i="35"/>
  <c r="BH19" i="35"/>
  <c r="BH34" i="35"/>
  <c r="BH37" i="35"/>
  <c r="BH41" i="35"/>
  <c r="BH45" i="35"/>
  <c r="BH49" i="35"/>
  <c r="BH28" i="35"/>
  <c r="BH33" i="35"/>
  <c r="BH35" i="35"/>
  <c r="BH40" i="35"/>
  <c r="BH44" i="35"/>
  <c r="BH30" i="35"/>
  <c r="BH39" i="35"/>
  <c r="BH38" i="35"/>
  <c r="BH47" i="35"/>
  <c r="BH50" i="35"/>
  <c r="BH5" i="35"/>
  <c r="BH42" i="35"/>
  <c r="BH46" i="35"/>
  <c r="BH48" i="35"/>
  <c r="BH43" i="35"/>
  <c r="BH51" i="35"/>
  <c r="AN8" i="35"/>
  <c r="AN6" i="35"/>
  <c r="AN9" i="35"/>
  <c r="AN7" i="35"/>
  <c r="AN10" i="35"/>
  <c r="AN11" i="35"/>
  <c r="AN13" i="35"/>
  <c r="AN12" i="35"/>
  <c r="AN14" i="35"/>
  <c r="AN17" i="35"/>
  <c r="AN21" i="35"/>
  <c r="AN16" i="35"/>
  <c r="AN20" i="35"/>
  <c r="AN25" i="35"/>
  <c r="AN29" i="35"/>
  <c r="AN15" i="35"/>
  <c r="AN18" i="35"/>
  <c r="AN19" i="35"/>
  <c r="AN24" i="35"/>
  <c r="AN22" i="35"/>
  <c r="AN23" i="35"/>
  <c r="AN27" i="35"/>
  <c r="AN32" i="35"/>
  <c r="AN36" i="35"/>
  <c r="AN28" i="35"/>
  <c r="AN31" i="35"/>
  <c r="AN35" i="35"/>
  <c r="AN26" i="35"/>
  <c r="AN30" i="35"/>
  <c r="AN37" i="35"/>
  <c r="AN41" i="35"/>
  <c r="AN45" i="35"/>
  <c r="AN49" i="35"/>
  <c r="AN40" i="35"/>
  <c r="AN44" i="35"/>
  <c r="AN34" i="35"/>
  <c r="AN39" i="35"/>
  <c r="AN33" i="35"/>
  <c r="AN43" i="35"/>
  <c r="AN5" i="35"/>
  <c r="AN38" i="35"/>
  <c r="AN42" i="35"/>
  <c r="AN47" i="35"/>
  <c r="AN50" i="35"/>
  <c r="AN48" i="35"/>
  <c r="AN51" i="35"/>
  <c r="AN46" i="35"/>
  <c r="CI5" i="35"/>
  <c r="CI13" i="35"/>
  <c r="CI16" i="35"/>
  <c r="CI23" i="35"/>
  <c r="CI18" i="35"/>
  <c r="CI26" i="35"/>
  <c r="CI34" i="35"/>
  <c r="CI47" i="35"/>
  <c r="CI31" i="35"/>
  <c r="CI39" i="35"/>
  <c r="BZ53" i="35"/>
  <c r="N52" i="35"/>
  <c r="CO11" i="35"/>
  <c r="CO12" i="35"/>
  <c r="CO13" i="35"/>
  <c r="CO20" i="35"/>
  <c r="CO17" i="35"/>
  <c r="CO25" i="35"/>
  <c r="CO33" i="35"/>
  <c r="CO41" i="35"/>
  <c r="CO30" i="35"/>
  <c r="CO38" i="35"/>
  <c r="CA53" i="35"/>
  <c r="CH25" i="35"/>
  <c r="CH15" i="35"/>
  <c r="CH36" i="35"/>
  <c r="CH12" i="35"/>
  <c r="CH19" i="35"/>
  <c r="CH20" i="35"/>
  <c r="CH28" i="35"/>
  <c r="CH38" i="35"/>
  <c r="CH33" i="35"/>
  <c r="CH42" i="35"/>
  <c r="CH46" i="35"/>
  <c r="V52" i="35"/>
  <c r="CG5" i="35"/>
  <c r="CG6" i="35"/>
  <c r="CG14" i="35"/>
  <c r="CG18" i="35"/>
  <c r="CG26" i="35"/>
  <c r="CG17" i="35"/>
  <c r="CG25" i="35"/>
  <c r="CG35" i="35"/>
  <c r="CG43" i="35"/>
  <c r="CG34" i="35"/>
  <c r="CG41" i="35"/>
  <c r="CC53" i="35"/>
  <c r="BE53" i="35"/>
  <c r="BF6" i="35"/>
  <c r="BF10" i="35"/>
  <c r="BF7" i="35"/>
  <c r="BF11" i="35"/>
  <c r="BF8" i="35"/>
  <c r="BF9" i="35"/>
  <c r="BF15" i="35"/>
  <c r="BF14" i="35"/>
  <c r="BF19" i="35"/>
  <c r="BF13" i="35"/>
  <c r="BF18" i="35"/>
  <c r="BF12" i="35"/>
  <c r="BF17" i="35"/>
  <c r="BF23" i="35"/>
  <c r="BF27" i="35"/>
  <c r="BF16" i="35"/>
  <c r="BF20" i="35"/>
  <c r="BF21" i="35"/>
  <c r="BF25" i="35"/>
  <c r="BF30" i="35"/>
  <c r="BF34" i="35"/>
  <c r="BF33" i="35"/>
  <c r="BF22" i="35"/>
  <c r="BF28" i="35"/>
  <c r="BF24" i="35"/>
  <c r="BF32" i="35"/>
  <c r="BF35" i="35"/>
  <c r="BF39" i="35"/>
  <c r="BF43" i="35"/>
  <c r="BF47" i="35"/>
  <c r="BF31" i="35"/>
  <c r="BF36" i="35"/>
  <c r="BF38" i="35"/>
  <c r="BF42" i="35"/>
  <c r="BF46" i="35"/>
  <c r="BF37" i="35"/>
  <c r="BF45" i="35"/>
  <c r="BF48" i="35"/>
  <c r="BF51" i="35"/>
  <c r="BF26" i="35"/>
  <c r="BF44" i="35"/>
  <c r="BF49" i="35"/>
  <c r="BF41" i="35"/>
  <c r="BF50" i="35"/>
  <c r="BF5" i="35"/>
  <c r="BF29" i="35"/>
  <c r="BF40" i="35"/>
  <c r="AY7" i="35"/>
  <c r="AY8" i="35"/>
  <c r="AY6" i="35"/>
  <c r="AY9" i="35"/>
  <c r="AY11" i="35"/>
  <c r="AY10" i="35"/>
  <c r="AY12" i="35"/>
  <c r="AY16" i="35"/>
  <c r="AY15" i="35"/>
  <c r="AY20" i="35"/>
  <c r="AY14" i="35"/>
  <c r="AY19" i="35"/>
  <c r="AY13" i="35"/>
  <c r="AY18" i="35"/>
  <c r="AY24" i="35"/>
  <c r="AY28" i="35"/>
  <c r="AY21" i="35"/>
  <c r="AY23" i="35"/>
  <c r="AY17" i="35"/>
  <c r="AY22" i="35"/>
  <c r="AY26" i="35"/>
  <c r="AY31" i="35"/>
  <c r="AY35" i="35"/>
  <c r="AY30" i="35"/>
  <c r="AY34" i="35"/>
  <c r="AY25" i="35"/>
  <c r="AY29" i="35"/>
  <c r="AY33" i="35"/>
  <c r="AY36" i="35"/>
  <c r="AY40" i="35"/>
  <c r="AY44" i="35"/>
  <c r="AY48" i="35"/>
  <c r="AY32" i="35"/>
  <c r="AY39" i="35"/>
  <c r="AY43" i="35"/>
  <c r="AY38" i="35"/>
  <c r="AY37" i="35"/>
  <c r="AY46" i="35"/>
  <c r="AY49" i="35"/>
  <c r="AY41" i="35"/>
  <c r="AY45" i="35"/>
  <c r="AY47" i="35"/>
  <c r="AY50" i="35"/>
  <c r="AY51" i="35"/>
  <c r="AY27" i="35"/>
  <c r="AY5" i="35"/>
  <c r="AY42" i="35"/>
  <c r="AO9" i="35"/>
  <c r="AO8" i="35"/>
  <c r="AO6" i="35"/>
  <c r="AO14" i="35"/>
  <c r="AO13" i="35"/>
  <c r="AO15" i="35"/>
  <c r="AO18" i="35"/>
  <c r="AO22" i="35"/>
  <c r="AO12" i="35"/>
  <c r="AO17" i="35"/>
  <c r="AO7" i="35"/>
  <c r="AO10" i="35"/>
  <c r="AO11" i="35"/>
  <c r="AO16" i="35"/>
  <c r="AO26" i="35"/>
  <c r="AO20" i="35"/>
  <c r="AO21" i="35"/>
  <c r="AO25" i="35"/>
  <c r="AO19" i="35"/>
  <c r="AO24" i="35"/>
  <c r="AO28" i="35"/>
  <c r="AO33" i="35"/>
  <c r="AO23" i="35"/>
  <c r="AO32" i="35"/>
  <c r="AO27" i="35"/>
  <c r="AO29" i="35"/>
  <c r="AO31" i="35"/>
  <c r="AO36" i="35"/>
  <c r="AO38" i="35"/>
  <c r="AO42" i="35"/>
  <c r="AO46" i="35"/>
  <c r="AO50" i="35"/>
  <c r="AO30" i="35"/>
  <c r="AO37" i="35"/>
  <c r="AO41" i="35"/>
  <c r="AO45" i="35"/>
  <c r="AO35" i="35"/>
  <c r="AO40" i="35"/>
  <c r="AO44" i="35"/>
  <c r="AO49" i="35"/>
  <c r="AO48" i="35"/>
  <c r="AO51" i="35"/>
  <c r="AO34" i="35"/>
  <c r="AO39" i="35"/>
  <c r="AO43" i="35"/>
  <c r="AO5" i="35"/>
  <c r="AO47" i="35"/>
  <c r="AW9" i="35"/>
  <c r="AW6" i="35"/>
  <c r="AW7" i="35"/>
  <c r="AW10" i="35"/>
  <c r="AW8" i="35"/>
  <c r="AW14" i="35"/>
  <c r="AW11" i="35"/>
  <c r="AW13" i="35"/>
  <c r="AW15" i="35"/>
  <c r="AW16" i="35"/>
  <c r="AW18" i="35"/>
  <c r="AW22" i="35"/>
  <c r="AW12" i="35"/>
  <c r="AW17" i="35"/>
  <c r="AW26" i="35"/>
  <c r="AW20" i="35"/>
  <c r="AW25" i="35"/>
  <c r="AW19" i="35"/>
  <c r="AW24" i="35"/>
  <c r="AW28" i="35"/>
  <c r="AW29" i="35"/>
  <c r="AW33" i="35"/>
  <c r="AW32" i="35"/>
  <c r="AW27" i="35"/>
  <c r="AW21" i="35"/>
  <c r="AW31" i="35"/>
  <c r="AW38" i="35"/>
  <c r="AW42" i="35"/>
  <c r="AW46" i="35"/>
  <c r="AW50" i="35"/>
  <c r="AW30" i="35"/>
  <c r="AW37" i="35"/>
  <c r="AW41" i="35"/>
  <c r="AW45" i="35"/>
  <c r="AW35" i="35"/>
  <c r="AW36" i="35"/>
  <c r="AW40" i="35"/>
  <c r="AW44" i="35"/>
  <c r="AW47" i="35"/>
  <c r="AW23" i="35"/>
  <c r="AW43" i="35"/>
  <c r="AW48" i="35"/>
  <c r="AW5" i="35"/>
  <c r="AW39" i="35"/>
  <c r="AW34" i="35"/>
  <c r="AW49" i="35"/>
  <c r="AW51" i="35"/>
  <c r="Q9" i="35"/>
  <c r="Q6" i="35"/>
  <c r="Q7" i="35"/>
  <c r="Q10" i="35"/>
  <c r="Q8" i="35"/>
  <c r="Q12" i="35"/>
  <c r="Q14" i="35"/>
  <c r="Q11" i="35"/>
  <c r="Q13" i="35"/>
  <c r="Q15" i="35"/>
  <c r="Q16" i="35"/>
  <c r="Q18" i="35"/>
  <c r="Q22" i="35"/>
  <c r="Q17" i="35"/>
  <c r="Q21" i="35"/>
  <c r="Q26" i="35"/>
  <c r="Q20" i="35"/>
  <c r="Q25" i="35"/>
  <c r="Q19" i="35"/>
  <c r="Q23" i="35"/>
  <c r="Q24" i="35"/>
  <c r="Q28" i="35"/>
  <c r="Q29" i="35"/>
  <c r="Q33" i="35"/>
  <c r="Q32" i="35"/>
  <c r="Q27" i="35"/>
  <c r="Q31" i="35"/>
  <c r="Q38" i="35"/>
  <c r="Q42" i="35"/>
  <c r="Q46" i="35"/>
  <c r="Q50" i="35"/>
  <c r="Q30" i="35"/>
  <c r="Q37" i="35"/>
  <c r="Q41" i="35"/>
  <c r="Q45" i="35"/>
  <c r="Q35" i="35"/>
  <c r="Q36" i="35"/>
  <c r="Q40" i="35"/>
  <c r="Q44" i="35"/>
  <c r="Q47" i="35"/>
  <c r="Q43" i="35"/>
  <c r="Q48" i="35"/>
  <c r="Q51" i="35"/>
  <c r="Q5" i="35"/>
  <c r="Q34" i="35"/>
  <c r="Q49" i="35"/>
  <c r="Q39" i="35"/>
  <c r="Y9" i="35"/>
  <c r="Y8" i="35"/>
  <c r="Y6" i="35"/>
  <c r="Y12" i="35"/>
  <c r="Y7" i="35"/>
  <c r="Y10" i="35"/>
  <c r="Y14" i="35"/>
  <c r="Y13" i="35"/>
  <c r="Y11" i="35"/>
  <c r="Y15" i="35"/>
  <c r="Y18" i="35"/>
  <c r="Y22" i="35"/>
  <c r="Y21" i="35"/>
  <c r="Y16" i="35"/>
  <c r="Y17" i="35"/>
  <c r="Y23" i="35"/>
  <c r="Y26" i="35"/>
  <c r="Y20" i="35"/>
  <c r="Y25" i="35"/>
  <c r="Y19" i="35"/>
  <c r="Y24" i="35"/>
  <c r="Y28" i="35"/>
  <c r="Y33" i="35"/>
  <c r="Y32" i="35"/>
  <c r="Y27" i="35"/>
  <c r="Y31" i="35"/>
  <c r="Y36" i="35"/>
  <c r="Y38" i="35"/>
  <c r="Y42" i="35"/>
  <c r="Y46" i="35"/>
  <c r="Y50" i="35"/>
  <c r="Y30" i="35"/>
  <c r="Y37" i="35"/>
  <c r="Y41" i="35"/>
  <c r="Y45" i="35"/>
  <c r="Y29" i="35"/>
  <c r="Y35" i="35"/>
  <c r="Y40" i="35"/>
  <c r="Y44" i="35"/>
  <c r="Y49" i="35"/>
  <c r="Y48" i="35"/>
  <c r="Y39" i="35"/>
  <c r="Y43" i="35"/>
  <c r="Y5" i="35"/>
  <c r="Y51" i="35"/>
  <c r="Y47" i="35"/>
  <c r="Y34" i="35"/>
  <c r="BJ6" i="35"/>
  <c r="BJ10" i="35"/>
  <c r="BJ8" i="35"/>
  <c r="BJ11" i="35"/>
  <c r="BJ9" i="35"/>
  <c r="BJ15" i="35"/>
  <c r="BJ14" i="35"/>
  <c r="BJ7" i="35"/>
  <c r="BJ12" i="35"/>
  <c r="BJ19" i="35"/>
  <c r="BJ18" i="35"/>
  <c r="BJ16" i="35"/>
  <c r="BJ17" i="35"/>
  <c r="BJ20" i="35"/>
  <c r="BJ23" i="35"/>
  <c r="BJ27" i="35"/>
  <c r="BJ21" i="35"/>
  <c r="BJ13" i="35"/>
  <c r="BJ22" i="35"/>
  <c r="BJ25" i="35"/>
  <c r="BJ24" i="35"/>
  <c r="BJ28" i="35"/>
  <c r="BJ30" i="35"/>
  <c r="BJ34" i="35"/>
  <c r="BJ26" i="35"/>
  <c r="BJ33" i="35"/>
  <c r="BJ29" i="35"/>
  <c r="BJ36" i="35"/>
  <c r="BJ39" i="35"/>
  <c r="BJ43" i="35"/>
  <c r="BJ47" i="35"/>
  <c r="BJ38" i="35"/>
  <c r="BJ42" i="35"/>
  <c r="BJ46" i="35"/>
  <c r="BJ32" i="35"/>
  <c r="BJ37" i="35"/>
  <c r="BJ40" i="35"/>
  <c r="BJ41" i="35"/>
  <c r="BJ49" i="35"/>
  <c r="BJ51" i="35"/>
  <c r="BJ44" i="35"/>
  <c r="BJ48" i="35"/>
  <c r="BJ31" i="35"/>
  <c r="BJ35" i="35"/>
  <c r="BJ50" i="35"/>
  <c r="BJ45" i="35"/>
  <c r="BJ5" i="35"/>
  <c r="BG7" i="35"/>
  <c r="BG10" i="35"/>
  <c r="BG11" i="35"/>
  <c r="BG8" i="35"/>
  <c r="BG12" i="35"/>
  <c r="BG16" i="35"/>
  <c r="BG6" i="35"/>
  <c r="BG9" i="35"/>
  <c r="BG20" i="35"/>
  <c r="BG14" i="35"/>
  <c r="BG19" i="35"/>
  <c r="BG13" i="35"/>
  <c r="BG15" i="35"/>
  <c r="BG18" i="35"/>
  <c r="BG17" i="35"/>
  <c r="BG22" i="35"/>
  <c r="BG24" i="35"/>
  <c r="BG28" i="35"/>
  <c r="BG23" i="35"/>
  <c r="BG26" i="35"/>
  <c r="BG29" i="35"/>
  <c r="BG31" i="35"/>
  <c r="BG35" i="35"/>
  <c r="BG21" i="35"/>
  <c r="BG25" i="35"/>
  <c r="BG30" i="35"/>
  <c r="BG34" i="35"/>
  <c r="BG27" i="35"/>
  <c r="BG33" i="35"/>
  <c r="BG40" i="35"/>
  <c r="BG44" i="35"/>
  <c r="BG48" i="35"/>
  <c r="BG32" i="35"/>
  <c r="BG39" i="35"/>
  <c r="BG43" i="35"/>
  <c r="BG36" i="35"/>
  <c r="BG38" i="35"/>
  <c r="BG46" i="35"/>
  <c r="BG5" i="35"/>
  <c r="BG45" i="35"/>
  <c r="BG51" i="35"/>
  <c r="BG37" i="35"/>
  <c r="BG42" i="35"/>
  <c r="BG49" i="35"/>
  <c r="BG41" i="35"/>
  <c r="BG47" i="35"/>
  <c r="BG50" i="35"/>
  <c r="BA9" i="35"/>
  <c r="BA7" i="35"/>
  <c r="BA10" i="35"/>
  <c r="BA8" i="35"/>
  <c r="BA6" i="35"/>
  <c r="BA14" i="35"/>
  <c r="BA13" i="35"/>
  <c r="BA18" i="35"/>
  <c r="BA22" i="35"/>
  <c r="BA17" i="35"/>
  <c r="BA15" i="35"/>
  <c r="BA12" i="35"/>
  <c r="BA16" i="35"/>
  <c r="BA19" i="35"/>
  <c r="BA26" i="35"/>
  <c r="BA25" i="35"/>
  <c r="BA11" i="35"/>
  <c r="BA21" i="35"/>
  <c r="BA24" i="35"/>
  <c r="BA28" i="35"/>
  <c r="BA23" i="35"/>
  <c r="BA27" i="35"/>
  <c r="BA33" i="35"/>
  <c r="BA32" i="35"/>
  <c r="BA20" i="35"/>
  <c r="BA35" i="35"/>
  <c r="BA38" i="35"/>
  <c r="BA42" i="35"/>
  <c r="BA46" i="35"/>
  <c r="BA50" i="35"/>
  <c r="BA29" i="35"/>
  <c r="BA34" i="35"/>
  <c r="BA36" i="35"/>
  <c r="BA37" i="35"/>
  <c r="BA41" i="35"/>
  <c r="BA45" i="35"/>
  <c r="BA31" i="35"/>
  <c r="BA40" i="35"/>
  <c r="BA39" i="35"/>
  <c r="BA48" i="35"/>
  <c r="BA47" i="35"/>
  <c r="BA49" i="35"/>
  <c r="BA5" i="35"/>
  <c r="BA43" i="35"/>
  <c r="BA51" i="35"/>
  <c r="BA44" i="35"/>
  <c r="BA30" i="35"/>
  <c r="BI9" i="35"/>
  <c r="BI6" i="35"/>
  <c r="BI7" i="35"/>
  <c r="BI10" i="35"/>
  <c r="BI8" i="35"/>
  <c r="BI11" i="35"/>
  <c r="BI14" i="35"/>
  <c r="BI13" i="35"/>
  <c r="BI15" i="35"/>
  <c r="BI18" i="35"/>
  <c r="BI22" i="35"/>
  <c r="BI16" i="35"/>
  <c r="BI17" i="35"/>
  <c r="BI19" i="35"/>
  <c r="BI21" i="35"/>
  <c r="BI26" i="35"/>
  <c r="BI12" i="35"/>
  <c r="BI25" i="35"/>
  <c r="BI24" i="35"/>
  <c r="BI28" i="35"/>
  <c r="BI27" i="35"/>
  <c r="BI33" i="35"/>
  <c r="BI29" i="35"/>
  <c r="BI32" i="35"/>
  <c r="BI23" i="35"/>
  <c r="BI38" i="35"/>
  <c r="BI42" i="35"/>
  <c r="BI46" i="35"/>
  <c r="BI50" i="35"/>
  <c r="BI34" i="35"/>
  <c r="BI37" i="35"/>
  <c r="BI41" i="35"/>
  <c r="BI45" i="35"/>
  <c r="BI20" i="35"/>
  <c r="BI31" i="35"/>
  <c r="BI35" i="35"/>
  <c r="BI40" i="35"/>
  <c r="BI30" i="35"/>
  <c r="BI43" i="35"/>
  <c r="BI49" i="35"/>
  <c r="BI47" i="35"/>
  <c r="BI5" i="35"/>
  <c r="BI36" i="35"/>
  <c r="BI39" i="35"/>
  <c r="BI44" i="35"/>
  <c r="BI48" i="35"/>
  <c r="BI51" i="35"/>
  <c r="BR6" i="35"/>
  <c r="BR11" i="35"/>
  <c r="BR7" i="35"/>
  <c r="BR10" i="35"/>
  <c r="BR8" i="35"/>
  <c r="BR15" i="35"/>
  <c r="BR14" i="35"/>
  <c r="BR12" i="35"/>
  <c r="BR16" i="35"/>
  <c r="BR19" i="35"/>
  <c r="BR18" i="35"/>
  <c r="BR9" i="35"/>
  <c r="BR17" i="35"/>
  <c r="BR20" i="35"/>
  <c r="BR22" i="35"/>
  <c r="BR23" i="35"/>
  <c r="BR27" i="35"/>
  <c r="BR25" i="35"/>
  <c r="BR28" i="35"/>
  <c r="BR30" i="35"/>
  <c r="BR34" i="35"/>
  <c r="BR26" i="35"/>
  <c r="BR29" i="35"/>
  <c r="BR33" i="35"/>
  <c r="BR24" i="35"/>
  <c r="BR39" i="35"/>
  <c r="BR43" i="35"/>
  <c r="BR47" i="35"/>
  <c r="BR21" i="35"/>
  <c r="BR35" i="35"/>
  <c r="BR38" i="35"/>
  <c r="BR42" i="35"/>
  <c r="BR46" i="35"/>
  <c r="BR13" i="35"/>
  <c r="BR32" i="35"/>
  <c r="BR36" i="35"/>
  <c r="BR37" i="35"/>
  <c r="BR41" i="35"/>
  <c r="BR51" i="35"/>
  <c r="BR48" i="35"/>
  <c r="BR44" i="35"/>
  <c r="BR50" i="35"/>
  <c r="BR31" i="35"/>
  <c r="BR40" i="35"/>
  <c r="BR45" i="35"/>
  <c r="BR49" i="35"/>
  <c r="BR5" i="35"/>
  <c r="BS7" i="35"/>
  <c r="BS6" i="35"/>
  <c r="BS9" i="35"/>
  <c r="BS10" i="35"/>
  <c r="BS12" i="35"/>
  <c r="BS16" i="35"/>
  <c r="BS13" i="35"/>
  <c r="BS20" i="35"/>
  <c r="BS19" i="35"/>
  <c r="BS11" i="35"/>
  <c r="BS18" i="35"/>
  <c r="BS14" i="35"/>
  <c r="BS21" i="35"/>
  <c r="BS24" i="35"/>
  <c r="BS28" i="35"/>
  <c r="BS8" i="35"/>
  <c r="BS22" i="35"/>
  <c r="BS23" i="35"/>
  <c r="BS15" i="35"/>
  <c r="BS26" i="35"/>
  <c r="BS25" i="35"/>
  <c r="BS31" i="35"/>
  <c r="BS35" i="35"/>
  <c r="BS27" i="35"/>
  <c r="BS30" i="35"/>
  <c r="BS34" i="35"/>
  <c r="BS29" i="35"/>
  <c r="BS40" i="35"/>
  <c r="BS44" i="35"/>
  <c r="BS48" i="35"/>
  <c r="BS17" i="35"/>
  <c r="BS39" i="35"/>
  <c r="BS43" i="35"/>
  <c r="BS33" i="35"/>
  <c r="BS38" i="35"/>
  <c r="BS36" i="35"/>
  <c r="BS42" i="35"/>
  <c r="BS47" i="35"/>
  <c r="BS50" i="35"/>
  <c r="BS45" i="35"/>
  <c r="BS5" i="35"/>
  <c r="BS37" i="35"/>
  <c r="BS41" i="35"/>
  <c r="BS51" i="35"/>
  <c r="BS49" i="35"/>
  <c r="BS46" i="35"/>
  <c r="BS32" i="35"/>
  <c r="BQ9" i="35"/>
  <c r="BQ7" i="35"/>
  <c r="BQ10" i="35"/>
  <c r="BQ8" i="35"/>
  <c r="BQ14" i="35"/>
  <c r="BQ13" i="35"/>
  <c r="BQ18" i="35"/>
  <c r="BQ22" i="35"/>
  <c r="BQ11" i="35"/>
  <c r="BQ17" i="35"/>
  <c r="BQ6" i="35"/>
  <c r="BQ15" i="35"/>
  <c r="BQ19" i="35"/>
  <c r="BQ26" i="35"/>
  <c r="BQ25" i="35"/>
  <c r="BQ12" i="35"/>
  <c r="BQ21" i="35"/>
  <c r="BQ24" i="35"/>
  <c r="BQ28" i="35"/>
  <c r="BQ20" i="35"/>
  <c r="BQ23" i="35"/>
  <c r="BQ27" i="35"/>
  <c r="BQ29" i="35"/>
  <c r="BQ33" i="35"/>
  <c r="BQ32" i="35"/>
  <c r="BQ16" i="35"/>
  <c r="BQ35" i="35"/>
  <c r="BQ38" i="35"/>
  <c r="BQ42" i="35"/>
  <c r="BQ46" i="35"/>
  <c r="BQ50" i="35"/>
  <c r="BQ34" i="35"/>
  <c r="BQ36" i="35"/>
  <c r="BQ37" i="35"/>
  <c r="BQ41" i="35"/>
  <c r="BQ45" i="35"/>
  <c r="BQ31" i="35"/>
  <c r="BQ40" i="35"/>
  <c r="BQ39" i="35"/>
  <c r="BQ48" i="35"/>
  <c r="BQ47" i="35"/>
  <c r="BQ51" i="35"/>
  <c r="BQ30" i="35"/>
  <c r="BQ49" i="35"/>
  <c r="BQ5" i="35"/>
  <c r="BQ44" i="35"/>
  <c r="BQ43" i="35"/>
  <c r="AG9" i="35"/>
  <c r="AG6" i="35"/>
  <c r="AG7" i="35"/>
  <c r="AG10" i="35"/>
  <c r="AG8" i="35"/>
  <c r="AG14" i="35"/>
  <c r="AG11" i="35"/>
  <c r="AG13" i="35"/>
  <c r="AG15" i="35"/>
  <c r="AG16" i="35"/>
  <c r="AG18" i="35"/>
  <c r="AG22" i="35"/>
  <c r="AG12" i="35"/>
  <c r="AG17" i="35"/>
  <c r="AG21" i="35"/>
  <c r="AG26" i="35"/>
  <c r="AG20" i="35"/>
  <c r="AG25" i="35"/>
  <c r="AG19" i="35"/>
  <c r="AG24" i="35"/>
  <c r="AG28" i="35"/>
  <c r="AG29" i="35"/>
  <c r="AG33" i="35"/>
  <c r="AG32" i="35"/>
  <c r="AG27" i="35"/>
  <c r="AG31" i="35"/>
  <c r="AG38" i="35"/>
  <c r="AG42" i="35"/>
  <c r="AG46" i="35"/>
  <c r="AG50" i="35"/>
  <c r="AG30" i="35"/>
  <c r="AG37" i="35"/>
  <c r="AG41" i="35"/>
  <c r="AG45" i="35"/>
  <c r="AG23" i="35"/>
  <c r="AG35" i="35"/>
  <c r="AG36" i="35"/>
  <c r="AG40" i="35"/>
  <c r="AG34" i="35"/>
  <c r="AG44" i="35"/>
  <c r="AG47" i="35"/>
  <c r="AG39" i="35"/>
  <c r="AG43" i="35"/>
  <c r="AG48" i="35"/>
  <c r="AG5" i="35"/>
  <c r="AG51" i="35"/>
  <c r="AG49" i="35"/>
  <c r="AX6" i="35"/>
  <c r="AX10" i="35"/>
  <c r="AX9" i="35"/>
  <c r="AX11" i="35"/>
  <c r="AX7" i="35"/>
  <c r="AX15" i="35"/>
  <c r="AX14" i="35"/>
  <c r="AX19" i="35"/>
  <c r="AX8" i="35"/>
  <c r="AX13" i="35"/>
  <c r="AX16" i="35"/>
  <c r="AX18" i="35"/>
  <c r="AX12" i="35"/>
  <c r="AX17" i="35"/>
  <c r="AX21" i="35"/>
  <c r="AX23" i="35"/>
  <c r="AX27" i="35"/>
  <c r="AX22" i="35"/>
  <c r="AX20" i="35"/>
  <c r="AX25" i="35"/>
  <c r="AX30" i="35"/>
  <c r="AX34" i="35"/>
  <c r="AX24" i="35"/>
  <c r="AX29" i="35"/>
  <c r="AX33" i="35"/>
  <c r="AX28" i="35"/>
  <c r="AX32" i="35"/>
  <c r="AX39" i="35"/>
  <c r="AX43" i="35"/>
  <c r="AX47" i="35"/>
  <c r="AX31" i="35"/>
  <c r="AX38" i="35"/>
  <c r="AX42" i="35"/>
  <c r="AX46" i="35"/>
  <c r="AX26" i="35"/>
  <c r="AX37" i="35"/>
  <c r="AX36" i="35"/>
  <c r="AX45" i="35"/>
  <c r="AX50" i="35"/>
  <c r="AX51" i="35"/>
  <c r="AX40" i="35"/>
  <c r="AX44" i="35"/>
  <c r="AX49" i="35"/>
  <c r="AX41" i="35"/>
  <c r="AX48" i="35"/>
  <c r="AX5" i="35"/>
  <c r="AX35" i="35"/>
  <c r="BO7" i="35"/>
  <c r="BO8" i="35"/>
  <c r="BO6" i="35"/>
  <c r="BO9" i="35"/>
  <c r="BO11" i="35"/>
  <c r="BO10" i="35"/>
  <c r="BO12" i="35"/>
  <c r="BO16" i="35"/>
  <c r="BO15" i="35"/>
  <c r="BO20" i="35"/>
  <c r="BO14" i="35"/>
  <c r="BO19" i="35"/>
  <c r="BO13" i="35"/>
  <c r="BO18" i="35"/>
  <c r="BO24" i="35"/>
  <c r="BO28" i="35"/>
  <c r="BO21" i="35"/>
  <c r="BO23" i="35"/>
  <c r="BO17" i="35"/>
  <c r="BO22" i="35"/>
  <c r="BO26" i="35"/>
  <c r="BO31" i="35"/>
  <c r="BO35" i="35"/>
  <c r="BO30" i="35"/>
  <c r="BO34" i="35"/>
  <c r="BO33" i="35"/>
  <c r="BO36" i="35"/>
  <c r="BO40" i="35"/>
  <c r="BO44" i="35"/>
  <c r="BO48" i="35"/>
  <c r="BO25" i="35"/>
  <c r="BO27" i="35"/>
  <c r="BO32" i="35"/>
  <c r="BO39" i="35"/>
  <c r="BO43" i="35"/>
  <c r="BO29" i="35"/>
  <c r="BO38" i="35"/>
  <c r="BO37" i="35"/>
  <c r="BO46" i="35"/>
  <c r="BO49" i="35"/>
  <c r="BO45" i="35"/>
  <c r="BO47" i="35"/>
  <c r="BO50" i="35"/>
  <c r="BO51" i="35"/>
  <c r="BO41" i="35"/>
  <c r="BO42" i="35"/>
  <c r="BO5" i="35"/>
  <c r="U9" i="35"/>
  <c r="U7" i="35"/>
  <c r="U10" i="35"/>
  <c r="U8" i="35"/>
  <c r="U12" i="35"/>
  <c r="U14" i="35"/>
  <c r="U13" i="35"/>
  <c r="U17" i="35"/>
  <c r="U18" i="35"/>
  <c r="U22" i="35"/>
  <c r="U6" i="35"/>
  <c r="U21" i="35"/>
  <c r="U15" i="35"/>
  <c r="U19" i="35"/>
  <c r="U26" i="35"/>
  <c r="U11" i="35"/>
  <c r="U23" i="35"/>
  <c r="U25" i="35"/>
  <c r="U16" i="35"/>
  <c r="U24" i="35"/>
  <c r="U28" i="35"/>
  <c r="U27" i="35"/>
  <c r="U33" i="35"/>
  <c r="U32" i="35"/>
  <c r="U20" i="35"/>
  <c r="U35" i="35"/>
  <c r="U38" i="35"/>
  <c r="U42" i="35"/>
  <c r="U46" i="35"/>
  <c r="U50" i="35"/>
  <c r="U29" i="35"/>
  <c r="U34" i="35"/>
  <c r="U36" i="35"/>
  <c r="U37" i="35"/>
  <c r="U41" i="35"/>
  <c r="U45" i="35"/>
  <c r="U31" i="35"/>
  <c r="U40" i="35"/>
  <c r="U39" i="35"/>
  <c r="U48" i="35"/>
  <c r="U51" i="35"/>
  <c r="U43" i="35"/>
  <c r="U49" i="35"/>
  <c r="U5" i="35"/>
  <c r="U30" i="35"/>
  <c r="U44" i="35"/>
  <c r="U47" i="35"/>
  <c r="AA53" i="35"/>
  <c r="CF16" i="35"/>
  <c r="CF14" i="35"/>
  <c r="CF5" i="35"/>
  <c r="CF13" i="35"/>
  <c r="CF24" i="35"/>
  <c r="CF17" i="35"/>
  <c r="CF25" i="35"/>
  <c r="CF43" i="35"/>
  <c r="CF34" i="35"/>
  <c r="CF41" i="35"/>
  <c r="CF49" i="35"/>
  <c r="CF50" i="35"/>
  <c r="CF33" i="35"/>
  <c r="CF22" i="35"/>
  <c r="CF7" i="35"/>
  <c r="CF15" i="35"/>
  <c r="CF29" i="35"/>
  <c r="CF19" i="35"/>
  <c r="CF27" i="35"/>
  <c r="CF45" i="35"/>
  <c r="CF36" i="35"/>
  <c r="CF42" i="35"/>
  <c r="CF51" i="35"/>
  <c r="CF52" i="35"/>
  <c r="CF8" i="35"/>
  <c r="CF12" i="35"/>
  <c r="CF20" i="35"/>
  <c r="CF9" i="35"/>
  <c r="CF18" i="35"/>
  <c r="CF31" i="35"/>
  <c r="CF21" i="35"/>
  <c r="CF37" i="35"/>
  <c r="CF30" i="35"/>
  <c r="CF38" i="35"/>
  <c r="CF44" i="35"/>
  <c r="CF46" i="35"/>
  <c r="BV52" i="35"/>
  <c r="BV53" i="35"/>
  <c r="BW53" i="35"/>
  <c r="BW52" i="35"/>
  <c r="AX52" i="35"/>
  <c r="AX53" i="35"/>
  <c r="BF52" i="35"/>
  <c r="BF53" i="35"/>
  <c r="BG53" i="35"/>
  <c r="BG52" i="35"/>
  <c r="BO53" i="35"/>
  <c r="BO52" i="35"/>
  <c r="AP52" i="35"/>
  <c r="AP53" i="35"/>
  <c r="CD52" i="35"/>
  <c r="CD53" i="35"/>
  <c r="CL51" i="35"/>
  <c r="CL49" i="35"/>
  <c r="CL47" i="35"/>
  <c r="CL50" i="35"/>
  <c r="CL48" i="35"/>
  <c r="CL46" i="35"/>
  <c r="CL45" i="35"/>
  <c r="CL43" i="35"/>
  <c r="CL41" i="35"/>
  <c r="CL39" i="35"/>
  <c r="CL37" i="35"/>
  <c r="CL35" i="35"/>
  <c r="CL33" i="35"/>
  <c r="CL31" i="35"/>
  <c r="CL29" i="35"/>
  <c r="CL42" i="35"/>
  <c r="CL40" i="35"/>
  <c r="CL32" i="35"/>
  <c r="CL44" i="35"/>
  <c r="CL34" i="35"/>
  <c r="CL28" i="35"/>
  <c r="CL26" i="35"/>
  <c r="CL24" i="35"/>
  <c r="CL22" i="35"/>
  <c r="CL20" i="35"/>
  <c r="CL18" i="35"/>
  <c r="CL36" i="35"/>
  <c r="CL21" i="35"/>
  <c r="CL23" i="35"/>
  <c r="CL16" i="35"/>
  <c r="CL14" i="35"/>
  <c r="CL12" i="35"/>
  <c r="CL10" i="35"/>
  <c r="CL8" i="35"/>
  <c r="CL6" i="35"/>
  <c r="CL38" i="35"/>
  <c r="CL25" i="35"/>
  <c r="CL17" i="35"/>
  <c r="CL30" i="35"/>
  <c r="CL19" i="35"/>
  <c r="CL5" i="35"/>
  <c r="CL13" i="35"/>
  <c r="CL11" i="35"/>
  <c r="CL15" i="35"/>
  <c r="CL9" i="35"/>
  <c r="CL27" i="35"/>
  <c r="CL7" i="35"/>
  <c r="CM50" i="35"/>
  <c r="CM51" i="35"/>
  <c r="CM49" i="35"/>
  <c r="CM47" i="35"/>
  <c r="CM46" i="35"/>
  <c r="CM45" i="35"/>
  <c r="CM48" i="35"/>
  <c r="CM41" i="35"/>
  <c r="CM39" i="35"/>
  <c r="CM37" i="35"/>
  <c r="CM35" i="35"/>
  <c r="CM33" i="35"/>
  <c r="CM31" i="35"/>
  <c r="CM29" i="35"/>
  <c r="CM43" i="35"/>
  <c r="CM42" i="35"/>
  <c r="CM44" i="35"/>
  <c r="CM40" i="35"/>
  <c r="CM38" i="35"/>
  <c r="CM36" i="35"/>
  <c r="CM34" i="35"/>
  <c r="CM32" i="35"/>
  <c r="CM30" i="35"/>
  <c r="CM28" i="35"/>
  <c r="CM26" i="35"/>
  <c r="CM24" i="35"/>
  <c r="CM22" i="35"/>
  <c r="CM20" i="35"/>
  <c r="CM18" i="35"/>
  <c r="CM27" i="35"/>
  <c r="CM25" i="35"/>
  <c r="CM23" i="35"/>
  <c r="CM21" i="35"/>
  <c r="CM19" i="35"/>
  <c r="CM17" i="35"/>
  <c r="CM16" i="35"/>
  <c r="CM14" i="35"/>
  <c r="CM12" i="35"/>
  <c r="CM15" i="35"/>
  <c r="CM13" i="35"/>
  <c r="CM11" i="35"/>
  <c r="CM9" i="35"/>
  <c r="CM7" i="35"/>
  <c r="CM5" i="35"/>
  <c r="CM8" i="35"/>
  <c r="CM10" i="35"/>
  <c r="CM6" i="35"/>
  <c r="BN52" i="35"/>
  <c r="BN53" i="35"/>
  <c r="A29" i="30"/>
  <c r="L15" i="23"/>
  <c r="W6" i="28"/>
  <c r="A3" i="28"/>
  <c r="AK22" i="31"/>
  <c r="AK35" i="34"/>
  <c r="AK34" i="34"/>
  <c r="AK33" i="34"/>
  <c r="AK32" i="34"/>
  <c r="AK31" i="34"/>
  <c r="AK30" i="34"/>
  <c r="AK29" i="34"/>
  <c r="AK28" i="34"/>
  <c r="AK27" i="34"/>
  <c r="AK26" i="34"/>
  <c r="AK25" i="34"/>
  <c r="AK24" i="34"/>
  <c r="AK23" i="34"/>
  <c r="AK22" i="34"/>
  <c r="AK21" i="34"/>
  <c r="AK20" i="34"/>
  <c r="AK19" i="34"/>
  <c r="AK18" i="34"/>
  <c r="AK17" i="34"/>
  <c r="AK16" i="34"/>
  <c r="AK15" i="34"/>
  <c r="AK14" i="34"/>
  <c r="AK13" i="34"/>
  <c r="AK12" i="34"/>
  <c r="AK11" i="34"/>
  <c r="AK10" i="34"/>
  <c r="AK9" i="34"/>
  <c r="AK8" i="34"/>
  <c r="AK7" i="34"/>
  <c r="AK6" i="34"/>
  <c r="AN2" i="34"/>
  <c r="AH2" i="34"/>
  <c r="AK17" i="33"/>
  <c r="AK16" i="33"/>
  <c r="AK15" i="33"/>
  <c r="AK14" i="33"/>
  <c r="AK13" i="33"/>
  <c r="AK12" i="33"/>
  <c r="AH8" i="33"/>
  <c r="AN2" i="33"/>
  <c r="AN1" i="33"/>
  <c r="AN2" i="31"/>
  <c r="AK7" i="31"/>
  <c r="AK8" i="31"/>
  <c r="AK9" i="31"/>
  <c r="AK10" i="31"/>
  <c r="AK11" i="31"/>
  <c r="AK12" i="31"/>
  <c r="AK13" i="31"/>
  <c r="AK14" i="31"/>
  <c r="AK15" i="31"/>
  <c r="AK16" i="31"/>
  <c r="AK17" i="31"/>
  <c r="AK18" i="31"/>
  <c r="AK19" i="31"/>
  <c r="AK20" i="31"/>
  <c r="AK21" i="31"/>
  <c r="AK23" i="31"/>
  <c r="AK24" i="31"/>
  <c r="AK25" i="31"/>
  <c r="AK26" i="31"/>
  <c r="AK27" i="31"/>
  <c r="AK28" i="31"/>
  <c r="AK29" i="31"/>
  <c r="AK30" i="31"/>
  <c r="AK31" i="31"/>
  <c r="AK32" i="31"/>
  <c r="AK33" i="31"/>
  <c r="AK34" i="31"/>
  <c r="AK35" i="31"/>
  <c r="AK6" i="31"/>
  <c r="D4" i="32"/>
  <c r="F4" i="32"/>
  <c r="H4" i="32"/>
  <c r="J4" i="32"/>
  <c r="C4" i="32"/>
  <c r="E4" i="32"/>
  <c r="G4" i="32"/>
  <c r="I4" i="32"/>
  <c r="C3" i="32"/>
  <c r="E3" i="32"/>
  <c r="G3" i="32"/>
  <c r="I3" i="32"/>
  <c r="AH2" i="31"/>
  <c r="B10" i="23"/>
  <c r="B46" i="26"/>
  <c r="B54" i="9"/>
  <c r="B47" i="26"/>
  <c r="B48" i="26"/>
  <c r="B45" i="26"/>
  <c r="B46" i="25"/>
  <c r="B48" i="25"/>
  <c r="B45" i="25"/>
  <c r="AC8" i="29"/>
  <c r="A5" i="29"/>
  <c r="Z6" i="28"/>
  <c r="Z8" i="29"/>
  <c r="W8" i="29"/>
  <c r="A1" i="23"/>
  <c r="S29" i="28"/>
  <c r="AK16" i="28"/>
  <c r="N29" i="28"/>
  <c r="G24" i="27"/>
  <c r="L19" i="23"/>
  <c r="L16" i="23"/>
  <c r="L17" i="23"/>
  <c r="L18" i="23"/>
  <c r="L23" i="23"/>
  <c r="L24" i="23"/>
  <c r="L29" i="23"/>
  <c r="G30" i="23"/>
  <c r="G31" i="23"/>
  <c r="G32" i="23"/>
  <c r="G33" i="23"/>
  <c r="G34" i="23"/>
  <c r="G35" i="23"/>
  <c r="G36" i="23"/>
  <c r="G37" i="23"/>
  <c r="L37" i="23"/>
  <c r="G38" i="23"/>
  <c r="G39" i="23"/>
  <c r="G40" i="23"/>
  <c r="G41" i="23"/>
  <c r="G42" i="23"/>
  <c r="G43" i="23"/>
  <c r="L43" i="23"/>
  <c r="G44" i="23"/>
  <c r="G45" i="23"/>
  <c r="G46" i="23"/>
  <c r="G47" i="23"/>
  <c r="G48" i="23"/>
  <c r="G49" i="23"/>
  <c r="G50" i="23"/>
  <c r="G51" i="23"/>
  <c r="G52" i="23"/>
  <c r="G53" i="23"/>
  <c r="G54" i="23"/>
  <c r="G55" i="23"/>
  <c r="L55" i="23"/>
  <c r="G56" i="23"/>
  <c r="G57" i="23"/>
  <c r="G58" i="23"/>
  <c r="G59" i="23"/>
  <c r="G60" i="23"/>
  <c r="G61" i="23"/>
  <c r="L61" i="23"/>
  <c r="G62" i="23"/>
  <c r="G63" i="23"/>
  <c r="G64" i="23"/>
  <c r="G65" i="23"/>
  <c r="G66" i="23"/>
  <c r="G67" i="23"/>
  <c r="G68" i="23"/>
  <c r="G69" i="23"/>
  <c r="G70" i="23"/>
  <c r="G71" i="23"/>
  <c r="G72" i="23"/>
  <c r="G73" i="23"/>
  <c r="G74" i="23"/>
  <c r="G75" i="23"/>
  <c r="G76" i="23"/>
  <c r="G77" i="23"/>
  <c r="G78" i="23"/>
  <c r="G79" i="23"/>
  <c r="G80" i="23"/>
  <c r="G81" i="23"/>
  <c r="G82" i="23"/>
  <c r="G83" i="23"/>
  <c r="G84" i="23"/>
  <c r="G85" i="23"/>
  <c r="L85" i="23"/>
  <c r="G86" i="23"/>
  <c r="G87" i="23"/>
  <c r="G88" i="23"/>
  <c r="G89" i="23"/>
  <c r="G90" i="23"/>
  <c r="G91" i="23"/>
  <c r="G92" i="23"/>
  <c r="G93" i="23"/>
  <c r="G94" i="23"/>
  <c r="G95" i="23"/>
  <c r="G96" i="23"/>
  <c r="G97" i="23"/>
  <c r="L97" i="23"/>
  <c r="G98" i="23"/>
  <c r="L98" i="23"/>
  <c r="G99" i="23"/>
  <c r="G100" i="23"/>
  <c r="G101" i="23"/>
  <c r="G102" i="23"/>
  <c r="G103" i="23"/>
  <c r="G104" i="23"/>
  <c r="L104" i="23"/>
  <c r="G105" i="23"/>
  <c r="G106" i="23"/>
  <c r="G107" i="23"/>
  <c r="G108" i="23"/>
  <c r="G109" i="23"/>
  <c r="G110" i="23"/>
  <c r="L110" i="23"/>
  <c r="G111" i="23"/>
  <c r="G112" i="23"/>
  <c r="G113" i="23"/>
  <c r="G114" i="23"/>
  <c r="I29" i="28"/>
  <c r="G28" i="27"/>
  <c r="L28" i="27"/>
  <c r="O46" i="27"/>
  <c r="N46" i="27"/>
  <c r="G46" i="27"/>
  <c r="L46" i="27"/>
  <c r="O44" i="27"/>
  <c r="N44" i="27"/>
  <c r="G44" i="27"/>
  <c r="L44" i="27"/>
  <c r="O42" i="27"/>
  <c r="N42" i="27"/>
  <c r="G42" i="27"/>
  <c r="L42" i="27"/>
  <c r="O40" i="27"/>
  <c r="N40" i="27"/>
  <c r="G40" i="27"/>
  <c r="L40" i="27"/>
  <c r="O38" i="27"/>
  <c r="N38" i="27"/>
  <c r="G38" i="27"/>
  <c r="L38" i="27"/>
  <c r="O36" i="27"/>
  <c r="N36" i="27"/>
  <c r="G36" i="27"/>
  <c r="L36" i="27"/>
  <c r="O34" i="27"/>
  <c r="N34" i="27"/>
  <c r="G34" i="27"/>
  <c r="L34" i="27"/>
  <c r="O32" i="27"/>
  <c r="N32" i="27"/>
  <c r="G32" i="27"/>
  <c r="L32" i="27"/>
  <c r="O30" i="27"/>
  <c r="N30" i="27"/>
  <c r="G30" i="27"/>
  <c r="L30" i="27"/>
  <c r="O28" i="27"/>
  <c r="N28" i="27"/>
  <c r="O26" i="27"/>
  <c r="N26" i="27"/>
  <c r="G26" i="27"/>
  <c r="L26" i="27"/>
  <c r="O24" i="27"/>
  <c r="N24" i="27"/>
  <c r="O22" i="27"/>
  <c r="N22" i="27"/>
  <c r="G22" i="27"/>
  <c r="O20" i="27"/>
  <c r="N20" i="27"/>
  <c r="G20" i="27"/>
  <c r="L20" i="27"/>
  <c r="O18" i="27"/>
  <c r="N18" i="27"/>
  <c r="G18" i="27"/>
  <c r="L18" i="27"/>
  <c r="L57" i="23"/>
  <c r="P18" i="27"/>
  <c r="P46" i="27"/>
  <c r="L20" i="23"/>
  <c r="L22" i="23"/>
  <c r="L21" i="23"/>
  <c r="P26" i="27"/>
  <c r="P28" i="27"/>
  <c r="P32" i="27"/>
  <c r="P36" i="27"/>
  <c r="P40" i="27"/>
  <c r="P44" i="27"/>
  <c r="P20" i="27"/>
  <c r="P22" i="27"/>
  <c r="L25" i="23"/>
  <c r="L113" i="23"/>
  <c r="L83" i="23"/>
  <c r="L53" i="23"/>
  <c r="L35" i="23"/>
  <c r="L34" i="23"/>
  <c r="L89" i="23"/>
  <c r="L65" i="23"/>
  <c r="L59" i="23"/>
  <c r="L41" i="23"/>
  <c r="L51" i="23"/>
  <c r="L33" i="23"/>
  <c r="L92" i="23"/>
  <c r="L86" i="23"/>
  <c r="L80" i="23"/>
  <c r="L74" i="23"/>
  <c r="L68" i="23"/>
  <c r="L62" i="23"/>
  <c r="L56" i="23"/>
  <c r="L50" i="23"/>
  <c r="L44" i="23"/>
  <c r="L38" i="23"/>
  <c r="L32" i="23"/>
  <c r="L26" i="23"/>
  <c r="L93" i="23"/>
  <c r="L77" i="23"/>
  <c r="L75" i="23"/>
  <c r="L103" i="23"/>
  <c r="L79" i="23"/>
  <c r="L67" i="23"/>
  <c r="L71" i="23"/>
  <c r="L114" i="23"/>
  <c r="L108" i="23"/>
  <c r="L102" i="23"/>
  <c r="L96" i="23"/>
  <c r="L90" i="23"/>
  <c r="L84" i="23"/>
  <c r="L78" i="23"/>
  <c r="L72" i="23"/>
  <c r="L66" i="23"/>
  <c r="L60" i="23"/>
  <c r="L54" i="23"/>
  <c r="L48" i="23"/>
  <c r="L42" i="23"/>
  <c r="L36" i="23"/>
  <c r="L30" i="23"/>
  <c r="L101" i="23"/>
  <c r="L107" i="23"/>
  <c r="L95" i="23"/>
  <c r="L47" i="23"/>
  <c r="L112" i="23"/>
  <c r="L106" i="23"/>
  <c r="L100" i="23"/>
  <c r="L94" i="23"/>
  <c r="L88" i="23"/>
  <c r="L76" i="23"/>
  <c r="L58" i="23"/>
  <c r="L46" i="23"/>
  <c r="L82" i="23"/>
  <c r="L70" i="23"/>
  <c r="L64" i="23"/>
  <c r="L52" i="23"/>
  <c r="L40" i="23"/>
  <c r="L28" i="23"/>
  <c r="L111" i="23"/>
  <c r="L105" i="23"/>
  <c r="L99" i="23"/>
  <c r="L87" i="23"/>
  <c r="L81" i="23"/>
  <c r="L69" i="23"/>
  <c r="L63" i="23"/>
  <c r="L45" i="23"/>
  <c r="L39" i="23"/>
  <c r="L27" i="23"/>
  <c r="L109" i="23"/>
  <c r="L91" i="23"/>
  <c r="L73" i="23"/>
  <c r="L49" i="23"/>
  <c r="L31" i="23"/>
  <c r="E4" i="25"/>
  <c r="E4" i="26"/>
  <c r="E7" i="26"/>
  <c r="E7" i="25"/>
  <c r="E6" i="25"/>
  <c r="E6" i="26"/>
  <c r="J1" i="31"/>
  <c r="AN1" i="31"/>
  <c r="P34" i="27"/>
  <c r="P42" i="27"/>
  <c r="L24" i="27"/>
  <c r="L22" i="27"/>
  <c r="P24" i="27"/>
  <c r="P30" i="27"/>
  <c r="P38" i="27"/>
  <c r="B47" i="25"/>
  <c r="AJ4" i="31"/>
  <c r="AJ5" i="31"/>
  <c r="J1" i="34"/>
  <c r="AN1" i="34"/>
  <c r="R5" i="34"/>
  <c r="F5" i="31"/>
  <c r="G5" i="34"/>
  <c r="S5" i="34"/>
  <c r="E16" i="9"/>
  <c r="G26" i="25"/>
  <c r="E39" i="25"/>
  <c r="E35" i="26"/>
  <c r="B23" i="9"/>
  <c r="C15" i="26"/>
  <c r="O15" i="26"/>
  <c r="D42" i="9"/>
  <c r="H38" i="26"/>
  <c r="G29" i="9"/>
  <c r="C13" i="25"/>
  <c r="O13" i="25"/>
  <c r="D28" i="25"/>
  <c r="B13" i="9"/>
  <c r="D37" i="26"/>
  <c r="C35" i="25"/>
  <c r="O35" i="25"/>
  <c r="F41" i="26"/>
  <c r="F41" i="9"/>
  <c r="F25" i="9"/>
  <c r="F14" i="9"/>
  <c r="B38" i="25"/>
  <c r="H30" i="9"/>
  <c r="G17" i="25"/>
  <c r="H24" i="25"/>
  <c r="B26" i="26"/>
  <c r="G20" i="25"/>
  <c r="E34" i="9"/>
  <c r="C39" i="26"/>
  <c r="O39" i="26"/>
  <c r="C13" i="9"/>
  <c r="O13" i="9"/>
  <c r="F23" i="25"/>
  <c r="F18" i="9"/>
  <c r="C38" i="25"/>
  <c r="O38" i="25"/>
  <c r="C39" i="25"/>
  <c r="O39" i="25"/>
  <c r="H32" i="25"/>
  <c r="C24" i="9"/>
  <c r="O24" i="9"/>
  <c r="D17" i="26"/>
  <c r="E15" i="9"/>
  <c r="C26" i="9"/>
  <c r="O26" i="9"/>
  <c r="F32" i="26"/>
  <c r="E14" i="25"/>
  <c r="B40" i="25"/>
  <c r="C28" i="9"/>
  <c r="O28" i="9"/>
  <c r="H32" i="9"/>
  <c r="E42" i="25"/>
  <c r="H15" i="9"/>
  <c r="C35" i="9"/>
  <c r="O35" i="9"/>
  <c r="H19" i="25"/>
  <c r="G28" i="9"/>
  <c r="D28" i="9"/>
  <c r="E24" i="25"/>
  <c r="C37" i="9"/>
  <c r="O37" i="9"/>
  <c r="F38" i="26"/>
  <c r="M38" i="26"/>
  <c r="J38" i="26"/>
  <c r="H30" i="25"/>
  <c r="C42" i="9"/>
  <c r="O42" i="9"/>
  <c r="C31" i="9"/>
  <c r="O31" i="9"/>
  <c r="E34" i="26"/>
  <c r="H13" i="25"/>
  <c r="D31" i="25"/>
  <c r="G30" i="9"/>
  <c r="C34" i="26"/>
  <c r="O34" i="26"/>
  <c r="B36" i="9"/>
  <c r="D25" i="26"/>
  <c r="H14" i="9"/>
  <c r="H29" i="25"/>
  <c r="G14" i="9"/>
  <c r="C42" i="26"/>
  <c r="O42" i="26"/>
  <c r="F33" i="25"/>
  <c r="C41" i="9"/>
  <c r="O41" i="9"/>
  <c r="C22" i="9"/>
  <c r="O22" i="9"/>
  <c r="E27" i="26"/>
  <c r="C20" i="9"/>
  <c r="O20" i="9"/>
  <c r="F40" i="26"/>
  <c r="H35" i="26"/>
  <c r="B27" i="25"/>
  <c r="G40" i="26"/>
  <c r="F28" i="26"/>
  <c r="B34" i="26"/>
  <c r="B14" i="25"/>
  <c r="F18" i="25"/>
  <c r="B23" i="25"/>
  <c r="C38" i="9"/>
  <c r="O38" i="9"/>
  <c r="E31" i="25"/>
  <c r="H23" i="9"/>
  <c r="D24" i="26"/>
  <c r="E40" i="26"/>
  <c r="C32" i="25"/>
  <c r="O32" i="25"/>
  <c r="B28" i="25"/>
  <c r="D42" i="26"/>
  <c r="H39" i="26"/>
  <c r="E26" i="25"/>
  <c r="H16" i="25"/>
  <c r="F35" i="9"/>
  <c r="G25" i="25"/>
  <c r="G27" i="25"/>
  <c r="B37" i="26"/>
  <c r="C15" i="25"/>
  <c r="O15" i="25"/>
  <c r="F19" i="9"/>
  <c r="E25" i="9"/>
  <c r="B35" i="25"/>
  <c r="D14" i="9"/>
  <c r="D24" i="25"/>
  <c r="D27" i="25"/>
  <c r="G22" i="26"/>
  <c r="G29" i="26"/>
  <c r="D27" i="26"/>
  <c r="D39" i="9"/>
  <c r="F31" i="25"/>
  <c r="H29" i="26"/>
  <c r="B34" i="25"/>
  <c r="E32" i="9"/>
  <c r="C25" i="25"/>
  <c r="O25" i="25"/>
  <c r="E30" i="9"/>
  <c r="F21" i="25"/>
  <c r="F34" i="9"/>
  <c r="G31" i="25"/>
  <c r="H34" i="9"/>
  <c r="F16" i="25"/>
  <c r="D19" i="9"/>
  <c r="D33" i="9"/>
  <c r="G35" i="9"/>
  <c r="H32" i="26"/>
  <c r="D19" i="25"/>
  <c r="D25" i="9"/>
  <c r="G34" i="26"/>
  <c r="E40" i="9"/>
  <c r="H37" i="9"/>
  <c r="B29" i="9"/>
  <c r="B18" i="25"/>
  <c r="C34" i="9"/>
  <c r="O34" i="9"/>
  <c r="C21" i="9"/>
  <c r="O21" i="9"/>
  <c r="C41" i="26"/>
  <c r="O41" i="26"/>
  <c r="G14" i="25"/>
  <c r="B31" i="9"/>
  <c r="D33" i="25"/>
  <c r="D34" i="9"/>
  <c r="B30" i="9"/>
  <c r="D14" i="26"/>
  <c r="H35" i="9"/>
  <c r="B39" i="26"/>
  <c r="E17" i="26"/>
  <c r="D13" i="25"/>
  <c r="H30" i="26"/>
  <c r="B13" i="25"/>
  <c r="E23" i="26"/>
  <c r="G30" i="25"/>
  <c r="G21" i="25"/>
  <c r="C32" i="26"/>
  <c r="O32" i="26"/>
  <c r="H36" i="26"/>
  <c r="E34" i="25"/>
  <c r="H33" i="26"/>
  <c r="F16" i="9"/>
  <c r="D29" i="25"/>
  <c r="H13" i="9"/>
  <c r="F31" i="9"/>
  <c r="H35" i="25"/>
  <c r="B32" i="26"/>
  <c r="D15" i="9"/>
  <c r="C13" i="26"/>
  <c r="O13" i="26"/>
  <c r="D41" i="25"/>
  <c r="E38" i="26"/>
  <c r="D26" i="26"/>
  <c r="G14" i="26"/>
  <c r="D34" i="25"/>
  <c r="C31" i="25"/>
  <c r="O31" i="25"/>
  <c r="C20" i="26"/>
  <c r="O20" i="26"/>
  <c r="G28" i="26"/>
  <c r="G16" i="25"/>
  <c r="H27" i="9"/>
  <c r="G40" i="9"/>
  <c r="C16" i="25"/>
  <c r="O16" i="25"/>
  <c r="E33" i="25"/>
  <c r="H15" i="26"/>
  <c r="D31" i="26"/>
  <c r="F37" i="26"/>
  <c r="C24" i="26"/>
  <c r="O24" i="26"/>
  <c r="H24" i="26"/>
  <c r="G34" i="25"/>
  <c r="C30" i="9"/>
  <c r="O30" i="9"/>
  <c r="E35" i="9"/>
  <c r="H31" i="26"/>
  <c r="H14" i="25"/>
  <c r="B16" i="9"/>
  <c r="D41" i="26"/>
  <c r="E28" i="26"/>
  <c r="L28" i="26"/>
  <c r="B33" i="9"/>
  <c r="H36" i="9"/>
  <c r="F39" i="25"/>
  <c r="B27" i="9"/>
  <c r="F23" i="26"/>
  <c r="B16" i="26"/>
  <c r="D23" i="9"/>
  <c r="B40" i="26"/>
  <c r="D34" i="26"/>
  <c r="F13" i="26"/>
  <c r="F14" i="25"/>
  <c r="D29" i="26"/>
  <c r="D22" i="9"/>
  <c r="H31" i="9"/>
  <c r="B25" i="9"/>
  <c r="H40" i="9"/>
  <c r="C40" i="9"/>
  <c r="O40" i="9"/>
  <c r="E30" i="26"/>
  <c r="G13" i="25"/>
  <c r="C18" i="9"/>
  <c r="O18" i="9"/>
  <c r="G20" i="9"/>
  <c r="H22" i="26"/>
  <c r="G26" i="9"/>
  <c r="D20" i="9"/>
  <c r="G36" i="26"/>
  <c r="D18" i="25"/>
  <c r="C26" i="25"/>
  <c r="O26" i="25"/>
  <c r="D16" i="9"/>
  <c r="C39" i="9"/>
  <c r="O39" i="9"/>
  <c r="F30" i="25"/>
  <c r="H39" i="9"/>
  <c r="G13" i="26"/>
  <c r="F17" i="9"/>
  <c r="F26" i="9"/>
  <c r="F27" i="26"/>
  <c r="F39" i="26"/>
  <c r="E40" i="25"/>
  <c r="B35" i="9"/>
  <c r="H41" i="9"/>
  <c r="C31" i="26"/>
  <c r="O31" i="26"/>
  <c r="B29" i="26"/>
  <c r="D16" i="25"/>
  <c r="G21" i="26"/>
  <c r="D26" i="25"/>
  <c r="D35" i="9"/>
  <c r="B19" i="25"/>
  <c r="E28" i="25"/>
  <c r="B23" i="26"/>
  <c r="G42" i="26"/>
  <c r="D36" i="25"/>
  <c r="G24" i="26"/>
  <c r="D28" i="26"/>
  <c r="H21" i="25"/>
  <c r="D38" i="9"/>
  <c r="G41" i="26"/>
  <c r="G32" i="25"/>
  <c r="D37" i="25"/>
  <c r="D32" i="26"/>
  <c r="B30" i="26"/>
  <c r="G24" i="25"/>
  <c r="F31" i="26"/>
  <c r="C17" i="26"/>
  <c r="O17" i="26"/>
  <c r="F26" i="26"/>
  <c r="H19" i="9"/>
  <c r="B31" i="26"/>
  <c r="G15" i="26"/>
  <c r="B15" i="26"/>
  <c r="D38" i="25"/>
  <c r="G34" i="9"/>
  <c r="E33" i="9"/>
  <c r="D42" i="25"/>
  <c r="H41" i="26"/>
  <c r="C42" i="25"/>
  <c r="O42" i="25"/>
  <c r="B39" i="25"/>
  <c r="H40" i="26"/>
  <c r="B42" i="26"/>
  <c r="B31" i="25"/>
  <c r="H27" i="25"/>
  <c r="B37" i="9"/>
  <c r="B19" i="9"/>
  <c r="C18" i="26"/>
  <c r="O18" i="26"/>
  <c r="G38" i="25"/>
  <c r="B30" i="25"/>
  <c r="H16" i="26"/>
  <c r="H33" i="25"/>
  <c r="F16" i="26"/>
  <c r="C29" i="25"/>
  <c r="O29" i="25"/>
  <c r="E36" i="25"/>
  <c r="G37" i="9"/>
  <c r="H28" i="25"/>
  <c r="B36" i="26"/>
  <c r="E21" i="9"/>
  <c r="E22" i="25"/>
  <c r="F38" i="9"/>
  <c r="C16" i="9"/>
  <c r="O16" i="9"/>
  <c r="C28" i="26"/>
  <c r="O28" i="26"/>
  <c r="B40" i="9"/>
  <c r="G23" i="26"/>
  <c r="E28" i="9"/>
  <c r="D30" i="9"/>
  <c r="B17" i="9"/>
  <c r="C27" i="26"/>
  <c r="O27" i="26"/>
  <c r="F36" i="9"/>
  <c r="F27" i="9"/>
  <c r="M27" i="9"/>
  <c r="J27" i="9"/>
  <c r="E37" i="25"/>
  <c r="D32" i="9"/>
  <c r="G23" i="9"/>
  <c r="B25" i="26"/>
  <c r="H17" i="9"/>
  <c r="G19" i="25"/>
  <c r="G28" i="25"/>
  <c r="F29" i="9"/>
  <c r="H18" i="26"/>
  <c r="H18" i="9"/>
  <c r="F42" i="25"/>
  <c r="E42" i="9"/>
  <c r="H26" i="26"/>
  <c r="E23" i="25"/>
  <c r="C26" i="26"/>
  <c r="O26" i="26"/>
  <c r="B18" i="26"/>
  <c r="H18" i="25"/>
  <c r="H13" i="26"/>
  <c r="F42" i="26"/>
  <c r="H17" i="26"/>
  <c r="G19" i="26"/>
  <c r="E24" i="9"/>
  <c r="D41" i="9"/>
  <c r="B16" i="25"/>
  <c r="C29" i="26"/>
  <c r="O29" i="26"/>
  <c r="H17" i="25"/>
  <c r="E29" i="26"/>
  <c r="H16" i="9"/>
  <c r="D14" i="25"/>
  <c r="G16" i="9"/>
  <c r="G18" i="26"/>
  <c r="B39" i="9"/>
  <c r="E36" i="26"/>
  <c r="G39" i="26"/>
  <c r="B38" i="26"/>
  <c r="E38" i="25"/>
  <c r="E32" i="26"/>
  <c r="G18" i="25"/>
  <c r="E19" i="9"/>
  <c r="C23" i="26"/>
  <c r="O23" i="26"/>
  <c r="H15" i="25"/>
  <c r="C22" i="26"/>
  <c r="O22" i="26"/>
  <c r="E42" i="26"/>
  <c r="H25" i="25"/>
  <c r="E20" i="25"/>
  <c r="G21" i="9"/>
  <c r="D23" i="26"/>
  <c r="E27" i="9"/>
  <c r="B24" i="9"/>
  <c r="H26" i="25"/>
  <c r="F40" i="25"/>
  <c r="E17" i="9"/>
  <c r="B20" i="9"/>
  <c r="F37" i="25"/>
  <c r="B38" i="9"/>
  <c r="G19" i="9"/>
  <c r="B21" i="26"/>
  <c r="G17" i="9"/>
  <c r="F25" i="26"/>
  <c r="D22" i="25"/>
  <c r="G17" i="26"/>
  <c r="B27" i="26"/>
  <c r="D16" i="26"/>
  <c r="F14" i="26"/>
  <c r="C36" i="25"/>
  <c r="O36" i="25"/>
  <c r="H23" i="25"/>
  <c r="M23" i="25"/>
  <c r="J23" i="25"/>
  <c r="F19" i="25"/>
  <c r="F35" i="25"/>
  <c r="E39" i="9"/>
  <c r="C14" i="26"/>
  <c r="O14" i="26"/>
  <c r="E30" i="25"/>
  <c r="B26" i="25"/>
  <c r="D40" i="25"/>
  <c r="D39" i="25"/>
  <c r="B18" i="9"/>
  <c r="H37" i="26"/>
  <c r="C19" i="25"/>
  <c r="O19" i="25"/>
  <c r="E13" i="9"/>
  <c r="G39" i="9"/>
  <c r="E17" i="25"/>
  <c r="C40" i="26"/>
  <c r="O40" i="26"/>
  <c r="F38" i="25"/>
  <c r="B35" i="26"/>
  <c r="B36" i="25"/>
  <c r="G31" i="9"/>
  <c r="D19" i="26"/>
  <c r="E31" i="26"/>
  <c r="F24" i="9"/>
  <c r="C33" i="26"/>
  <c r="O33" i="26"/>
  <c r="D26" i="9"/>
  <c r="E41" i="25"/>
  <c r="G27" i="26"/>
  <c r="C17" i="25"/>
  <c r="O17" i="25"/>
  <c r="D23" i="25"/>
  <c r="E13" i="25"/>
  <c r="L13" i="25"/>
  <c r="F29" i="25"/>
  <c r="B26" i="9"/>
  <c r="B14" i="9"/>
  <c r="C34" i="25"/>
  <c r="O34" i="25"/>
  <c r="C30" i="25"/>
  <c r="O30" i="25"/>
  <c r="E14" i="9"/>
  <c r="F33" i="9"/>
  <c r="E36" i="9"/>
  <c r="F36" i="26"/>
  <c r="G36" i="9"/>
  <c r="G42" i="25"/>
  <c r="D21" i="26"/>
  <c r="H24" i="9"/>
  <c r="B28" i="26"/>
  <c r="H41" i="25"/>
  <c r="C27" i="9"/>
  <c r="O27" i="9"/>
  <c r="B32" i="9"/>
  <c r="C23" i="9"/>
  <c r="O23" i="9"/>
  <c r="E18" i="25"/>
  <c r="G41" i="9"/>
  <c r="C14" i="9"/>
  <c r="O14" i="9"/>
  <c r="F30" i="9"/>
  <c r="G16" i="26"/>
  <c r="B14" i="26"/>
  <c r="E21" i="26"/>
  <c r="G37" i="26"/>
  <c r="G32" i="9"/>
  <c r="G42" i="9"/>
  <c r="F20" i="9"/>
  <c r="E15" i="26"/>
  <c r="H34" i="25"/>
  <c r="E19" i="26"/>
  <c r="F36" i="25"/>
  <c r="F39" i="9"/>
  <c r="C29" i="9"/>
  <c r="O29" i="9"/>
  <c r="E23" i="9"/>
  <c r="E24" i="26"/>
  <c r="F32" i="25"/>
  <c r="B22" i="26"/>
  <c r="C41" i="25"/>
  <c r="O41" i="25"/>
  <c r="C38" i="26"/>
  <c r="O38" i="26"/>
  <c r="B32" i="25"/>
  <c r="B37" i="25"/>
  <c r="C32" i="9"/>
  <c r="O32" i="9"/>
  <c r="C27" i="25"/>
  <c r="O27" i="25"/>
  <c r="D39" i="26"/>
  <c r="C28" i="25"/>
  <c r="O28" i="25"/>
  <c r="F20" i="25"/>
  <c r="G33" i="25"/>
  <c r="B21" i="9"/>
  <c r="F42" i="9"/>
  <c r="B24" i="25"/>
  <c r="H25" i="26"/>
  <c r="F22" i="26"/>
  <c r="D20" i="26"/>
  <c r="E14" i="26"/>
  <c r="D25" i="25"/>
  <c r="E16" i="25"/>
  <c r="F21" i="26"/>
  <c r="C37" i="25"/>
  <c r="O37" i="25"/>
  <c r="C33" i="9"/>
  <c r="O33" i="9"/>
  <c r="D21" i="25"/>
  <c r="E15" i="25"/>
  <c r="D20" i="25"/>
  <c r="F25" i="25"/>
  <c r="F19" i="26"/>
  <c r="B41" i="26"/>
  <c r="B22" i="25"/>
  <c r="D24" i="9"/>
  <c r="D32" i="25"/>
  <c r="H29" i="9"/>
  <c r="H22" i="9"/>
  <c r="B42" i="9"/>
  <c r="E35" i="25"/>
  <c r="F29" i="26"/>
  <c r="H26" i="9"/>
  <c r="D18" i="26"/>
  <c r="G15" i="25"/>
  <c r="F35" i="26"/>
  <c r="H28" i="9"/>
  <c r="B17" i="25"/>
  <c r="G23" i="25"/>
  <c r="C15" i="9"/>
  <c r="O15" i="9"/>
  <c r="D13" i="9"/>
  <c r="B34" i="9"/>
  <c r="G38" i="26"/>
  <c r="H42" i="26"/>
  <c r="G36" i="25"/>
  <c r="H14" i="26"/>
  <c r="F23" i="9"/>
  <c r="M23" i="9"/>
  <c r="J23" i="9"/>
  <c r="E26" i="26"/>
  <c r="C37" i="26"/>
  <c r="O37" i="26"/>
  <c r="G26" i="26"/>
  <c r="D30" i="25"/>
  <c r="B33" i="26"/>
  <c r="H22" i="25"/>
  <c r="D27" i="9"/>
  <c r="G22" i="9"/>
  <c r="G20" i="26"/>
  <c r="F17" i="26"/>
  <c r="E22" i="26"/>
  <c r="G30" i="26"/>
  <c r="D36" i="9"/>
  <c r="H28" i="26"/>
  <c r="E39" i="26"/>
  <c r="B21" i="25"/>
  <c r="F15" i="9"/>
  <c r="B41" i="25"/>
  <c r="F32" i="9"/>
  <c r="D13" i="26"/>
  <c r="H34" i="26"/>
  <c r="B20" i="25"/>
  <c r="G24" i="9"/>
  <c r="F20" i="26"/>
  <c r="H31" i="25"/>
  <c r="H36" i="25"/>
  <c r="D17" i="25"/>
  <c r="H27" i="26"/>
  <c r="M27" i="26"/>
  <c r="J27" i="26"/>
  <c r="G32" i="26"/>
  <c r="B15" i="9"/>
  <c r="E32" i="25"/>
  <c r="L32" i="25"/>
  <c r="E25" i="26"/>
  <c r="C25" i="26"/>
  <c r="O25" i="26"/>
  <c r="B15" i="25"/>
  <c r="E19" i="25"/>
  <c r="F41" i="25"/>
  <c r="C35" i="26"/>
  <c r="O35" i="26"/>
  <c r="E37" i="9"/>
  <c r="G25" i="26"/>
  <c r="H39" i="25"/>
  <c r="H37" i="25"/>
  <c r="D18" i="9"/>
  <c r="B41" i="9"/>
  <c r="H33" i="9"/>
  <c r="F30" i="26"/>
  <c r="F27" i="25"/>
  <c r="H38" i="9"/>
  <c r="F13" i="9"/>
  <c r="H42" i="9"/>
  <c r="C25" i="9"/>
  <c r="O25" i="9"/>
  <c r="H25" i="9"/>
  <c r="E25" i="25"/>
  <c r="L25" i="25"/>
  <c r="B33" i="25"/>
  <c r="H20" i="26"/>
  <c r="H21" i="9"/>
  <c r="F40" i="9"/>
  <c r="C23" i="25"/>
  <c r="O23" i="25"/>
  <c r="G33" i="26"/>
  <c r="C20" i="25"/>
  <c r="O20" i="25"/>
  <c r="D35" i="26"/>
  <c r="G27" i="9"/>
  <c r="D31" i="9"/>
  <c r="E16" i="26"/>
  <c r="H19" i="26"/>
  <c r="C21" i="25"/>
  <c r="O21" i="25"/>
  <c r="B17" i="26"/>
  <c r="D33" i="26"/>
  <c r="G15" i="9"/>
  <c r="L15" i="9"/>
  <c r="F18" i="26"/>
  <c r="D38" i="26"/>
  <c r="G35" i="26"/>
  <c r="F15" i="26"/>
  <c r="M15" i="26"/>
  <c r="J15" i="26"/>
  <c r="H23" i="26"/>
  <c r="E18" i="9"/>
  <c r="F15" i="25"/>
  <c r="C21" i="26"/>
  <c r="O21" i="26"/>
  <c r="G18" i="9"/>
  <c r="G31" i="26"/>
  <c r="D40" i="26"/>
  <c r="B24" i="26"/>
  <c r="E33" i="26"/>
  <c r="G35" i="25"/>
  <c r="H20" i="9"/>
  <c r="M20" i="9"/>
  <c r="J20" i="9"/>
  <c r="C19" i="26"/>
  <c r="O19" i="26"/>
  <c r="G22" i="25"/>
  <c r="D37" i="9"/>
  <c r="E27" i="25"/>
  <c r="C40" i="25"/>
  <c r="O40" i="25"/>
  <c r="F26" i="25"/>
  <c r="C36" i="9"/>
  <c r="O36" i="9"/>
  <c r="C30" i="26"/>
  <c r="O30" i="26"/>
  <c r="F22" i="9"/>
  <c r="D17" i="9"/>
  <c r="D22" i="26"/>
  <c r="C22" i="25"/>
  <c r="O22" i="25"/>
  <c r="E37" i="26"/>
  <c r="H20" i="25"/>
  <c r="G13" i="9"/>
  <c r="D29" i="9"/>
  <c r="B25" i="25"/>
  <c r="H42" i="25"/>
  <c r="D36" i="26"/>
  <c r="E29" i="25"/>
  <c r="G40" i="25"/>
  <c r="B20" i="26"/>
  <c r="F28" i="9"/>
  <c r="B42" i="25"/>
  <c r="D30" i="26"/>
  <c r="G39" i="25"/>
  <c r="F24" i="25"/>
  <c r="F33" i="26"/>
  <c r="G41" i="25"/>
  <c r="B13" i="26"/>
  <c r="E20" i="26"/>
  <c r="G38" i="9"/>
  <c r="G25" i="9"/>
  <c r="F13" i="25"/>
  <c r="H38" i="25"/>
  <c r="C36" i="26"/>
  <c r="O36" i="26"/>
  <c r="G29" i="25"/>
  <c r="C24" i="25"/>
  <c r="O24" i="25"/>
  <c r="E22" i="9"/>
  <c r="L22" i="9"/>
  <c r="F24" i="26"/>
  <c r="M24" i="26"/>
  <c r="J24" i="26"/>
  <c r="H21" i="26"/>
  <c r="F34" i="26"/>
  <c r="D35" i="25"/>
  <c r="E38" i="9"/>
  <c r="B19" i="26"/>
  <c r="E13" i="26"/>
  <c r="B29" i="25"/>
  <c r="F22" i="25"/>
  <c r="C16" i="26"/>
  <c r="O16" i="26"/>
  <c r="E41" i="9"/>
  <c r="E20" i="9"/>
  <c r="L20" i="9"/>
  <c r="B22" i="9"/>
  <c r="E26" i="9"/>
  <c r="L26" i="9"/>
  <c r="F17" i="25"/>
  <c r="C14" i="25"/>
  <c r="O14" i="25"/>
  <c r="C17" i="9"/>
  <c r="O17" i="9"/>
  <c r="E21" i="25"/>
  <c r="G37" i="25"/>
  <c r="C19" i="9"/>
  <c r="O19" i="9"/>
  <c r="F34" i="25"/>
  <c r="F37" i="9"/>
  <c r="B28" i="9"/>
  <c r="E31" i="9"/>
  <c r="L31" i="9"/>
  <c r="D40" i="9"/>
  <c r="G33" i="9"/>
  <c r="C18" i="25"/>
  <c r="O18" i="25"/>
  <c r="C33" i="25"/>
  <c r="O33" i="25"/>
  <c r="E29" i="9"/>
  <c r="F28" i="25"/>
  <c r="E41" i="26"/>
  <c r="H40" i="25"/>
  <c r="M40" i="25"/>
  <c r="J40" i="25"/>
  <c r="D21" i="9"/>
  <c r="E18" i="26"/>
  <c r="D15" i="25"/>
  <c r="F21" i="9"/>
  <c r="D15" i="26"/>
  <c r="T5" i="34"/>
  <c r="P5" i="31"/>
  <c r="W5" i="31"/>
  <c r="R5" i="31"/>
  <c r="AE5" i="31"/>
  <c r="AB5" i="34"/>
  <c r="AF5" i="31"/>
  <c r="O5" i="34"/>
  <c r="K5" i="34"/>
  <c r="Q5" i="34"/>
  <c r="O5" i="31"/>
  <c r="J5" i="31"/>
  <c r="L5" i="31"/>
  <c r="S5" i="31"/>
  <c r="AH4" i="34"/>
  <c r="AH5" i="34"/>
  <c r="G1" i="31"/>
  <c r="U5" i="34"/>
  <c r="U5" i="31"/>
  <c r="H5" i="34"/>
  <c r="AE5" i="34"/>
  <c r="AG5" i="34"/>
  <c r="I5" i="31"/>
  <c r="Z5" i="31"/>
  <c r="AC5" i="31"/>
  <c r="M5" i="31"/>
  <c r="W5" i="34"/>
  <c r="K5" i="31"/>
  <c r="J5" i="34"/>
  <c r="X5" i="34"/>
  <c r="L5" i="34"/>
  <c r="Y5" i="31"/>
  <c r="N5" i="31"/>
  <c r="X5" i="31"/>
  <c r="Q5" i="31"/>
  <c r="AG5" i="31"/>
  <c r="AD5" i="31"/>
  <c r="T5" i="31"/>
  <c r="AA5" i="34"/>
  <c r="AF5" i="34"/>
  <c r="AC5" i="34"/>
  <c r="Z5" i="34"/>
  <c r="AD5" i="34"/>
  <c r="I5" i="34"/>
  <c r="F5" i="34"/>
  <c r="G1" i="34"/>
  <c r="M5" i="34"/>
  <c r="N5" i="34"/>
  <c r="P5" i="34"/>
  <c r="Y5" i="34"/>
  <c r="V5" i="34"/>
  <c r="AH4" i="31"/>
  <c r="H5" i="31"/>
  <c r="G5" i="31"/>
  <c r="V5" i="31"/>
  <c r="AA5" i="31"/>
  <c r="AB5" i="31"/>
  <c r="AJ4" i="34"/>
  <c r="AJ5" i="34"/>
  <c r="L16" i="9"/>
  <c r="L13" i="26"/>
  <c r="M33" i="26"/>
  <c r="J33" i="26"/>
  <c r="M29" i="26"/>
  <c r="J29" i="26"/>
  <c r="M24" i="25"/>
  <c r="J24" i="25"/>
  <c r="AI4" i="34"/>
  <c r="AI5" i="34"/>
  <c r="L38" i="9"/>
  <c r="L27" i="26"/>
  <c r="N27" i="26"/>
  <c r="L27" i="25"/>
  <c r="M30" i="26"/>
  <c r="J30" i="26"/>
  <c r="M29" i="25"/>
  <c r="J29" i="25"/>
  <c r="M30" i="9"/>
  <c r="J30" i="9"/>
  <c r="L30" i="26"/>
  <c r="M13" i="25"/>
  <c r="I13" i="25"/>
  <c r="M18" i="26"/>
  <c r="J18" i="26"/>
  <c r="M23" i="26"/>
  <c r="J23" i="26"/>
  <c r="L33" i="25"/>
  <c r="M13" i="9"/>
  <c r="J13" i="9"/>
  <c r="M15" i="9"/>
  <c r="J15" i="9"/>
  <c r="L26" i="26"/>
  <c r="M34" i="9"/>
  <c r="J34" i="9"/>
  <c r="L17" i="9"/>
  <c r="L33" i="26"/>
  <c r="I33" i="26"/>
  <c r="L19" i="9"/>
  <c r="L18" i="25"/>
  <c r="L38" i="25"/>
  <c r="M14" i="9"/>
  <c r="J14" i="9"/>
  <c r="M35" i="26"/>
  <c r="J35" i="26"/>
  <c r="M42" i="9"/>
  <c r="J42" i="9"/>
  <c r="M13" i="26"/>
  <c r="L29" i="26"/>
  <c r="L20" i="25"/>
  <c r="L27" i="9"/>
  <c r="N27" i="9"/>
  <c r="L42" i="9"/>
  <c r="M26" i="9"/>
  <c r="J26" i="9"/>
  <c r="L36" i="25"/>
  <c r="L23" i="25"/>
  <c r="I23" i="25"/>
  <c r="L15" i="26"/>
  <c r="N15" i="26"/>
  <c r="M27" i="25"/>
  <c r="J27" i="25"/>
  <c r="L23" i="26"/>
  <c r="I23" i="26"/>
  <c r="M21" i="9"/>
  <c r="J21" i="9"/>
  <c r="L13" i="9"/>
  <c r="M33" i="9"/>
  <c r="J33" i="9"/>
  <c r="L37" i="9"/>
  <c r="L14" i="26"/>
  <c r="L19" i="26"/>
  <c r="L28" i="9"/>
  <c r="M40" i="26"/>
  <c r="J40" i="26"/>
  <c r="L34" i="9"/>
  <c r="M26" i="26"/>
  <c r="J26" i="26"/>
  <c r="M41" i="9"/>
  <c r="J41" i="9"/>
  <c r="M32" i="26"/>
  <c r="J32" i="26"/>
  <c r="M37" i="9"/>
  <c r="J37" i="9"/>
  <c r="L31" i="26"/>
  <c r="L23" i="9"/>
  <c r="N23" i="9"/>
  <c r="M36" i="9"/>
  <c r="J36" i="9"/>
  <c r="M31" i="26"/>
  <c r="J31" i="26"/>
  <c r="L35" i="9"/>
  <c r="M34" i="25"/>
  <c r="J34" i="25"/>
  <c r="L35" i="26"/>
  <c r="M37" i="25"/>
  <c r="J37" i="25"/>
  <c r="L19" i="25"/>
  <c r="M37" i="26"/>
  <c r="J37" i="26"/>
  <c r="L21" i="9"/>
  <c r="M31" i="9"/>
  <c r="J31" i="9"/>
  <c r="M41" i="26"/>
  <c r="J41" i="26"/>
  <c r="M14" i="26"/>
  <c r="J14" i="26"/>
  <c r="L24" i="9"/>
  <c r="L14" i="25"/>
  <c r="L39" i="26"/>
  <c r="L17" i="25"/>
  <c r="M25" i="25"/>
  <c r="J25" i="25"/>
  <c r="L24" i="25"/>
  <c r="M28" i="25"/>
  <c r="J28" i="25"/>
  <c r="M28" i="26"/>
  <c r="J28" i="26"/>
  <c r="L38" i="26"/>
  <c r="I38" i="26"/>
  <c r="M32" i="25"/>
  <c r="J32" i="25"/>
  <c r="L31" i="25"/>
  <c r="L16" i="26"/>
  <c r="M36" i="26"/>
  <c r="J36" i="26"/>
  <c r="M38" i="9"/>
  <c r="J38" i="9"/>
  <c r="L34" i="26"/>
  <c r="L42" i="25"/>
  <c r="L26" i="25"/>
  <c r="M21" i="26"/>
  <c r="J21" i="26"/>
  <c r="M38" i="25"/>
  <c r="J38" i="25"/>
  <c r="M19" i="26"/>
  <c r="J19" i="26"/>
  <c r="M20" i="25"/>
  <c r="J20" i="25"/>
  <c r="M30" i="25"/>
  <c r="J30" i="25"/>
  <c r="L29" i="9"/>
  <c r="L39" i="25"/>
  <c r="L18" i="9"/>
  <c r="L41" i="9"/>
  <c r="N41" i="9"/>
  <c r="L36" i="9"/>
  <c r="M19" i="25"/>
  <c r="J19" i="25"/>
  <c r="M14" i="25"/>
  <c r="J14" i="25"/>
  <c r="M19" i="9"/>
  <c r="J19" i="9"/>
  <c r="M16" i="25"/>
  <c r="J16" i="25"/>
  <c r="M32" i="9"/>
  <c r="J32" i="9"/>
  <c r="M18" i="9"/>
  <c r="J18" i="9"/>
  <c r="M25" i="9"/>
  <c r="J25" i="9"/>
  <c r="L15" i="25"/>
  <c r="L32" i="9"/>
  <c r="L40" i="25"/>
  <c r="N40" i="25"/>
  <c r="L29" i="25"/>
  <c r="L20" i="26"/>
  <c r="L37" i="26"/>
  <c r="M41" i="25"/>
  <c r="J41" i="25"/>
  <c r="M20" i="26"/>
  <c r="J20" i="26"/>
  <c r="M22" i="26"/>
  <c r="J22" i="26"/>
  <c r="L30" i="25"/>
  <c r="M15" i="25"/>
  <c r="J15" i="25"/>
  <c r="M18" i="25"/>
  <c r="J18" i="25"/>
  <c r="M33" i="25"/>
  <c r="J33" i="25"/>
  <c r="L41" i="26"/>
  <c r="M39" i="9"/>
  <c r="J39" i="9"/>
  <c r="L36" i="26"/>
  <c r="L16" i="25"/>
  <c r="L34" i="25"/>
  <c r="N34" i="25"/>
  <c r="M21" i="25"/>
  <c r="J21" i="25"/>
  <c r="M31" i="25"/>
  <c r="J31" i="25"/>
  <c r="M39" i="26"/>
  <c r="J39" i="26"/>
  <c r="L30" i="9"/>
  <c r="L25" i="9"/>
  <c r="L22" i="26"/>
  <c r="M36" i="25"/>
  <c r="J36" i="25"/>
  <c r="L39" i="9"/>
  <c r="L17" i="26"/>
  <c r="L42" i="26"/>
  <c r="L28" i="25"/>
  <c r="L40" i="9"/>
  <c r="E44" i="25"/>
  <c r="E46" i="9"/>
  <c r="M22" i="9"/>
  <c r="J22" i="9"/>
  <c r="M40" i="9"/>
  <c r="J40" i="9"/>
  <c r="L25" i="26"/>
  <c r="M17" i="25"/>
  <c r="J17" i="25"/>
  <c r="M34" i="26"/>
  <c r="J34" i="26"/>
  <c r="M26" i="25"/>
  <c r="J26" i="25"/>
  <c r="M29" i="9"/>
  <c r="J29" i="9"/>
  <c r="M17" i="26"/>
  <c r="J17" i="26"/>
  <c r="D44" i="25"/>
  <c r="D46" i="9"/>
  <c r="D44" i="26"/>
  <c r="D47" i="9"/>
  <c r="M28" i="9"/>
  <c r="J28" i="9"/>
  <c r="L35" i="25"/>
  <c r="L32" i="26"/>
  <c r="M42" i="26"/>
  <c r="J42" i="26"/>
  <c r="L37" i="25"/>
  <c r="L22" i="25"/>
  <c r="M17" i="9"/>
  <c r="J17" i="9"/>
  <c r="M39" i="25"/>
  <c r="J39" i="25"/>
  <c r="M16" i="9"/>
  <c r="J16" i="9"/>
  <c r="E44" i="9"/>
  <c r="M25" i="26"/>
  <c r="J25" i="26"/>
  <c r="M42" i="25"/>
  <c r="J42" i="25"/>
  <c r="H44" i="9"/>
  <c r="L21" i="26"/>
  <c r="G44" i="25"/>
  <c r="G46" i="9"/>
  <c r="M35" i="25"/>
  <c r="J35" i="25"/>
  <c r="F44" i="25"/>
  <c r="F46" i="9"/>
  <c r="H44" i="26"/>
  <c r="H47" i="9"/>
  <c r="M24" i="9"/>
  <c r="J24" i="9"/>
  <c r="E44" i="26"/>
  <c r="E47" i="9"/>
  <c r="G44" i="26"/>
  <c r="G47" i="9"/>
  <c r="M22" i="25"/>
  <c r="J22" i="25"/>
  <c r="G44" i="9"/>
  <c r="D44" i="9"/>
  <c r="H44" i="25"/>
  <c r="H46" i="9"/>
  <c r="L41" i="25"/>
  <c r="I41" i="25"/>
  <c r="L14" i="9"/>
  <c r="L21" i="25"/>
  <c r="M35" i="9"/>
  <c r="J35" i="9"/>
  <c r="F44" i="26"/>
  <c r="F47" i="9"/>
  <c r="L24" i="26"/>
  <c r="I24" i="26"/>
  <c r="L18" i="26"/>
  <c r="L40" i="26"/>
  <c r="F44" i="9"/>
  <c r="L33" i="9"/>
  <c r="M16" i="26"/>
  <c r="J16" i="26"/>
  <c r="I20" i="9"/>
  <c r="N20" i="9"/>
  <c r="AI4" i="31"/>
  <c r="AI5" i="31"/>
  <c r="AH5" i="31"/>
  <c r="I29" i="26"/>
  <c r="N24" i="25"/>
  <c r="N13" i="26"/>
  <c r="I27" i="26"/>
  <c r="I29" i="25"/>
  <c r="N30" i="26"/>
  <c r="N15" i="9"/>
  <c r="I30" i="9"/>
  <c r="I30" i="26"/>
  <c r="I15" i="9"/>
  <c r="N13" i="25"/>
  <c r="J13" i="25"/>
  <c r="J44" i="25"/>
  <c r="J46" i="9"/>
  <c r="I18" i="26"/>
  <c r="I13" i="9"/>
  <c r="J13" i="26"/>
  <c r="J44" i="26"/>
  <c r="J47" i="9"/>
  <c r="N26" i="9"/>
  <c r="N33" i="26"/>
  <c r="I34" i="9"/>
  <c r="I13" i="26"/>
  <c r="I14" i="9"/>
  <c r="I42" i="9"/>
  <c r="I35" i="26"/>
  <c r="I15" i="26"/>
  <c r="N42" i="9"/>
  <c r="N29" i="26"/>
  <c r="N23" i="25"/>
  <c r="N26" i="26"/>
  <c r="I27" i="9"/>
  <c r="N38" i="9"/>
  <c r="I31" i="26"/>
  <c r="N34" i="9"/>
  <c r="I27" i="25"/>
  <c r="I37" i="9"/>
  <c r="I21" i="9"/>
  <c r="N21" i="9"/>
  <c r="I26" i="9"/>
  <c r="N27" i="25"/>
  <c r="N23" i="26"/>
  <c r="N38" i="26"/>
  <c r="N32" i="26"/>
  <c r="I23" i="9"/>
  <c r="I26" i="26"/>
  <c r="N41" i="26"/>
  <c r="N31" i="26"/>
  <c r="N37" i="26"/>
  <c r="I36" i="9"/>
  <c r="I33" i="9"/>
  <c r="I37" i="25"/>
  <c r="N13" i="9"/>
  <c r="N35" i="26"/>
  <c r="I31" i="9"/>
  <c r="N37" i="9"/>
  <c r="N30" i="25"/>
  <c r="I37" i="26"/>
  <c r="N40" i="26"/>
  <c r="I15" i="25"/>
  <c r="N29" i="25"/>
  <c r="N19" i="26"/>
  <c r="I38" i="9"/>
  <c r="I32" i="9"/>
  <c r="I19" i="25"/>
  <c r="N37" i="25"/>
  <c r="N31" i="9"/>
  <c r="N15" i="25"/>
  <c r="I38" i="25"/>
  <c r="I32" i="25"/>
  <c r="N19" i="25"/>
  <c r="I24" i="25"/>
  <c r="N20" i="25"/>
  <c r="N36" i="26"/>
  <c r="N21" i="26"/>
  <c r="N26" i="25"/>
  <c r="N14" i="26"/>
  <c r="I34" i="25"/>
  <c r="N20" i="26"/>
  <c r="N28" i="25"/>
  <c r="I40" i="25"/>
  <c r="N28" i="9"/>
  <c r="I20" i="25"/>
  <c r="N38" i="25"/>
  <c r="I28" i="25"/>
  <c r="I14" i="26"/>
  <c r="I36" i="26"/>
  <c r="I30" i="25"/>
  <c r="I33" i="25"/>
  <c r="I28" i="26"/>
  <c r="I17" i="9"/>
  <c r="I25" i="25"/>
  <c r="I19" i="26"/>
  <c r="I17" i="26"/>
  <c r="N16" i="26"/>
  <c r="N36" i="25"/>
  <c r="N25" i="9"/>
  <c r="N28" i="26"/>
  <c r="I21" i="26"/>
  <c r="I34" i="26"/>
  <c r="N34" i="26"/>
  <c r="N25" i="25"/>
  <c r="I14" i="25"/>
  <c r="I18" i="25"/>
  <c r="N32" i="25"/>
  <c r="N32" i="9"/>
  <c r="I26" i="25"/>
  <c r="N33" i="25"/>
  <c r="N41" i="25"/>
  <c r="N30" i="9"/>
  <c r="I36" i="25"/>
  <c r="I41" i="9"/>
  <c r="I25" i="9"/>
  <c r="N16" i="25"/>
  <c r="I40" i="26"/>
  <c r="N22" i="26"/>
  <c r="I16" i="25"/>
  <c r="I41" i="26"/>
  <c r="N14" i="25"/>
  <c r="N36" i="9"/>
  <c r="H49" i="9"/>
  <c r="I17" i="25"/>
  <c r="N18" i="9"/>
  <c r="I19" i="9"/>
  <c r="N17" i="25"/>
  <c r="I18" i="9"/>
  <c r="N19" i="9"/>
  <c r="N31" i="25"/>
  <c r="I21" i="25"/>
  <c r="E49" i="9"/>
  <c r="N17" i="26"/>
  <c r="I39" i="9"/>
  <c r="I29" i="9"/>
  <c r="N39" i="26"/>
  <c r="N24" i="26"/>
  <c r="N18" i="25"/>
  <c r="N40" i="9"/>
  <c r="I22" i="26"/>
  <c r="N39" i="9"/>
  <c r="I20" i="26"/>
  <c r="I42" i="26"/>
  <c r="I31" i="25"/>
  <c r="N22" i="9"/>
  <c r="I39" i="26"/>
  <c r="N42" i="25"/>
  <c r="N21" i="25"/>
  <c r="I40" i="9"/>
  <c r="I22" i="9"/>
  <c r="N29" i="9"/>
  <c r="I42" i="25"/>
  <c r="I32" i="26"/>
  <c r="I25" i="26"/>
  <c r="N25" i="26"/>
  <c r="N16" i="9"/>
  <c r="N35" i="25"/>
  <c r="J44" i="9"/>
  <c r="I16" i="9"/>
  <c r="N18" i="26"/>
  <c r="F49" i="9"/>
  <c r="D49" i="9"/>
  <c r="N42" i="26"/>
  <c r="I22" i="25"/>
  <c r="M43" i="9"/>
  <c r="L43" i="25"/>
  <c r="I35" i="25"/>
  <c r="M43" i="25"/>
  <c r="N22" i="25"/>
  <c r="N24" i="9"/>
  <c r="N14" i="9"/>
  <c r="N17" i="9"/>
  <c r="N33" i="9"/>
  <c r="N39" i="25"/>
  <c r="L43" i="9"/>
  <c r="I24" i="9"/>
  <c r="I28" i="9"/>
  <c r="I39" i="25"/>
  <c r="G49" i="9"/>
  <c r="I35" i="9"/>
  <c r="N35" i="9"/>
  <c r="M43" i="26"/>
  <c r="L43" i="26"/>
  <c r="I16" i="26"/>
  <c r="I44" i="25"/>
  <c r="I46" i="9"/>
  <c r="L49" i="9"/>
  <c r="F50" i="9"/>
  <c r="G50" i="9"/>
  <c r="I44" i="9"/>
  <c r="N43" i="9"/>
  <c r="N43" i="26"/>
  <c r="N43" i="25"/>
  <c r="I44" i="26"/>
  <c r="I47" i="9"/>
  <c r="I49" i="9"/>
  <c r="H50" i="9"/>
  <c r="H51" i="9"/>
  <c r="J50" i="9"/>
  <c r="L51" i="9"/>
  <c r="F13" i="28"/>
  <c r="B29" i="28"/>
  <c r="AI16" i="28"/>
  <c r="F29" i="28"/>
  <c r="X29" i="28"/>
</calcChain>
</file>

<file path=xl/sharedStrings.xml><?xml version="1.0" encoding="utf-8"?>
<sst xmlns="http://schemas.openxmlformats.org/spreadsheetml/2006/main" count="3965" uniqueCount="1036">
  <si>
    <t>（あて先） 札 幌 市 長</t>
  </si>
  <si>
    <t>注：</t>
  </si>
  <si>
    <t>①現に勤務</t>
    <phoneticPr fontId="2"/>
  </si>
  <si>
    <t>③    合   計</t>
    <phoneticPr fontId="2"/>
  </si>
  <si>
    <t>職区分</t>
    <rPh sb="0" eb="1">
      <t>ショク</t>
    </rPh>
    <rPh sb="1" eb="3">
      <t>クブン</t>
    </rPh>
    <phoneticPr fontId="2"/>
  </si>
  <si>
    <t>氏        名</t>
    <phoneticPr fontId="2"/>
  </si>
  <si>
    <t>職 種</t>
    <rPh sb="0" eb="3">
      <t>ショクシュ</t>
    </rPh>
    <phoneticPr fontId="2"/>
  </si>
  <si>
    <t xml:space="preserve">   する施設の</t>
    <phoneticPr fontId="2"/>
  </si>
  <si>
    <t>職員１人当たり</t>
    <phoneticPr fontId="2"/>
  </si>
  <si>
    <t xml:space="preserve">          （６か月以上の端数は切り上げ）</t>
    <rPh sb="13" eb="14">
      <t>ツキ</t>
    </rPh>
    <rPh sb="14" eb="16">
      <t>イジョウ</t>
    </rPh>
    <rPh sb="17" eb="19">
      <t>ハスウ</t>
    </rPh>
    <rPh sb="20" eb="23">
      <t>キリア</t>
    </rPh>
    <phoneticPr fontId="2"/>
  </si>
  <si>
    <t>正職</t>
    <rPh sb="0" eb="2">
      <t>セイショク</t>
    </rPh>
    <phoneticPr fontId="2"/>
  </si>
  <si>
    <t>臨職</t>
    <rPh sb="0" eb="2">
      <t>リンショク</t>
    </rPh>
    <phoneticPr fontId="2"/>
  </si>
  <si>
    <t>非常勤</t>
    <rPh sb="0" eb="3">
      <t>ヒジョウキン</t>
    </rPh>
    <phoneticPr fontId="2"/>
  </si>
  <si>
    <t>その他</t>
    <rPh sb="2" eb="3">
      <t>タ</t>
    </rPh>
    <phoneticPr fontId="2"/>
  </si>
  <si>
    <t>職種</t>
    <rPh sb="0" eb="2">
      <t>ショクシュ</t>
    </rPh>
    <phoneticPr fontId="2"/>
  </si>
  <si>
    <t>施設長</t>
    <rPh sb="0" eb="3">
      <t>シセツチョウ</t>
    </rPh>
    <phoneticPr fontId="2"/>
  </si>
  <si>
    <t>施設・事業所名</t>
    <rPh sb="0" eb="2">
      <t>シセツ</t>
    </rPh>
    <rPh sb="3" eb="6">
      <t>ジギョウショ</t>
    </rPh>
    <phoneticPr fontId="2"/>
  </si>
  <si>
    <t>施設・事業所類型</t>
    <rPh sb="0" eb="2">
      <t>シセツ</t>
    </rPh>
    <rPh sb="3" eb="6">
      <t>ジギョウショ</t>
    </rPh>
    <rPh sb="6" eb="8">
      <t>ルイケイ</t>
    </rPh>
    <phoneticPr fontId="2"/>
  </si>
  <si>
    <t xml:space="preserve">   事業所の通算</t>
    <rPh sb="3" eb="5">
      <t>ジギョウ</t>
    </rPh>
    <rPh sb="5" eb="6">
      <t>ショ</t>
    </rPh>
    <rPh sb="7" eb="9">
      <t>ツウサン</t>
    </rPh>
    <phoneticPr fontId="2"/>
  </si>
  <si>
    <t>②その他の施設・</t>
    <rPh sb="5" eb="7">
      <t>シセツ</t>
    </rPh>
    <phoneticPr fontId="2"/>
  </si>
  <si>
    <t xml:space="preserve">年 </t>
  </si>
  <si>
    <t xml:space="preserve">年 </t>
    <phoneticPr fontId="2"/>
  </si>
  <si>
    <t>年</t>
    <rPh sb="0" eb="1">
      <t>ネン</t>
    </rPh>
    <phoneticPr fontId="2"/>
  </si>
  <si>
    <t>日</t>
    <rPh sb="0" eb="1">
      <t>ニチ</t>
    </rPh>
    <phoneticPr fontId="2"/>
  </si>
  <si>
    <t>（ヶ）月</t>
    <rPh sb="3" eb="4">
      <t>ゲツ</t>
    </rPh>
    <phoneticPr fontId="2"/>
  </si>
  <si>
    <t>副施設長</t>
    <rPh sb="0" eb="1">
      <t>フク</t>
    </rPh>
    <rPh sb="1" eb="4">
      <t>シセツチョウ</t>
    </rPh>
    <phoneticPr fontId="2"/>
  </si>
  <si>
    <t>教頭</t>
    <rPh sb="0" eb="2">
      <t>キョウトウ</t>
    </rPh>
    <phoneticPr fontId="2"/>
  </si>
  <si>
    <t>主幹教諭</t>
    <rPh sb="0" eb="2">
      <t>シュカン</t>
    </rPh>
    <rPh sb="2" eb="4">
      <t>キョウユ</t>
    </rPh>
    <phoneticPr fontId="2"/>
  </si>
  <si>
    <t>幼稚園教諭</t>
    <rPh sb="0" eb="3">
      <t>ヨウチエン</t>
    </rPh>
    <rPh sb="3" eb="5">
      <t>キョウユ</t>
    </rPh>
    <phoneticPr fontId="2"/>
  </si>
  <si>
    <t>主任保育士</t>
    <rPh sb="0" eb="2">
      <t>シュニン</t>
    </rPh>
    <rPh sb="2" eb="5">
      <t>ホイクシ</t>
    </rPh>
    <phoneticPr fontId="2"/>
  </si>
  <si>
    <t>保育士</t>
    <rPh sb="0" eb="3">
      <t>ホイクシ</t>
    </rPh>
    <phoneticPr fontId="2"/>
  </si>
  <si>
    <t>看護師</t>
    <rPh sb="0" eb="3">
      <t>カンゴシ</t>
    </rPh>
    <phoneticPr fontId="2"/>
  </si>
  <si>
    <t>保健師</t>
    <rPh sb="0" eb="3">
      <t>ホケンシ</t>
    </rPh>
    <phoneticPr fontId="2"/>
  </si>
  <si>
    <t>栄養士</t>
    <rPh sb="0" eb="3">
      <t>エイヨウシ</t>
    </rPh>
    <phoneticPr fontId="2"/>
  </si>
  <si>
    <t>調理員</t>
    <rPh sb="0" eb="3">
      <t>チョウリイン</t>
    </rPh>
    <phoneticPr fontId="2"/>
  </si>
  <si>
    <t>用務員</t>
    <rPh sb="0" eb="3">
      <t>ヨウムイン</t>
    </rPh>
    <phoneticPr fontId="2"/>
  </si>
  <si>
    <t>その他（事務員等）</t>
    <rPh sb="2" eb="3">
      <t>タ</t>
    </rPh>
    <rPh sb="4" eb="6">
      <t>ジム</t>
    </rPh>
    <rPh sb="6" eb="7">
      <t>イン</t>
    </rPh>
    <rPh sb="7" eb="8">
      <t>トウ</t>
    </rPh>
    <phoneticPr fontId="2"/>
  </si>
  <si>
    <t>　　　年</t>
    <rPh sb="3" eb="4">
      <t>ネン</t>
    </rPh>
    <phoneticPr fontId="2"/>
  </si>
  <si>
    <t>３.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2"/>
  </si>
  <si>
    <t>幼稚園</t>
    <rPh sb="0" eb="3">
      <t>ヨウチエン</t>
    </rPh>
    <phoneticPr fontId="2"/>
  </si>
  <si>
    <t>保育所</t>
    <rPh sb="0" eb="2">
      <t>ホイク</t>
    </rPh>
    <rPh sb="2" eb="3">
      <t>ショ</t>
    </rPh>
    <phoneticPr fontId="2"/>
  </si>
  <si>
    <t>家庭的保育事業</t>
    <rPh sb="0" eb="3">
      <t>カテイテキ</t>
    </rPh>
    <rPh sb="3" eb="5">
      <t>ホイク</t>
    </rPh>
    <rPh sb="5" eb="7">
      <t>ジギョウ</t>
    </rPh>
    <phoneticPr fontId="2"/>
  </si>
  <si>
    <t>幼保連携認定こども園</t>
    <rPh sb="0" eb="1">
      <t>ヨウ</t>
    </rPh>
    <rPh sb="1" eb="2">
      <t>ホ</t>
    </rPh>
    <rPh sb="2" eb="4">
      <t>レンケイ</t>
    </rPh>
    <rPh sb="4" eb="6">
      <t>ニンテイ</t>
    </rPh>
    <rPh sb="9" eb="10">
      <t>エン</t>
    </rPh>
    <phoneticPr fontId="2"/>
  </si>
  <si>
    <t>幼稚園型認定こども園</t>
    <rPh sb="0" eb="3">
      <t>ヨウチエン</t>
    </rPh>
    <rPh sb="3" eb="4">
      <t>ガタ</t>
    </rPh>
    <rPh sb="4" eb="6">
      <t>ニンテイ</t>
    </rPh>
    <rPh sb="9" eb="10">
      <t>エン</t>
    </rPh>
    <phoneticPr fontId="2"/>
  </si>
  <si>
    <t>保育所型認定こども園</t>
    <rPh sb="0" eb="2">
      <t>ホイク</t>
    </rPh>
    <rPh sb="2" eb="3">
      <t>ショ</t>
    </rPh>
    <rPh sb="3" eb="4">
      <t>ガタ</t>
    </rPh>
    <rPh sb="4" eb="6">
      <t>ニンテイ</t>
    </rPh>
    <rPh sb="9" eb="10">
      <t>エン</t>
    </rPh>
    <phoneticPr fontId="2"/>
  </si>
  <si>
    <t>地方裁量型認定こども園</t>
    <rPh sb="0" eb="2">
      <t>チホウ</t>
    </rPh>
    <rPh sb="2" eb="5">
      <t>サイリョウガタ</t>
    </rPh>
    <rPh sb="5" eb="7">
      <t>ニンテイ</t>
    </rPh>
    <rPh sb="10" eb="11">
      <t>エン</t>
    </rPh>
    <phoneticPr fontId="2"/>
  </si>
  <si>
    <t>小規模保育事業</t>
    <rPh sb="0" eb="3">
      <t>ショウキボ</t>
    </rPh>
    <rPh sb="3" eb="5">
      <t>ホイク</t>
    </rPh>
    <rPh sb="5" eb="7">
      <t>ジギョウ</t>
    </rPh>
    <phoneticPr fontId="2"/>
  </si>
  <si>
    <t>事業所内保育事業</t>
    <rPh sb="0" eb="2">
      <t>ジギョウ</t>
    </rPh>
    <rPh sb="2" eb="3">
      <t>ショ</t>
    </rPh>
    <rPh sb="3" eb="4">
      <t>ナイ</t>
    </rPh>
    <rPh sb="4" eb="6">
      <t>ホイク</t>
    </rPh>
    <rPh sb="6" eb="8">
      <t>ジギョウ</t>
    </rPh>
    <phoneticPr fontId="2"/>
  </si>
  <si>
    <t>資格種</t>
    <rPh sb="0" eb="2">
      <t>シカク</t>
    </rPh>
    <rPh sb="2" eb="3">
      <t>シュ</t>
    </rPh>
    <phoneticPr fontId="2"/>
  </si>
  <si>
    <t>主幹保育教諭</t>
    <rPh sb="0" eb="2">
      <t>シュカン</t>
    </rPh>
    <rPh sb="2" eb="4">
      <t>ホイク</t>
    </rPh>
    <rPh sb="4" eb="6">
      <t>キョウユ</t>
    </rPh>
    <phoneticPr fontId="2"/>
  </si>
  <si>
    <t>保育教諭</t>
    <rPh sb="0" eb="2">
      <t>ホイク</t>
    </rPh>
    <rPh sb="2" eb="4">
      <t>キョウユ</t>
    </rPh>
    <phoneticPr fontId="2"/>
  </si>
  <si>
    <t>施設事業所類型</t>
    <rPh sb="0" eb="2">
      <t>シセツ</t>
    </rPh>
    <rPh sb="2" eb="4">
      <t>ジギョウ</t>
    </rPh>
    <rPh sb="4" eb="5">
      <t>ショ</t>
    </rPh>
    <rPh sb="5" eb="7">
      <t>ルイケイ</t>
    </rPh>
    <phoneticPr fontId="2"/>
  </si>
  <si>
    <t>幼稚園教諭１種</t>
    <rPh sb="0" eb="3">
      <t>ヨウチエン</t>
    </rPh>
    <rPh sb="3" eb="5">
      <t>キョウユ</t>
    </rPh>
    <rPh sb="6" eb="7">
      <t>シュ</t>
    </rPh>
    <phoneticPr fontId="2"/>
  </si>
  <si>
    <t>幼稚園教諭2種</t>
    <rPh sb="0" eb="3">
      <t>ヨウチエン</t>
    </rPh>
    <rPh sb="3" eb="5">
      <t>キョウユ</t>
    </rPh>
    <rPh sb="6" eb="7">
      <t>シュ</t>
    </rPh>
    <phoneticPr fontId="2"/>
  </si>
  <si>
    <t>月</t>
    <rPh sb="0" eb="1">
      <t>ツキ</t>
    </rPh>
    <phoneticPr fontId="2"/>
  </si>
  <si>
    <t>家庭的保育者</t>
    <rPh sb="0" eb="3">
      <t>カテイテキ</t>
    </rPh>
    <rPh sb="3" eb="6">
      <t>ホイクシャ</t>
    </rPh>
    <phoneticPr fontId="2"/>
  </si>
  <si>
    <t>家庭的保育補助者</t>
    <rPh sb="0" eb="3">
      <t>カテイテキ</t>
    </rPh>
    <rPh sb="3" eb="5">
      <t>ホイク</t>
    </rPh>
    <rPh sb="5" eb="8">
      <t>ホジョシャ</t>
    </rPh>
    <phoneticPr fontId="2"/>
  </si>
  <si>
    <t>（算式）Ｂ÷Ａ＝Ｃ</t>
    <rPh sb="1" eb="3">
      <t>サンシキ</t>
    </rPh>
    <phoneticPr fontId="2"/>
  </si>
  <si>
    <t>2枚目</t>
    <rPh sb="1" eb="3">
      <t>マイメ</t>
    </rPh>
    <phoneticPr fontId="2"/>
  </si>
  <si>
    <t>3枚目</t>
    <rPh sb="1" eb="3">
      <t>マイメ</t>
    </rPh>
    <phoneticPr fontId="2"/>
  </si>
  <si>
    <t>　　　　　人</t>
    <rPh sb="5" eb="6">
      <t>ニン</t>
    </rPh>
    <phoneticPr fontId="2"/>
  </si>
  <si>
    <t>平均経験年数</t>
    <rPh sb="2" eb="4">
      <t>ケイケン</t>
    </rPh>
    <phoneticPr fontId="2"/>
  </si>
  <si>
    <t xml:space="preserve">   経験年数</t>
  </si>
  <si>
    <t xml:space="preserve">   経験年数</t>
    <rPh sb="5" eb="7">
      <t>ネンスウ</t>
    </rPh>
    <phoneticPr fontId="2"/>
  </si>
  <si>
    <t>１．職員一人当たり平均経験年数のC欄の算定にあたっては、６か月以上の端数は１年とし、</t>
    <rPh sb="37" eb="39">
      <t>１ネン</t>
    </rPh>
    <phoneticPr fontId="2"/>
  </si>
  <si>
    <t>総　計</t>
    <rPh sb="0" eb="1">
      <t>ソウ</t>
    </rPh>
    <rPh sb="2" eb="3">
      <t>ケイ</t>
    </rPh>
    <phoneticPr fontId="2"/>
  </si>
  <si>
    <t>(1枚目)  
合        計</t>
    <rPh sb="2" eb="4">
      <t>マイメ</t>
    </rPh>
    <phoneticPr fontId="2"/>
  </si>
  <si>
    <t>　　６か月未満の端数は切り捨てるものとすること。</t>
  </si>
  <si>
    <t>≪全職員入力シート≫</t>
    <rPh sb="1" eb="4">
      <t>ゼンショクイン</t>
    </rPh>
    <rPh sb="4" eb="6">
      <t>ニュウリョク</t>
    </rPh>
    <phoneticPr fontId="2"/>
  </si>
  <si>
    <t>月20日以上の勤務形態か</t>
    <rPh sb="0" eb="1">
      <t>ツキ</t>
    </rPh>
    <rPh sb="3" eb="4">
      <t>ニチ</t>
    </rPh>
    <rPh sb="4" eb="6">
      <t>イジョウ</t>
    </rPh>
    <rPh sb="7" eb="9">
      <t>キンム</t>
    </rPh>
    <rPh sb="9" eb="11">
      <t>ケイタイ</t>
    </rPh>
    <phoneticPr fontId="2"/>
  </si>
  <si>
    <t>１日６時間以上の勤務形態か</t>
    <rPh sb="1" eb="2">
      <t>ニチ</t>
    </rPh>
    <rPh sb="3" eb="5">
      <t>ジカン</t>
    </rPh>
    <rPh sb="5" eb="7">
      <t>イジョウ</t>
    </rPh>
    <rPh sb="8" eb="10">
      <t>キンム</t>
    </rPh>
    <rPh sb="10" eb="12">
      <t>ケイタイ</t>
    </rPh>
    <phoneticPr fontId="2"/>
  </si>
  <si>
    <t>○</t>
    <phoneticPr fontId="2"/>
  </si>
  <si>
    <t>☓</t>
    <phoneticPr fontId="2"/>
  </si>
  <si>
    <t>○</t>
  </si>
  <si>
    <t>基礎分対象者
カウント</t>
    <rPh sb="0" eb="2">
      <t>キソ</t>
    </rPh>
    <rPh sb="2" eb="3">
      <t>ブン</t>
    </rPh>
    <rPh sb="3" eb="5">
      <t>タイショウ</t>
    </rPh>
    <rPh sb="5" eb="6">
      <t>シャ</t>
    </rPh>
    <phoneticPr fontId="2"/>
  </si>
  <si>
    <t>区 分</t>
    <rPh sb="0" eb="1">
      <t>ク</t>
    </rPh>
    <rPh sb="2" eb="3">
      <t>ブン</t>
    </rPh>
    <phoneticPr fontId="2"/>
  </si>
  <si>
    <t>社会福祉法人　○○会</t>
    <rPh sb="0" eb="2">
      <t>シャカイ</t>
    </rPh>
    <rPh sb="2" eb="4">
      <t>フクシ</t>
    </rPh>
    <rPh sb="4" eb="6">
      <t>ホウジン</t>
    </rPh>
    <rPh sb="9" eb="10">
      <t>カイ</t>
    </rPh>
    <phoneticPr fontId="2"/>
  </si>
  <si>
    <t>理事長　☓☓　☓☓</t>
    <rPh sb="0" eb="3">
      <t>リジチョウ</t>
    </rPh>
    <phoneticPr fontId="2"/>
  </si>
  <si>
    <t>(2枚目)  
合        計</t>
    <rPh sb="2" eb="4">
      <t>マイメ</t>
    </rPh>
    <phoneticPr fontId="2"/>
  </si>
  <si>
    <t>(３枚目)  
合        計</t>
    <rPh sb="2" eb="4">
      <t>マイメ</t>
    </rPh>
    <phoneticPr fontId="2"/>
  </si>
  <si>
    <r>
      <rPr>
        <b/>
        <sz val="11"/>
        <rFont val="ＭＳ Ｐ明朝"/>
        <family val="1"/>
        <charset val="128"/>
      </rPr>
      <t>A</t>
    </r>
    <r>
      <rPr>
        <sz val="12"/>
        <rFont val="ＭＳ Ｐ明朝"/>
        <family val="1"/>
        <charset val="128"/>
      </rPr>
      <t xml:space="preserve"> 　　　人</t>
    </r>
    <rPh sb="5" eb="6">
      <t>ニン</t>
    </rPh>
    <phoneticPr fontId="2"/>
  </si>
  <si>
    <t>B</t>
    <phoneticPr fontId="2"/>
  </si>
  <si>
    <t>C</t>
    <phoneticPr fontId="2"/>
  </si>
  <si>
    <t>≪入力例≫</t>
    <rPh sb="1" eb="3">
      <t>ニュウリョク</t>
    </rPh>
    <rPh sb="3" eb="4">
      <t>レイ</t>
    </rPh>
    <phoneticPr fontId="2"/>
  </si>
  <si>
    <t>札幌　一郎</t>
    <rPh sb="0" eb="2">
      <t>サッポロ</t>
    </rPh>
    <rPh sb="3" eb="5">
      <t>イチロウ</t>
    </rPh>
    <phoneticPr fontId="2"/>
  </si>
  <si>
    <t>札幌　花子</t>
    <rPh sb="0" eb="2">
      <t>サッポロ</t>
    </rPh>
    <rPh sb="3" eb="5">
      <t>ハナコ</t>
    </rPh>
    <phoneticPr fontId="2"/>
  </si>
  <si>
    <t>保育　二郎</t>
    <rPh sb="0" eb="2">
      <t>ホイク</t>
    </rPh>
    <rPh sb="3" eb="5">
      <t>ジロウ</t>
    </rPh>
    <phoneticPr fontId="2"/>
  </si>
  <si>
    <t>保育　桜子</t>
    <rPh sb="0" eb="2">
      <t>ホイク</t>
    </rPh>
    <rPh sb="3" eb="5">
      <t>サクラコ</t>
    </rPh>
    <phoneticPr fontId="2"/>
  </si>
  <si>
    <t>産休等代替職員</t>
    <rPh sb="0" eb="2">
      <t>サンキュウ</t>
    </rPh>
    <rPh sb="2" eb="3">
      <t>トウ</t>
    </rPh>
    <rPh sb="3" eb="5">
      <t>ダイタイ</t>
    </rPh>
    <rPh sb="5" eb="7">
      <t>ショクイン</t>
    </rPh>
    <phoneticPr fontId="2"/>
  </si>
  <si>
    <t>保育　三郎</t>
    <rPh sb="0" eb="2">
      <t>ホイク</t>
    </rPh>
    <rPh sb="3" eb="5">
      <t>サブロウ</t>
    </rPh>
    <phoneticPr fontId="2"/>
  </si>
  <si>
    <t>氏        名</t>
    <phoneticPr fontId="2"/>
  </si>
  <si>
    <t>雇用契約内容</t>
    <rPh sb="0" eb="2">
      <t>コヨウ</t>
    </rPh>
    <rPh sb="2" eb="4">
      <t>ケイヤク</t>
    </rPh>
    <rPh sb="4" eb="6">
      <t>ナイヨウ</t>
    </rPh>
    <phoneticPr fontId="2"/>
  </si>
  <si>
    <t>基礎分対象判定</t>
    <rPh sb="0" eb="2">
      <t>キソ</t>
    </rPh>
    <rPh sb="2" eb="3">
      <t>ブン</t>
    </rPh>
    <rPh sb="3" eb="5">
      <t>タイショウ</t>
    </rPh>
    <rPh sb="5" eb="7">
      <t>ハンテイ</t>
    </rPh>
    <phoneticPr fontId="2"/>
  </si>
  <si>
    <t>①現に勤務</t>
    <phoneticPr fontId="2"/>
  </si>
  <si>
    <t xml:space="preserve">   する施設の</t>
    <phoneticPr fontId="2"/>
  </si>
  <si>
    <t xml:space="preserve">年 </t>
    <phoneticPr fontId="2"/>
  </si>
  <si>
    <t>① ＋ ②</t>
    <phoneticPr fontId="2"/>
  </si>
  <si>
    <t>年</t>
    <phoneticPr fontId="2"/>
  </si>
  <si>
    <t>年</t>
    <phoneticPr fontId="2"/>
  </si>
  <si>
    <t>様式１</t>
    <rPh sb="0" eb="2">
      <t>ヨウシキ</t>
    </rPh>
    <phoneticPr fontId="2"/>
  </si>
  <si>
    <t>（あて先）札幌市長</t>
    <rPh sb="3" eb="4">
      <t>サキ</t>
    </rPh>
    <rPh sb="5" eb="8">
      <t>サッポロシ</t>
    </rPh>
    <rPh sb="8" eb="9">
      <t>オサ</t>
    </rPh>
    <phoneticPr fontId="2"/>
  </si>
  <si>
    <t>認定こども園－幼保連携型</t>
    <rPh sb="0" eb="2">
      <t>ニンテイ</t>
    </rPh>
    <rPh sb="5" eb="6">
      <t>エン</t>
    </rPh>
    <rPh sb="7" eb="8">
      <t>ヨウ</t>
    </rPh>
    <rPh sb="8" eb="9">
      <t>ホ</t>
    </rPh>
    <rPh sb="9" eb="12">
      <t>レンケイガタ</t>
    </rPh>
    <phoneticPr fontId="19"/>
  </si>
  <si>
    <t>月</t>
    <rPh sb="0" eb="1">
      <t>ガツ</t>
    </rPh>
    <phoneticPr fontId="2"/>
  </si>
  <si>
    <t>認定こども園－幼稚園型</t>
    <rPh sb="0" eb="2">
      <t>ニンテイ</t>
    </rPh>
    <rPh sb="5" eb="6">
      <t>エン</t>
    </rPh>
    <rPh sb="7" eb="10">
      <t>ヨウチエン</t>
    </rPh>
    <rPh sb="10" eb="11">
      <t>ガタ</t>
    </rPh>
    <phoneticPr fontId="19"/>
  </si>
  <si>
    <t>施設・事業所名</t>
    <rPh sb="0" eb="2">
      <t>シセツ</t>
    </rPh>
    <rPh sb="3" eb="6">
      <t>ジギョウショ</t>
    </rPh>
    <rPh sb="6" eb="7">
      <t>メイ</t>
    </rPh>
    <phoneticPr fontId="2"/>
  </si>
  <si>
    <t>適</t>
    <rPh sb="0" eb="1">
      <t>テキ</t>
    </rPh>
    <phoneticPr fontId="19"/>
  </si>
  <si>
    <t>認定こども園－保育所型</t>
    <rPh sb="0" eb="2">
      <t>ニンテイ</t>
    </rPh>
    <rPh sb="5" eb="6">
      <t>エン</t>
    </rPh>
    <rPh sb="7" eb="9">
      <t>ホイク</t>
    </rPh>
    <rPh sb="9" eb="10">
      <t>ショ</t>
    </rPh>
    <rPh sb="10" eb="11">
      <t>ガタ</t>
    </rPh>
    <phoneticPr fontId="19"/>
  </si>
  <si>
    <t>否</t>
    <rPh sb="0" eb="1">
      <t>ヒ</t>
    </rPh>
    <phoneticPr fontId="19"/>
  </si>
  <si>
    <t>認定こども園－地方裁量型</t>
    <rPh sb="0" eb="2">
      <t>ニンテイ</t>
    </rPh>
    <rPh sb="5" eb="6">
      <t>エン</t>
    </rPh>
    <rPh sb="7" eb="9">
      <t>チホウ</t>
    </rPh>
    <rPh sb="9" eb="12">
      <t>サイリョウガタ</t>
    </rPh>
    <phoneticPr fontId="19"/>
  </si>
  <si>
    <t>申請者</t>
    <rPh sb="0" eb="3">
      <t>シンセイシャ</t>
    </rPh>
    <phoneticPr fontId="2"/>
  </si>
  <si>
    <t>法人名等</t>
    <rPh sb="0" eb="2">
      <t>ホウジン</t>
    </rPh>
    <rPh sb="2" eb="3">
      <t>メイ</t>
    </rPh>
    <rPh sb="3" eb="4">
      <t>トウ</t>
    </rPh>
    <phoneticPr fontId="19"/>
  </si>
  <si>
    <t>幼稚園</t>
    <rPh sb="0" eb="2">
      <t>ヨウチ</t>
    </rPh>
    <rPh sb="2" eb="3">
      <t>エン</t>
    </rPh>
    <phoneticPr fontId="19"/>
  </si>
  <si>
    <t>代表者名</t>
    <rPh sb="0" eb="3">
      <t>ダイヒョウシャ</t>
    </rPh>
    <rPh sb="3" eb="4">
      <t>メイ</t>
    </rPh>
    <phoneticPr fontId="19"/>
  </si>
  <si>
    <t>保育所</t>
    <rPh sb="0" eb="2">
      <t>ホイク</t>
    </rPh>
    <rPh sb="2" eb="3">
      <t>ショ</t>
    </rPh>
    <phoneticPr fontId="19"/>
  </si>
  <si>
    <t>＜申請状況＞</t>
    <rPh sb="1" eb="3">
      <t>シンセイ</t>
    </rPh>
    <rPh sb="3" eb="5">
      <t>ジョウキョウ</t>
    </rPh>
    <phoneticPr fontId="19"/>
  </si>
  <si>
    <t>小規模保育事業者－Ａ型</t>
    <rPh sb="0" eb="3">
      <t>ショウキボ</t>
    </rPh>
    <rPh sb="3" eb="5">
      <t>ホイク</t>
    </rPh>
    <rPh sb="5" eb="7">
      <t>ジギョウ</t>
    </rPh>
    <rPh sb="7" eb="8">
      <t>シャ</t>
    </rPh>
    <rPh sb="10" eb="11">
      <t>ガタ</t>
    </rPh>
    <phoneticPr fontId="19"/>
  </si>
  <si>
    <t>１　職員一人当たりの平均勤続年数</t>
    <rPh sb="2" eb="4">
      <t>ショクイン</t>
    </rPh>
    <rPh sb="4" eb="6">
      <t>ヒトリ</t>
    </rPh>
    <rPh sb="6" eb="7">
      <t>ア</t>
    </rPh>
    <rPh sb="10" eb="12">
      <t>ヘイキン</t>
    </rPh>
    <rPh sb="12" eb="14">
      <t>キンゾク</t>
    </rPh>
    <rPh sb="14" eb="16">
      <t>ネンスウ</t>
    </rPh>
    <phoneticPr fontId="19"/>
  </si>
  <si>
    <t>小規模保育事業者－Ｂ型</t>
    <rPh sb="0" eb="3">
      <t>ショウキボ</t>
    </rPh>
    <rPh sb="3" eb="5">
      <t>ホイク</t>
    </rPh>
    <rPh sb="5" eb="7">
      <t>ジギョウ</t>
    </rPh>
    <rPh sb="7" eb="8">
      <t>シャ</t>
    </rPh>
    <rPh sb="10" eb="11">
      <t>ガタ</t>
    </rPh>
    <phoneticPr fontId="19"/>
  </si>
  <si>
    <t>年数</t>
    <rPh sb="0" eb="2">
      <t>ネンスウ</t>
    </rPh>
    <phoneticPr fontId="19"/>
  </si>
  <si>
    <t>小規模保育事業者－Ｃ型</t>
    <rPh sb="0" eb="3">
      <t>ショウキボ</t>
    </rPh>
    <rPh sb="3" eb="5">
      <t>ホイク</t>
    </rPh>
    <rPh sb="5" eb="7">
      <t>ジギョウ</t>
    </rPh>
    <rPh sb="7" eb="8">
      <t>シャ</t>
    </rPh>
    <rPh sb="10" eb="11">
      <t>ガタ</t>
    </rPh>
    <phoneticPr fontId="19"/>
  </si>
  <si>
    <t>家庭的保育事業者</t>
    <rPh sb="0" eb="3">
      <t>カテイテキ</t>
    </rPh>
    <rPh sb="3" eb="5">
      <t>ホイク</t>
    </rPh>
    <rPh sb="5" eb="7">
      <t>ジギョウ</t>
    </rPh>
    <rPh sb="7" eb="8">
      <t>シャ</t>
    </rPh>
    <phoneticPr fontId="19"/>
  </si>
  <si>
    <t>２　賃金改善要件分</t>
    <rPh sb="2" eb="4">
      <t>チンギン</t>
    </rPh>
    <rPh sb="4" eb="6">
      <t>カイゼン</t>
    </rPh>
    <rPh sb="6" eb="8">
      <t>ヨウケン</t>
    </rPh>
    <rPh sb="8" eb="9">
      <t>ブン</t>
    </rPh>
    <phoneticPr fontId="19"/>
  </si>
  <si>
    <t>基礎分</t>
    <rPh sb="0" eb="2">
      <t>キソ</t>
    </rPh>
    <rPh sb="2" eb="3">
      <t>ブン</t>
    </rPh>
    <phoneticPr fontId="19"/>
  </si>
  <si>
    <t>賃金改善</t>
    <rPh sb="0" eb="2">
      <t>チンギン</t>
    </rPh>
    <rPh sb="2" eb="4">
      <t>カイゼン</t>
    </rPh>
    <phoneticPr fontId="19"/>
  </si>
  <si>
    <t>事業所内保育事業者－小規模Ａ型基準</t>
    <rPh sb="0" eb="3">
      <t>ジギョウショ</t>
    </rPh>
    <rPh sb="3" eb="4">
      <t>ナイ</t>
    </rPh>
    <rPh sb="4" eb="6">
      <t>ホイク</t>
    </rPh>
    <rPh sb="6" eb="8">
      <t>ジギョウ</t>
    </rPh>
    <rPh sb="8" eb="9">
      <t>シャ</t>
    </rPh>
    <rPh sb="10" eb="13">
      <t>ショウキボ</t>
    </rPh>
    <rPh sb="14" eb="15">
      <t>ガタ</t>
    </rPh>
    <rPh sb="15" eb="17">
      <t>キジュン</t>
    </rPh>
    <phoneticPr fontId="19"/>
  </si>
  <si>
    <t>加算状況</t>
    <rPh sb="0" eb="2">
      <t>カサン</t>
    </rPh>
    <rPh sb="2" eb="4">
      <t>ジョウキョウ</t>
    </rPh>
    <phoneticPr fontId="19"/>
  </si>
  <si>
    <t>事業所内保育事業者－小規模Ｂ型基準</t>
    <rPh sb="0" eb="3">
      <t>ジギョウショ</t>
    </rPh>
    <rPh sb="3" eb="4">
      <t>ナイ</t>
    </rPh>
    <rPh sb="4" eb="6">
      <t>ホイク</t>
    </rPh>
    <rPh sb="6" eb="8">
      <t>ジギョウ</t>
    </rPh>
    <rPh sb="8" eb="9">
      <t>シャ</t>
    </rPh>
    <rPh sb="10" eb="13">
      <t>ショウキボ</t>
    </rPh>
    <rPh sb="14" eb="15">
      <t>ガタ</t>
    </rPh>
    <rPh sb="15" eb="17">
      <t>キジュン</t>
    </rPh>
    <phoneticPr fontId="19"/>
  </si>
  <si>
    <t>事業所内保育事業者－定員20人以上</t>
    <rPh sb="0" eb="3">
      <t>ジギョウショ</t>
    </rPh>
    <rPh sb="3" eb="4">
      <t>ナイ</t>
    </rPh>
    <rPh sb="4" eb="6">
      <t>ホイク</t>
    </rPh>
    <rPh sb="6" eb="8">
      <t>ジギョウ</t>
    </rPh>
    <rPh sb="8" eb="9">
      <t>シャ</t>
    </rPh>
    <rPh sb="10" eb="12">
      <t>テイイン</t>
    </rPh>
    <rPh sb="14" eb="17">
      <t>ニンイジョウ</t>
    </rPh>
    <phoneticPr fontId="19"/>
  </si>
  <si>
    <t>３　キャリアパス要件分</t>
    <rPh sb="8" eb="10">
      <t>ヨウケン</t>
    </rPh>
    <rPh sb="10" eb="11">
      <t>ブン</t>
    </rPh>
    <phoneticPr fontId="19"/>
  </si>
  <si>
    <t>４　処遇改善等加算Ⅱ</t>
    <rPh sb="2" eb="4">
      <t>ショグウ</t>
    </rPh>
    <rPh sb="4" eb="6">
      <t>カイゼン</t>
    </rPh>
    <rPh sb="6" eb="7">
      <t>トウ</t>
    </rPh>
    <rPh sb="7" eb="9">
      <t>カサン</t>
    </rPh>
    <phoneticPr fontId="19"/>
  </si>
  <si>
    <t>11年以上</t>
    <rPh sb="2" eb="5">
      <t>ネンイジョウ</t>
    </rPh>
    <phoneticPr fontId="19"/>
  </si>
  <si>
    <t>10年以上　11年未満</t>
    <rPh sb="2" eb="5">
      <t>ネンイジョウ</t>
    </rPh>
    <rPh sb="8" eb="9">
      <t>ネン</t>
    </rPh>
    <rPh sb="9" eb="11">
      <t>ミマン</t>
    </rPh>
    <phoneticPr fontId="19"/>
  </si>
  <si>
    <t>○　処遇改善等加算Ⅰ</t>
    <rPh sb="2" eb="4">
      <t>ショグウ</t>
    </rPh>
    <rPh sb="4" eb="6">
      <t>カイゼン</t>
    </rPh>
    <rPh sb="6" eb="7">
      <t>トウ</t>
    </rPh>
    <rPh sb="7" eb="9">
      <t>カサン</t>
    </rPh>
    <phoneticPr fontId="19"/>
  </si>
  <si>
    <t>９年以上　10年未満</t>
    <rPh sb="1" eb="4">
      <t>ネンイジョウ</t>
    </rPh>
    <rPh sb="7" eb="8">
      <t>ネン</t>
    </rPh>
    <rPh sb="8" eb="10">
      <t>ミマン</t>
    </rPh>
    <phoneticPr fontId="19"/>
  </si>
  <si>
    <t>職員一人あたりの平均勤続年数</t>
    <rPh sb="0" eb="2">
      <t>ショクイン</t>
    </rPh>
    <rPh sb="2" eb="4">
      <t>ヒトリ</t>
    </rPh>
    <rPh sb="8" eb="10">
      <t>ヘイキン</t>
    </rPh>
    <rPh sb="10" eb="12">
      <t>キンゾク</t>
    </rPh>
    <rPh sb="12" eb="14">
      <t>ネンスウ</t>
    </rPh>
    <phoneticPr fontId="2"/>
  </si>
  <si>
    <t>８年以上　９年未満</t>
    <rPh sb="1" eb="4">
      <t>ネンイジョウ</t>
    </rPh>
    <rPh sb="6" eb="7">
      <t>ネン</t>
    </rPh>
    <rPh sb="7" eb="9">
      <t>ミマン</t>
    </rPh>
    <phoneticPr fontId="19"/>
  </si>
  <si>
    <t>①基礎分の値</t>
    <rPh sb="1" eb="3">
      <t>キソ</t>
    </rPh>
    <rPh sb="3" eb="4">
      <t>ブン</t>
    </rPh>
    <rPh sb="5" eb="6">
      <t>アタイ</t>
    </rPh>
    <phoneticPr fontId="2"/>
  </si>
  <si>
    <t>②賃金改善要件分の値</t>
    <rPh sb="1" eb="3">
      <t>チンギン</t>
    </rPh>
    <rPh sb="3" eb="5">
      <t>カイゼン</t>
    </rPh>
    <rPh sb="5" eb="7">
      <t>ヨウケン</t>
    </rPh>
    <rPh sb="7" eb="8">
      <t>ブン</t>
    </rPh>
    <rPh sb="9" eb="10">
      <t>アタイ</t>
    </rPh>
    <phoneticPr fontId="2"/>
  </si>
  <si>
    <t>③キャリアパス
要件（２％）※</t>
    <rPh sb="8" eb="10">
      <t>ヨウケン</t>
    </rPh>
    <phoneticPr fontId="2"/>
  </si>
  <si>
    <t>施設・事業所に適用される
加算率（①＋②）</t>
    <rPh sb="0" eb="2">
      <t>シセツ</t>
    </rPh>
    <rPh sb="3" eb="6">
      <t>ジギョウショ</t>
    </rPh>
    <rPh sb="7" eb="9">
      <t>テキヨウ</t>
    </rPh>
    <rPh sb="13" eb="16">
      <t>カサンリツ</t>
    </rPh>
    <phoneticPr fontId="2"/>
  </si>
  <si>
    <t>７年以上　８年未満</t>
    <rPh sb="1" eb="4">
      <t>ネンイジョウ</t>
    </rPh>
    <rPh sb="6" eb="7">
      <t>ネン</t>
    </rPh>
    <rPh sb="7" eb="9">
      <t>ミマン</t>
    </rPh>
    <phoneticPr fontId="19"/>
  </si>
  <si>
    <t>③が否の場合は、キャリアパス要件分（２％）の値が減じられます。</t>
    <rPh sb="2" eb="3">
      <t>イナ</t>
    </rPh>
    <rPh sb="4" eb="6">
      <t>バアイ</t>
    </rPh>
    <rPh sb="14" eb="16">
      <t>ヨウケン</t>
    </rPh>
    <rPh sb="16" eb="17">
      <t>ブン</t>
    </rPh>
    <rPh sb="22" eb="23">
      <t>アタイ</t>
    </rPh>
    <rPh sb="24" eb="25">
      <t>ゲン</t>
    </rPh>
    <phoneticPr fontId="2"/>
  </si>
  <si>
    <t>６年以上　７年未満</t>
    <rPh sb="1" eb="4">
      <t>ネンイジョウ</t>
    </rPh>
    <rPh sb="6" eb="7">
      <t>ネン</t>
    </rPh>
    <rPh sb="7" eb="9">
      <t>ミマン</t>
    </rPh>
    <phoneticPr fontId="19"/>
  </si>
  <si>
    <t>５年以上　６年未満</t>
    <rPh sb="1" eb="4">
      <t>ネンイジョウ</t>
    </rPh>
    <rPh sb="6" eb="7">
      <t>ネン</t>
    </rPh>
    <rPh sb="7" eb="9">
      <t>ミマン</t>
    </rPh>
    <phoneticPr fontId="19"/>
  </si>
  <si>
    <t>％</t>
    <phoneticPr fontId="2"/>
  </si>
  <si>
    <t>％</t>
    <phoneticPr fontId="2"/>
  </si>
  <si>
    <t>％</t>
    <phoneticPr fontId="2"/>
  </si>
  <si>
    <t>４年以上　５年未満</t>
    <rPh sb="1" eb="4">
      <t>ネンイジョウ</t>
    </rPh>
    <rPh sb="6" eb="7">
      <t>ネン</t>
    </rPh>
    <rPh sb="7" eb="9">
      <t>ミマン</t>
    </rPh>
    <phoneticPr fontId="19"/>
  </si>
  <si>
    <t>３年以上　４年未満</t>
    <rPh sb="1" eb="4">
      <t>ネンイジョウ</t>
    </rPh>
    <rPh sb="6" eb="7">
      <t>ネン</t>
    </rPh>
    <rPh sb="7" eb="9">
      <t>ミマン</t>
    </rPh>
    <phoneticPr fontId="19"/>
  </si>
  <si>
    <t>２年以上　３年未満</t>
    <rPh sb="1" eb="4">
      <t>ネンイジョウ</t>
    </rPh>
    <rPh sb="6" eb="7">
      <t>ネン</t>
    </rPh>
    <rPh sb="7" eb="9">
      <t>ミマン</t>
    </rPh>
    <phoneticPr fontId="19"/>
  </si>
  <si>
    <t>«参考»</t>
    <rPh sb="1" eb="3">
      <t>サンコウ</t>
    </rPh>
    <phoneticPr fontId="19"/>
  </si>
  <si>
    <t>１年以上　２年未満</t>
    <rPh sb="1" eb="4">
      <t>ネンイジョウ</t>
    </rPh>
    <rPh sb="6" eb="7">
      <t>ネン</t>
    </rPh>
    <rPh sb="7" eb="9">
      <t>ミマン</t>
    </rPh>
    <phoneticPr fontId="19"/>
  </si>
  <si>
    <t>◎加算率区分表</t>
    <rPh sb="1" eb="3">
      <t>カサン</t>
    </rPh>
    <rPh sb="3" eb="4">
      <t>リツ</t>
    </rPh>
    <rPh sb="4" eb="6">
      <t>クブン</t>
    </rPh>
    <rPh sb="6" eb="7">
      <t>ヒョウ</t>
    </rPh>
    <phoneticPr fontId="19"/>
  </si>
  <si>
    <t>１年未満</t>
    <rPh sb="1" eb="2">
      <t>ネン</t>
    </rPh>
    <rPh sb="2" eb="4">
      <t>ミマン</t>
    </rPh>
    <phoneticPr fontId="19"/>
  </si>
  <si>
    <t>職員一人あたり
の平均勤続年数</t>
    <rPh sb="0" eb="2">
      <t>ショクイン</t>
    </rPh>
    <rPh sb="2" eb="4">
      <t>ヒトリ</t>
    </rPh>
    <rPh sb="9" eb="11">
      <t>ヘイキン</t>
    </rPh>
    <rPh sb="11" eb="13">
      <t>キンゾク</t>
    </rPh>
    <rPh sb="13" eb="15">
      <t>ネンスウ</t>
    </rPh>
    <phoneticPr fontId="19"/>
  </si>
  <si>
    <t>加算率</t>
    <rPh sb="0" eb="2">
      <t>カサン</t>
    </rPh>
    <rPh sb="2" eb="3">
      <t>リツ</t>
    </rPh>
    <phoneticPr fontId="19"/>
  </si>
  <si>
    <t>賃金改善
要件分※</t>
    <rPh sb="0" eb="2">
      <t>チンギン</t>
    </rPh>
    <rPh sb="2" eb="4">
      <t>カイゼン</t>
    </rPh>
    <rPh sb="5" eb="7">
      <t>ヨウケン</t>
    </rPh>
    <rPh sb="7" eb="8">
      <t>ブン</t>
    </rPh>
    <phoneticPr fontId="19"/>
  </si>
  <si>
    <t>うちキャリア
パス要件分</t>
    <rPh sb="9" eb="11">
      <t>ヨウケン</t>
    </rPh>
    <rPh sb="11" eb="12">
      <t>ブン</t>
    </rPh>
    <phoneticPr fontId="19"/>
  </si>
  <si>
    <t>　 11年以上</t>
    <rPh sb="4" eb="7">
      <t>ネンイジョウ</t>
    </rPh>
    <phoneticPr fontId="19"/>
  </si>
  <si>
    <t>　　　　　　１年未満</t>
    <rPh sb="7" eb="8">
      <t>ネン</t>
    </rPh>
    <rPh sb="8" eb="10">
      <t>ミマン</t>
    </rPh>
    <phoneticPr fontId="19"/>
  </si>
  <si>
    <t>○○保育所</t>
    <rPh sb="2" eb="4">
      <t>ホイク</t>
    </rPh>
    <rPh sb="4" eb="5">
      <t>ショ</t>
    </rPh>
    <phoneticPr fontId="19"/>
  </si>
  <si>
    <t>設置者</t>
    <rPh sb="0" eb="3">
      <t>セッチシャ</t>
    </rPh>
    <phoneticPr fontId="2"/>
  </si>
  <si>
    <t>福）○○福祉会</t>
    <rPh sb="0" eb="1">
      <t>フク</t>
    </rPh>
    <rPh sb="4" eb="6">
      <t>フクシ</t>
    </rPh>
    <rPh sb="6" eb="7">
      <t>カイ</t>
    </rPh>
    <phoneticPr fontId="19"/>
  </si>
  <si>
    <t>理事長　○○　○○</t>
    <rPh sb="0" eb="3">
      <t>リジチョウ</t>
    </rPh>
    <phoneticPr fontId="19"/>
  </si>
  <si>
    <t>％</t>
    <phoneticPr fontId="2"/>
  </si>
  <si>
    <t>正職（産休等）</t>
    <rPh sb="0" eb="2">
      <t>セイショク</t>
    </rPh>
    <rPh sb="3" eb="5">
      <t>サンキュウ</t>
    </rPh>
    <rPh sb="5" eb="6">
      <t>トウ</t>
    </rPh>
    <phoneticPr fontId="2"/>
  </si>
  <si>
    <t>臨職（産休等）</t>
    <rPh sb="0" eb="2">
      <t>リンショク</t>
    </rPh>
    <rPh sb="3" eb="5">
      <t>サンキュウ</t>
    </rPh>
    <rPh sb="5" eb="6">
      <t>トウ</t>
    </rPh>
    <phoneticPr fontId="2"/>
  </si>
  <si>
    <t>非常勤（産休等）</t>
    <rPh sb="0" eb="3">
      <t>ヒジョウキン</t>
    </rPh>
    <rPh sb="4" eb="6">
      <t>サンキュウ</t>
    </rPh>
    <rPh sb="6" eb="7">
      <t>トウ</t>
    </rPh>
    <phoneticPr fontId="2"/>
  </si>
  <si>
    <t>その他（産休等）</t>
    <rPh sb="2" eb="3">
      <t>タ</t>
    </rPh>
    <rPh sb="4" eb="6">
      <t>サンキュウ</t>
    </rPh>
    <rPh sb="6" eb="7">
      <t>トウ</t>
    </rPh>
    <phoneticPr fontId="2"/>
  </si>
  <si>
    <t>決定年数↓</t>
    <rPh sb="0" eb="2">
      <t>ケッテイ</t>
    </rPh>
    <rPh sb="2" eb="4">
      <t>ネンスウ</t>
    </rPh>
    <phoneticPr fontId="2"/>
  </si>
  <si>
    <t>11年以上</t>
  </si>
  <si>
    <t>適</t>
  </si>
  <si>
    <t>加算Ⅱ</t>
  </si>
  <si>
    <t>代表者名</t>
    <rPh sb="0" eb="3">
      <t>ダイヒョウシャ</t>
    </rPh>
    <rPh sb="3" eb="4">
      <t>メイ</t>
    </rPh>
    <phoneticPr fontId="2"/>
  </si>
  <si>
    <t>対象年度</t>
    <rPh sb="0" eb="2">
      <t>タイショウ</t>
    </rPh>
    <rPh sb="2" eb="4">
      <t>ネンド</t>
    </rPh>
    <phoneticPr fontId="2"/>
  </si>
  <si>
    <t>号</t>
    <rPh sb="0" eb="1">
      <t>ゴウ</t>
    </rPh>
    <phoneticPr fontId="2"/>
  </si>
  <si>
    <t>□</t>
    <phoneticPr fontId="2"/>
  </si>
  <si>
    <t>備　考　</t>
    <rPh sb="0" eb="1">
      <t>ソナエ</t>
    </rPh>
    <rPh sb="2" eb="3">
      <t>コウ</t>
    </rPh>
    <phoneticPr fontId="2"/>
  </si>
  <si>
    <t>※上記の書類が全て揃っていることを確認したうえで、ご提出願います。</t>
    <rPh sb="1" eb="3">
      <t>ジョウキ</t>
    </rPh>
    <rPh sb="4" eb="6">
      <t>ショルイ</t>
    </rPh>
    <rPh sb="7" eb="8">
      <t>スベ</t>
    </rPh>
    <rPh sb="9" eb="10">
      <t>ソロ</t>
    </rPh>
    <rPh sb="17" eb="19">
      <t>カクニン</t>
    </rPh>
    <rPh sb="26" eb="28">
      <t>テイシュツ</t>
    </rPh>
    <rPh sb="28" eb="29">
      <t>ネガ</t>
    </rPh>
    <phoneticPr fontId="2"/>
  </si>
  <si>
    <t>チェック</t>
    <phoneticPr fontId="2"/>
  </si>
  <si>
    <t>□</t>
    <phoneticPr fontId="2"/>
  </si>
  <si>
    <t>提出書類</t>
    <rPh sb="0" eb="2">
      <t>テイシュツ</t>
    </rPh>
    <rPh sb="2" eb="4">
      <t>ショルイ</t>
    </rPh>
    <phoneticPr fontId="2"/>
  </si>
  <si>
    <t>担当者名</t>
    <rPh sb="0" eb="3">
      <t>タントウシャ</t>
    </rPh>
    <rPh sb="3" eb="4">
      <t>メイ</t>
    </rPh>
    <phoneticPr fontId="2"/>
  </si>
  <si>
    <t>連絡先</t>
    <rPh sb="0" eb="2">
      <t>レンラク</t>
    </rPh>
    <rPh sb="2" eb="3">
      <t>サキ</t>
    </rPh>
    <phoneticPr fontId="2"/>
  </si>
  <si>
    <t>施設・事業所職員個人票</t>
    <rPh sb="0" eb="2">
      <t>シセツ</t>
    </rPh>
    <rPh sb="3" eb="6">
      <t>ジギョウショ</t>
    </rPh>
    <rPh sb="6" eb="8">
      <t>ショクイン</t>
    </rPh>
    <rPh sb="8" eb="11">
      <t>コジンヒョウ</t>
    </rPh>
    <phoneticPr fontId="2"/>
  </si>
  <si>
    <t>在職証明書</t>
    <rPh sb="0" eb="2">
      <t>ザイショク</t>
    </rPh>
    <rPh sb="2" eb="4">
      <t>ショウメイ</t>
    </rPh>
    <rPh sb="4" eb="5">
      <t>ショ</t>
    </rPh>
    <phoneticPr fontId="2"/>
  </si>
  <si>
    <t>処遇改善等加算Ⅰに係る加算率認定申請書</t>
    <phoneticPr fontId="2"/>
  </si>
  <si>
    <t>番号</t>
    <rPh sb="0" eb="2">
      <t>バンゴウ</t>
    </rPh>
    <phoneticPr fontId="2"/>
  </si>
  <si>
    <t>【提出書類チェックシート】</t>
    <rPh sb="1" eb="3">
      <t>テイシュツ</t>
    </rPh>
    <rPh sb="3" eb="5">
      <t>ショルイ</t>
    </rPh>
    <phoneticPr fontId="2"/>
  </si>
  <si>
    <t>提出書類チェックシート</t>
    <rPh sb="0" eb="2">
      <t>テイシュツ</t>
    </rPh>
    <rPh sb="2" eb="4">
      <t>ショルイ</t>
    </rPh>
    <phoneticPr fontId="2"/>
  </si>
  <si>
    <t>施設・事業所名</t>
    <rPh sb="0" eb="2">
      <t>シセツ</t>
    </rPh>
    <rPh sb="3" eb="6">
      <t>ジギョウショ</t>
    </rPh>
    <rPh sb="6" eb="7">
      <t>メイ</t>
    </rPh>
    <phoneticPr fontId="2"/>
  </si>
  <si>
    <t>加算Ⅱ</t>
    <rPh sb="0" eb="2">
      <t>カサン</t>
    </rPh>
    <phoneticPr fontId="2"/>
  </si>
  <si>
    <t>年数算定シート</t>
    <rPh sb="0" eb="2">
      <t>ネンスウ</t>
    </rPh>
    <rPh sb="2" eb="4">
      <t>サンテイ</t>
    </rPh>
    <phoneticPr fontId="2"/>
  </si>
  <si>
    <t>令和</t>
    <rPh sb="0" eb="2">
      <t>レイワ</t>
    </rPh>
    <phoneticPr fontId="2"/>
  </si>
  <si>
    <t>月</t>
    <rPh sb="0" eb="1">
      <t>ツキ</t>
    </rPh>
    <phoneticPr fontId="2"/>
  </si>
  <si>
    <t>※キャリアパス要件を満たなさい場合は2％の減となります。</t>
    <rPh sb="7" eb="9">
      <t>ヨウケン</t>
    </rPh>
    <rPh sb="10" eb="11">
      <t>ミ</t>
    </rPh>
    <rPh sb="15" eb="17">
      <t>バアイ</t>
    </rPh>
    <rPh sb="21" eb="22">
      <t>ゲン</t>
    </rPh>
    <phoneticPr fontId="19"/>
  </si>
  <si>
    <t>シフト表</t>
    <rPh sb="3" eb="4">
      <t>ヒョウ</t>
    </rPh>
    <phoneticPr fontId="2"/>
  </si>
  <si>
    <t>非常勤職員勤務シフト表</t>
    <rPh sb="0" eb="3">
      <t>ヒジョウキン</t>
    </rPh>
    <rPh sb="3" eb="5">
      <t>ショクイン</t>
    </rPh>
    <rPh sb="5" eb="7">
      <t>キンム</t>
    </rPh>
    <rPh sb="10" eb="11">
      <t>ヒョウ</t>
    </rPh>
    <phoneticPr fontId="2"/>
  </si>
  <si>
    <t>【参考：時間数換算表】</t>
    <rPh sb="1" eb="3">
      <t>サンコウ</t>
    </rPh>
    <rPh sb="4" eb="6">
      <t>ジカン</t>
    </rPh>
    <rPh sb="6" eb="7">
      <t>スウ</t>
    </rPh>
    <rPh sb="7" eb="9">
      <t>カンサン</t>
    </rPh>
    <rPh sb="9" eb="10">
      <t>ヒョウ</t>
    </rPh>
    <phoneticPr fontId="2"/>
  </si>
  <si>
    <t>値</t>
    <rPh sb="0" eb="1">
      <t>アタイ</t>
    </rPh>
    <phoneticPr fontId="2"/>
  </si>
  <si>
    <t>○</t>
    <phoneticPr fontId="2"/>
  </si>
  <si>
    <t>提出日</t>
    <phoneticPr fontId="2"/>
  </si>
  <si>
    <t>時</t>
    <rPh sb="0" eb="1">
      <t>トキ</t>
    </rPh>
    <phoneticPr fontId="2"/>
  </si>
  <si>
    <t>⇒</t>
    <phoneticPr fontId="2"/>
  </si>
  <si>
    <t>時間</t>
    <rPh sb="0" eb="2">
      <t>ジカン</t>
    </rPh>
    <phoneticPr fontId="2"/>
  </si>
  <si>
    <t>曜日</t>
    <rPh sb="0" eb="2">
      <t>ヨウビ</t>
    </rPh>
    <phoneticPr fontId="2"/>
  </si>
  <si>
    <t>（日）</t>
    <rPh sb="1" eb="2">
      <t>ニチ</t>
    </rPh>
    <phoneticPr fontId="2"/>
  </si>
  <si>
    <t>（月）</t>
    <rPh sb="1" eb="2">
      <t>ゲツ</t>
    </rPh>
    <phoneticPr fontId="2"/>
  </si>
  <si>
    <t>（火）</t>
    <rPh sb="1" eb="2">
      <t>ヒ</t>
    </rPh>
    <phoneticPr fontId="2"/>
  </si>
  <si>
    <t>（水）</t>
    <rPh sb="1" eb="2">
      <t>スイ</t>
    </rPh>
    <phoneticPr fontId="2"/>
  </si>
  <si>
    <t>（木）</t>
    <rPh sb="1" eb="2">
      <t>キ</t>
    </rPh>
    <phoneticPr fontId="2"/>
  </si>
  <si>
    <t>（金）</t>
    <rPh sb="1" eb="2">
      <t>キン</t>
    </rPh>
    <phoneticPr fontId="2"/>
  </si>
  <si>
    <t>（土）</t>
    <rPh sb="1" eb="2">
      <t>ド</t>
    </rPh>
    <phoneticPr fontId="2"/>
  </si>
  <si>
    <t>○</t>
    <phoneticPr fontId="2"/>
  </si>
  <si>
    <t>施設名</t>
    <rPh sb="0" eb="2">
      <t>シセツ</t>
    </rPh>
    <rPh sb="2" eb="3">
      <t>メイ</t>
    </rPh>
    <phoneticPr fontId="2"/>
  </si>
  <si>
    <t>分</t>
    <rPh sb="0" eb="1">
      <t>フン</t>
    </rPh>
    <phoneticPr fontId="2"/>
  </si>
  <si>
    <t>No.</t>
    <phoneticPr fontId="2"/>
  </si>
  <si>
    <t>氏名</t>
    <rPh sb="0" eb="2">
      <t>シメイ</t>
    </rPh>
    <phoneticPr fontId="2"/>
  </si>
  <si>
    <t>日にち</t>
    <rPh sb="0" eb="1">
      <t>ニチ</t>
    </rPh>
    <phoneticPr fontId="2"/>
  </si>
  <si>
    <t>曜日</t>
    <rPh sb="0" eb="1">
      <t>ヨウビ</t>
    </rPh>
    <rPh sb="1" eb="2">
      <t>ビ</t>
    </rPh>
    <phoneticPr fontId="2"/>
  </si>
  <si>
    <t>時間数</t>
    <rPh sb="0" eb="3">
      <t>ジカンスウ</t>
    </rPh>
    <phoneticPr fontId="2"/>
  </si>
  <si>
    <t>【祝日情報】</t>
    <rPh sb="1" eb="3">
      <t>シュクジツ</t>
    </rPh>
    <rPh sb="3" eb="5">
      <t>ジョウホウ</t>
    </rPh>
    <phoneticPr fontId="2"/>
  </si>
  <si>
    <r>
      <t>当該シートに祝日を入力すると、利用状況表で対応する日が「</t>
    </r>
    <r>
      <rPr>
        <sz val="12"/>
        <color rgb="FFFF0000"/>
        <rFont val="ＭＳ Ｐゴシック"/>
        <family val="3"/>
        <charset val="128"/>
      </rPr>
      <t>赤表示</t>
    </r>
    <r>
      <rPr>
        <sz val="12"/>
        <rFont val="ＭＳ Ｐゴシック"/>
        <family val="3"/>
        <charset val="128"/>
      </rPr>
      <t>」になります。</t>
    </r>
    <rPh sb="0" eb="2">
      <t>トウガイ</t>
    </rPh>
    <rPh sb="6" eb="8">
      <t>シュクジツ</t>
    </rPh>
    <rPh sb="9" eb="11">
      <t>ニュウリョク</t>
    </rPh>
    <rPh sb="15" eb="17">
      <t>リヨウ</t>
    </rPh>
    <rPh sb="17" eb="19">
      <t>ジョウキョウ</t>
    </rPh>
    <rPh sb="19" eb="20">
      <t>ヒョウ</t>
    </rPh>
    <rPh sb="21" eb="23">
      <t>タイオウ</t>
    </rPh>
    <rPh sb="25" eb="26">
      <t>ヒ</t>
    </rPh>
    <rPh sb="28" eb="29">
      <t>アカ</t>
    </rPh>
    <rPh sb="29" eb="31">
      <t>ヒョウジ</t>
    </rPh>
    <phoneticPr fontId="2"/>
  </si>
  <si>
    <t>日付</t>
    <rPh sb="0" eb="2">
      <t>ヒヅケ</t>
    </rPh>
    <phoneticPr fontId="2"/>
  </si>
  <si>
    <t>祝日名</t>
    <rPh sb="0" eb="2">
      <t>シュクジツ</t>
    </rPh>
    <rPh sb="2" eb="3">
      <t>メイ</t>
    </rPh>
    <phoneticPr fontId="2"/>
  </si>
  <si>
    <t>元日</t>
  </si>
  <si>
    <t>成人の日</t>
  </si>
  <si>
    <t>建国記念の日</t>
  </si>
  <si>
    <t>春分の日</t>
  </si>
  <si>
    <t>昭和の日</t>
  </si>
  <si>
    <t>憲法記念日</t>
  </si>
  <si>
    <t>みどりの日</t>
  </si>
  <si>
    <t>こどもの日</t>
  </si>
  <si>
    <t>海の日</t>
  </si>
  <si>
    <t>山の日</t>
  </si>
  <si>
    <t>敬老の日</t>
  </si>
  <si>
    <t>秋分の日</t>
  </si>
  <si>
    <t>文化の日</t>
  </si>
  <si>
    <t>勤労感謝の日</t>
  </si>
  <si>
    <t>6時間を超過している日数</t>
    <rPh sb="1" eb="3">
      <t>ジカン</t>
    </rPh>
    <rPh sb="4" eb="6">
      <t>チョウカ</t>
    </rPh>
    <rPh sb="10" eb="12">
      <t>ニッスウ</t>
    </rPh>
    <phoneticPr fontId="2"/>
  </si>
  <si>
    <t>出勤簿+雇用契約書等</t>
    <rPh sb="0" eb="2">
      <t>シュッキン</t>
    </rPh>
    <rPh sb="2" eb="3">
      <t>ボ</t>
    </rPh>
    <rPh sb="4" eb="6">
      <t>コヨウ</t>
    </rPh>
    <rPh sb="6" eb="9">
      <t>ケイヤクショ</t>
    </rPh>
    <rPh sb="9" eb="10">
      <t>トウ</t>
    </rPh>
    <phoneticPr fontId="2"/>
  </si>
  <si>
    <t>西暦</t>
    <rPh sb="0" eb="2">
      <t>セイレキ</t>
    </rPh>
    <phoneticPr fontId="2"/>
  </si>
  <si>
    <t>≪入力例≫</t>
    <phoneticPr fontId="2"/>
  </si>
  <si>
    <t>20○○</t>
    <phoneticPr fontId="2"/>
  </si>
  <si>
    <t>○</t>
    <phoneticPr fontId="2"/>
  </si>
  <si>
    <t>●●保育園</t>
    <rPh sb="2" eb="5">
      <t>ホイクエン</t>
    </rPh>
    <phoneticPr fontId="2"/>
  </si>
  <si>
    <t>（水）</t>
  </si>
  <si>
    <t>（木）</t>
  </si>
  <si>
    <t>（金）</t>
  </si>
  <si>
    <t>（土）</t>
  </si>
  <si>
    <t>（日）</t>
  </si>
  <si>
    <t>（月）</t>
  </si>
  <si>
    <t>（火）</t>
  </si>
  <si>
    <t>A</t>
    <phoneticPr fontId="2"/>
  </si>
  <si>
    <t>B</t>
    <phoneticPr fontId="2"/>
  </si>
  <si>
    <t>非常勤職員勤務シフト表①</t>
    <rPh sb="0" eb="3">
      <t>ヒジョウキン</t>
    </rPh>
    <rPh sb="3" eb="5">
      <t>ショクイン</t>
    </rPh>
    <rPh sb="5" eb="7">
      <t>キンム</t>
    </rPh>
    <rPh sb="10" eb="11">
      <t>ヒョウ</t>
    </rPh>
    <phoneticPr fontId="2"/>
  </si>
  <si>
    <t>非常勤職員勤務シフト表②</t>
    <rPh sb="0" eb="3">
      <t>ヒジョウキン</t>
    </rPh>
    <rPh sb="3" eb="5">
      <t>ショクイン</t>
    </rPh>
    <rPh sb="5" eb="7">
      <t>キンム</t>
    </rPh>
    <rPh sb="10" eb="11">
      <t>ヒョウ</t>
    </rPh>
    <phoneticPr fontId="2"/>
  </si>
  <si>
    <t>&lt;データ提出先&gt;</t>
    <rPh sb="4" eb="6">
      <t>テイシュツ</t>
    </rPh>
    <rPh sb="6" eb="7">
      <t>サキ</t>
    </rPh>
    <phoneticPr fontId="2"/>
  </si>
  <si>
    <t>メールは以下のとおり作成してください。</t>
    <rPh sb="4" eb="6">
      <t>イカ</t>
    </rPh>
    <rPh sb="10" eb="12">
      <t>サクセイ</t>
    </rPh>
    <phoneticPr fontId="2"/>
  </si>
  <si>
    <t>タイトル：施設名</t>
    <rPh sb="5" eb="7">
      <t>シセツ</t>
    </rPh>
    <rPh sb="7" eb="8">
      <t>メイ</t>
    </rPh>
    <phoneticPr fontId="2"/>
  </si>
  <si>
    <t>本文：担当者+連絡先（挨拶文等は不要です。）</t>
    <rPh sb="0" eb="2">
      <t>ホンブン</t>
    </rPh>
    <rPh sb="3" eb="6">
      <t>タントウシャ</t>
    </rPh>
    <rPh sb="7" eb="10">
      <t>レンラクサキ</t>
    </rPh>
    <rPh sb="11" eb="13">
      <t>アイサツ</t>
    </rPh>
    <rPh sb="13" eb="15">
      <t>ブントウ</t>
    </rPh>
    <rPh sb="16" eb="18">
      <t>フヨウ</t>
    </rPh>
    <phoneticPr fontId="2"/>
  </si>
  <si>
    <t>※　休憩時間は含めないこと</t>
    <rPh sb="2" eb="4">
      <t>キュウケイ</t>
    </rPh>
    <rPh sb="4" eb="6">
      <t>ジカン</t>
    </rPh>
    <rPh sb="7" eb="8">
      <t>フク</t>
    </rPh>
    <phoneticPr fontId="2"/>
  </si>
  <si>
    <t>③キャリアパス
要件（2％）※</t>
    <rPh sb="8" eb="10">
      <t>ヨウケン</t>
    </rPh>
    <phoneticPr fontId="2"/>
  </si>
  <si>
    <t>提出期限</t>
    <rPh sb="0" eb="4">
      <t>テイシュツキゲン</t>
    </rPh>
    <phoneticPr fontId="2"/>
  </si>
  <si>
    <t>パターン①</t>
    <phoneticPr fontId="2"/>
  </si>
  <si>
    <t>通常は①現に勤務する施設の経験年数に＋1年0か月をします。</t>
    <rPh sb="0" eb="2">
      <t>ツウジョウ</t>
    </rPh>
    <rPh sb="4" eb="5">
      <t>ゲン</t>
    </rPh>
    <rPh sb="6" eb="8">
      <t>キンム</t>
    </rPh>
    <rPh sb="10" eb="12">
      <t>シセツ</t>
    </rPh>
    <rPh sb="13" eb="17">
      <t>ケイケンネンスウ</t>
    </rPh>
    <rPh sb="20" eb="21">
      <t>ネン</t>
    </rPh>
    <rPh sb="23" eb="24">
      <t>ゲツ</t>
    </rPh>
    <phoneticPr fontId="2"/>
  </si>
  <si>
    <t>➡1年経過後➡</t>
    <rPh sb="2" eb="6">
      <t>ネンケイカゴ</t>
    </rPh>
    <phoneticPr fontId="2"/>
  </si>
  <si>
    <t>今年度</t>
    <rPh sb="0" eb="3">
      <t>コンネンド</t>
    </rPh>
    <phoneticPr fontId="2"/>
  </si>
  <si>
    <t>前年度</t>
    <rPh sb="0" eb="3">
      <t>ゼンネンド</t>
    </rPh>
    <phoneticPr fontId="2"/>
  </si>
  <si>
    <t>パターン②</t>
    <phoneticPr fontId="2"/>
  </si>
  <si>
    <t>昨年度新規採用した職員（①現に勤務する施設の経験年数が0年0か月の者）は①現に勤務する施設の経験年数に＋1年1か月をします。</t>
    <rPh sb="0" eb="3">
      <t>サクネンド</t>
    </rPh>
    <rPh sb="3" eb="5">
      <t>シンキ</t>
    </rPh>
    <rPh sb="5" eb="7">
      <t>サイヨウ</t>
    </rPh>
    <rPh sb="9" eb="11">
      <t>ショクイン</t>
    </rPh>
    <rPh sb="13" eb="14">
      <t>ゲン</t>
    </rPh>
    <rPh sb="15" eb="17">
      <t>キンム</t>
    </rPh>
    <rPh sb="19" eb="21">
      <t>シセツ</t>
    </rPh>
    <rPh sb="22" eb="26">
      <t>ケイケンネンスウ</t>
    </rPh>
    <rPh sb="28" eb="29">
      <t>ネン</t>
    </rPh>
    <rPh sb="31" eb="32">
      <t>ゲツ</t>
    </rPh>
    <rPh sb="33" eb="34">
      <t>モノ</t>
    </rPh>
    <rPh sb="53" eb="54">
      <t>ネン</t>
    </rPh>
    <rPh sb="56" eb="57">
      <t>ゲツ</t>
    </rPh>
    <phoneticPr fontId="2"/>
  </si>
  <si>
    <t>パターン③</t>
    <phoneticPr fontId="2"/>
  </si>
  <si>
    <t>今年度（B施設）</t>
    <rPh sb="0" eb="3">
      <t>コンネンド</t>
    </rPh>
    <rPh sb="5" eb="7">
      <t>シセツ</t>
    </rPh>
    <phoneticPr fontId="2"/>
  </si>
  <si>
    <t>法人内で、3/31にＡ施設➡Ｂ施設に異動した場合、①現に勤務する施設の経験年数は0年0か月にリセットされます。</t>
    <rPh sb="0" eb="3">
      <t>ホウジンナイ</t>
    </rPh>
    <rPh sb="11" eb="13">
      <t>シセツ</t>
    </rPh>
    <rPh sb="15" eb="17">
      <t>シセツ</t>
    </rPh>
    <rPh sb="18" eb="20">
      <t>イドウ</t>
    </rPh>
    <rPh sb="22" eb="24">
      <t>バアイ</t>
    </rPh>
    <rPh sb="26" eb="27">
      <t>ゲン</t>
    </rPh>
    <rPh sb="28" eb="30">
      <t>キンム</t>
    </rPh>
    <rPh sb="32" eb="34">
      <t>シセツ</t>
    </rPh>
    <rPh sb="35" eb="39">
      <t>ケイケンネンスウ</t>
    </rPh>
    <rPh sb="41" eb="42">
      <t>ネン</t>
    </rPh>
    <rPh sb="44" eb="45">
      <t>ゲツ</t>
    </rPh>
    <phoneticPr fontId="2"/>
  </si>
  <si>
    <t>前年度（Ａ施設）</t>
    <rPh sb="0" eb="2">
      <t>ゼンネン</t>
    </rPh>
    <rPh sb="2" eb="3">
      <t>ド</t>
    </rPh>
    <rPh sb="5" eb="7">
      <t>シセツ</t>
    </rPh>
    <phoneticPr fontId="2"/>
  </si>
  <si>
    <t>A施設➡B施設➡A施設のような経歴をたどった場合、過去に勤務していたA施設の勤務年数は②その他の施設・事務所の通算経験年数に含まれます。</t>
    <rPh sb="1" eb="3">
      <t>シセツ</t>
    </rPh>
    <rPh sb="5" eb="7">
      <t>シセツ</t>
    </rPh>
    <rPh sb="9" eb="11">
      <t>シセツ</t>
    </rPh>
    <rPh sb="15" eb="17">
      <t>ケイレキ</t>
    </rPh>
    <rPh sb="22" eb="24">
      <t>バアイ</t>
    </rPh>
    <rPh sb="25" eb="27">
      <t>カコ</t>
    </rPh>
    <rPh sb="28" eb="30">
      <t>キンム</t>
    </rPh>
    <rPh sb="35" eb="37">
      <t>シセツ</t>
    </rPh>
    <rPh sb="38" eb="42">
      <t>キンムネンスウ</t>
    </rPh>
    <rPh sb="46" eb="47">
      <t>タ</t>
    </rPh>
    <rPh sb="48" eb="50">
      <t>シセツ</t>
    </rPh>
    <rPh sb="51" eb="54">
      <t>ジムショ</t>
    </rPh>
    <rPh sb="55" eb="61">
      <t>ツウサンケイケンネンスウ</t>
    </rPh>
    <rPh sb="62" eb="63">
      <t>フク</t>
    </rPh>
    <phoneticPr fontId="2"/>
  </si>
  <si>
    <t>前々年度（Ａ施設）</t>
    <rPh sb="0" eb="2">
      <t>マエマエ</t>
    </rPh>
    <rPh sb="2" eb="3">
      <t>ドシ</t>
    </rPh>
    <rPh sb="3" eb="4">
      <t>ド</t>
    </rPh>
    <rPh sb="6" eb="8">
      <t>シセツ</t>
    </rPh>
    <phoneticPr fontId="2"/>
  </si>
  <si>
    <t>前年度（B施設）</t>
    <rPh sb="0" eb="3">
      <t>ゼンネンド</t>
    </rPh>
    <rPh sb="5" eb="7">
      <t>シセツ</t>
    </rPh>
    <phoneticPr fontId="2"/>
  </si>
  <si>
    <t>今年度（A施設）</t>
    <rPh sb="0" eb="3">
      <t>コンネンド</t>
    </rPh>
    <rPh sb="5" eb="7">
      <t>シセツ</t>
    </rPh>
    <phoneticPr fontId="2"/>
  </si>
  <si>
    <t>パターン④</t>
    <phoneticPr fontId="2"/>
  </si>
  <si>
    <t>↓年数の入力方法について、よくあるパターンをまとめましたので参照にしてください。</t>
    <rPh sb="1" eb="3">
      <t>ネンスウ</t>
    </rPh>
    <rPh sb="4" eb="8">
      <t>ニュウリョクホウホウ</t>
    </rPh>
    <rPh sb="30" eb="32">
      <t>サンショウ</t>
    </rPh>
    <phoneticPr fontId="2"/>
  </si>
  <si>
    <t>振替休日（元日）</t>
    <rPh sb="0" eb="2">
      <t>フリカエ</t>
    </rPh>
    <rPh sb="2" eb="4">
      <t>キュウジツ</t>
    </rPh>
    <rPh sb="5" eb="7">
      <t>ガンジツ</t>
    </rPh>
    <phoneticPr fontId="1"/>
  </si>
  <si>
    <t>天皇誕生日</t>
  </si>
  <si>
    <t>振替休日（建国記念の日）</t>
    <rPh sb="0" eb="4">
      <t>フリカエキュウジツ</t>
    </rPh>
    <rPh sb="5" eb="9">
      <t>ケンコクキネン</t>
    </rPh>
    <rPh sb="10" eb="11">
      <t>ヒ</t>
    </rPh>
    <phoneticPr fontId="1"/>
  </si>
  <si>
    <t>振替休日（天皇誕生日）</t>
    <rPh sb="0" eb="4">
      <t>フリカエキュウジツ</t>
    </rPh>
    <rPh sb="5" eb="10">
      <t>テンノウタンジョウビ</t>
    </rPh>
    <phoneticPr fontId="1"/>
  </si>
  <si>
    <t>海の日（OPにより異動）</t>
    <rPh sb="9" eb="11">
      <t>イドウ</t>
    </rPh>
    <phoneticPr fontId="1"/>
  </si>
  <si>
    <t>山の日（OPにより異動）</t>
    <rPh sb="9" eb="11">
      <t>イドウ</t>
    </rPh>
    <phoneticPr fontId="1"/>
  </si>
  <si>
    <t>振替休日（こどもの日）</t>
    <rPh sb="0" eb="4">
      <t>フリカエキュウジツ</t>
    </rPh>
    <rPh sb="9" eb="10">
      <t>ヒ</t>
    </rPh>
    <phoneticPr fontId="1"/>
  </si>
  <si>
    <t>振替休日（みどりの日）</t>
    <rPh sb="0" eb="4">
      <t>フリカエキュウジツ</t>
    </rPh>
    <rPh sb="9" eb="10">
      <t>ヒ</t>
    </rPh>
    <phoneticPr fontId="1"/>
  </si>
  <si>
    <t>敬老の日</t>
    <rPh sb="0" eb="2">
      <t>ケイロウ</t>
    </rPh>
    <rPh sb="3" eb="4">
      <t>ヒ</t>
    </rPh>
    <phoneticPr fontId="1"/>
  </si>
  <si>
    <t>海の日</t>
    <rPh sb="0" eb="1">
      <t>ウミ</t>
    </rPh>
    <rPh sb="2" eb="3">
      <t>ヒ</t>
    </rPh>
    <phoneticPr fontId="1"/>
  </si>
  <si>
    <t>山の日</t>
    <rPh sb="0" eb="1">
      <t>ヤマ</t>
    </rPh>
    <rPh sb="2" eb="3">
      <t>ヒ</t>
    </rPh>
    <phoneticPr fontId="1"/>
  </si>
  <si>
    <t>スポーツの日（ＯPにより異動）</t>
    <rPh sb="12" eb="14">
      <t>イドウ</t>
    </rPh>
    <phoneticPr fontId="1"/>
  </si>
  <si>
    <t>スポーツの日</t>
  </si>
  <si>
    <t>振替休日（山の日）</t>
    <rPh sb="0" eb="4">
      <t>フリカエキュウジツ</t>
    </rPh>
    <rPh sb="5" eb="6">
      <t>ヤマ</t>
    </rPh>
    <rPh sb="7" eb="8">
      <t>ヒ</t>
    </rPh>
    <phoneticPr fontId="1"/>
  </si>
  <si>
    <t>秋分の日</t>
    <rPh sb="0" eb="2">
      <t>シュウブン</t>
    </rPh>
    <rPh sb="3" eb="4">
      <t>ヒ</t>
    </rPh>
    <phoneticPr fontId="1"/>
  </si>
  <si>
    <t>振替休日</t>
    <rPh sb="0" eb="4">
      <t>フリカエキュウジツ</t>
    </rPh>
    <phoneticPr fontId="1"/>
  </si>
  <si>
    <t>振替休日（秋分の日）</t>
    <rPh sb="0" eb="4">
      <t>フリカエキュウジツ</t>
    </rPh>
    <rPh sb="5" eb="7">
      <t>シュウブン</t>
    </rPh>
    <rPh sb="8" eb="9">
      <t>ヒ</t>
    </rPh>
    <phoneticPr fontId="1"/>
  </si>
  <si>
    <t>スポーツの日</t>
    <rPh sb="5" eb="6">
      <t>ヒ</t>
    </rPh>
    <phoneticPr fontId="1"/>
  </si>
  <si>
    <t>文化の日</t>
    <rPh sb="0" eb="2">
      <t>ブンカ</t>
    </rPh>
    <rPh sb="3" eb="4">
      <t>ヒ</t>
    </rPh>
    <phoneticPr fontId="1"/>
  </si>
  <si>
    <t>振替休日（勤労感謝の日）</t>
    <rPh sb="0" eb="4">
      <t>フリカエキュウジツ</t>
    </rPh>
    <rPh sb="5" eb="9">
      <t>キンロウカンシャ</t>
    </rPh>
    <rPh sb="10" eb="11">
      <t>ヒ</t>
    </rPh>
    <phoneticPr fontId="1"/>
  </si>
  <si>
    <t>振替休日（文化の日）</t>
    <rPh sb="0" eb="10">
      <t>フリカエキュウジツ</t>
    </rPh>
    <phoneticPr fontId="1"/>
  </si>
  <si>
    <t>勤労感謝の日</t>
    <rPh sb="0" eb="4">
      <t>キンロウカンシャ</t>
    </rPh>
    <rPh sb="5" eb="6">
      <t>ヒ</t>
    </rPh>
    <phoneticPr fontId="1"/>
  </si>
  <si>
    <t>開始</t>
    <rPh sb="0" eb="2">
      <t>カイシ</t>
    </rPh>
    <phoneticPr fontId="2"/>
  </si>
  <si>
    <t>無給の病休職員</t>
    <rPh sb="0" eb="2">
      <t>ムキュウ</t>
    </rPh>
    <rPh sb="3" eb="5">
      <t>ビョウキュウ</t>
    </rPh>
    <rPh sb="5" eb="7">
      <t>ショクイン</t>
    </rPh>
    <phoneticPr fontId="2"/>
  </si>
  <si>
    <t>施設C</t>
    <rPh sb="0" eb="2">
      <t>シセツ</t>
    </rPh>
    <phoneticPr fontId="2"/>
  </si>
  <si>
    <t>公私</t>
    <rPh sb="0" eb="2">
      <t>コウシ</t>
    </rPh>
    <phoneticPr fontId="2"/>
  </si>
  <si>
    <t>種別</t>
    <rPh sb="0" eb="1">
      <t>シュ</t>
    </rPh>
    <rPh sb="1" eb="2">
      <t>ベツ</t>
    </rPh>
    <phoneticPr fontId="2"/>
  </si>
  <si>
    <t>区</t>
    <rPh sb="0" eb="1">
      <t>ク</t>
    </rPh>
    <phoneticPr fontId="2"/>
  </si>
  <si>
    <t>施設・事業所名</t>
    <rPh sb="0" eb="2">
      <t>シセツ</t>
    </rPh>
    <rPh sb="3" eb="5">
      <t>ジギョウ</t>
    </rPh>
    <rPh sb="5" eb="6">
      <t>ショ</t>
    </rPh>
    <rPh sb="6" eb="7">
      <t>メイ</t>
    </rPh>
    <phoneticPr fontId="2"/>
  </si>
  <si>
    <t>列15</t>
  </si>
  <si>
    <t>列1</t>
  </si>
  <si>
    <t>列16</t>
  </si>
  <si>
    <t>列2</t>
  </si>
  <si>
    <t>列3</t>
  </si>
  <si>
    <t>列4</t>
  </si>
  <si>
    <t>06事業所内</t>
  </si>
  <si>
    <t>東区</t>
  </si>
  <si>
    <t>白石区</t>
  </si>
  <si>
    <t>豊平区</t>
  </si>
  <si>
    <t>南区</t>
  </si>
  <si>
    <t>西区</t>
  </si>
  <si>
    <t>集計</t>
  </si>
  <si>
    <t>01保育所</t>
  </si>
  <si>
    <t>中央区</t>
  </si>
  <si>
    <t>救世軍桑園保育所</t>
  </si>
  <si>
    <t>駒鳥保育所</t>
  </si>
  <si>
    <t>円山北町保育園</t>
  </si>
  <si>
    <t>愛育保育園</t>
  </si>
  <si>
    <t>旭ヶ丘保育園</t>
  </si>
  <si>
    <t>山鼻保育園</t>
  </si>
  <si>
    <t>山鼻華園保育園</t>
  </si>
  <si>
    <t>幌南華園保育園</t>
  </si>
  <si>
    <t>宮の森保育園</t>
  </si>
  <si>
    <t>さより保育園</t>
  </si>
  <si>
    <t>つくしの子共同保育所</t>
  </si>
  <si>
    <t>吉田学園くりの木保育園</t>
  </si>
  <si>
    <t>こうさい保育園</t>
  </si>
  <si>
    <t>アートチャイルドケア札幌桑園</t>
  </si>
  <si>
    <t>アスク桑園保育園</t>
  </si>
  <si>
    <t>たかさごナーサリースクール大通公園</t>
  </si>
  <si>
    <t>啓明ともいき保育園</t>
  </si>
  <si>
    <t>ちゃいれっく北７条西保育園</t>
  </si>
  <si>
    <t>札幌時計台雲母保育園</t>
  </si>
  <si>
    <t>ニチイキッズ大通西１８丁目保育園</t>
  </si>
  <si>
    <t>ピッコロ子ども倶楽部円山園</t>
    <rPh sb="4" eb="5">
      <t>コ</t>
    </rPh>
    <rPh sb="7" eb="10">
      <t>クラブ</t>
    </rPh>
    <rPh sb="10" eb="12">
      <t>マルヤマ</t>
    </rPh>
    <rPh sb="12" eb="13">
      <t>エン</t>
    </rPh>
    <phoneticPr fontId="1"/>
  </si>
  <si>
    <t>こどもプラザ青い鳥</t>
  </si>
  <si>
    <t>札幌ハイジ保育園苗穂保育ルーム</t>
    <rPh sb="0" eb="2">
      <t>サッポロ</t>
    </rPh>
    <rPh sb="5" eb="8">
      <t>ホイクエン</t>
    </rPh>
    <rPh sb="8" eb="10">
      <t>ナエボ</t>
    </rPh>
    <rPh sb="10" eb="12">
      <t>ホイク</t>
    </rPh>
    <phoneticPr fontId="1"/>
  </si>
  <si>
    <t>太陽の子札幌中央保育園</t>
    <rPh sb="6" eb="8">
      <t>チュウオウ</t>
    </rPh>
    <rPh sb="8" eb="11">
      <t>ホイクエン</t>
    </rPh>
    <phoneticPr fontId="1"/>
  </si>
  <si>
    <t>アートチャイルドケア札幌山鼻</t>
    <rPh sb="10" eb="12">
      <t>サッポロ</t>
    </rPh>
    <rPh sb="12" eb="14">
      <t>ヤマハナ</t>
    </rPh>
    <phoneticPr fontId="1"/>
  </si>
  <si>
    <t>札幌円山公園雲母保育園</t>
    <rPh sb="0" eb="2">
      <t>サッポロ</t>
    </rPh>
    <rPh sb="2" eb="4">
      <t>マルヤマ</t>
    </rPh>
    <rPh sb="4" eb="6">
      <t>コウエン</t>
    </rPh>
    <rPh sb="6" eb="8">
      <t>キララ</t>
    </rPh>
    <rPh sb="8" eb="11">
      <t>ホイクエン</t>
    </rPh>
    <phoneticPr fontId="4"/>
  </si>
  <si>
    <t>札幌こども保育園</t>
    <rPh sb="0" eb="2">
      <t>サッポロ</t>
    </rPh>
    <rPh sb="5" eb="8">
      <t>ホイクエン</t>
    </rPh>
    <phoneticPr fontId="4"/>
  </si>
  <si>
    <t>ニチイキッズ南まるやま保育園</t>
    <rPh sb="6" eb="7">
      <t>ミナミ</t>
    </rPh>
    <rPh sb="11" eb="14">
      <t>ホイクエン</t>
    </rPh>
    <phoneticPr fontId="1"/>
  </si>
  <si>
    <t>北一条すずらん保育園</t>
    <rPh sb="0" eb="1">
      <t>キタ</t>
    </rPh>
    <rPh sb="1" eb="3">
      <t>イチジョウ</t>
    </rPh>
    <rPh sb="7" eb="10">
      <t>ホイクエン</t>
    </rPh>
    <phoneticPr fontId="1"/>
  </si>
  <si>
    <t>ＮＯＶＡインターナショナルスクール</t>
  </si>
  <si>
    <t>宮の森ライラック保育園</t>
    <rPh sb="8" eb="11">
      <t>ホイクエン</t>
    </rPh>
    <phoneticPr fontId="1"/>
  </si>
  <si>
    <t>伏見保育園</t>
    <rPh sb="0" eb="5">
      <t>フシミホイクエン</t>
    </rPh>
    <phoneticPr fontId="1"/>
  </si>
  <si>
    <t>山鼻ひまわり保育園</t>
    <rPh sb="0" eb="2">
      <t>ヤマハナ</t>
    </rPh>
    <phoneticPr fontId="1"/>
  </si>
  <si>
    <t>北区</t>
  </si>
  <si>
    <t>あいの里協働保育園</t>
  </si>
  <si>
    <t>ドリームキッズ保育園</t>
  </si>
  <si>
    <t>アートチャイルドケア札幌百合が原</t>
  </si>
  <si>
    <t>新琴似南保育園</t>
  </si>
  <si>
    <t>麻生保育園</t>
  </si>
  <si>
    <t>屯田保育園</t>
  </si>
  <si>
    <t>篠路中央保育園</t>
  </si>
  <si>
    <t>愛和えるむ保育園</t>
  </si>
  <si>
    <t>幌北ゆりかご保育園</t>
  </si>
  <si>
    <t>太平保育園</t>
  </si>
  <si>
    <t>新川北保育園</t>
  </si>
  <si>
    <t>札幌はこぶね保育園</t>
  </si>
  <si>
    <t>あいの里保育園</t>
  </si>
  <si>
    <t>風の子保育園</t>
  </si>
  <si>
    <t>はぐくみ保育園</t>
  </si>
  <si>
    <t>子どもの園保育園</t>
  </si>
  <si>
    <t>アートチャイルドケア新琴似</t>
  </si>
  <si>
    <t>つばさ保育園</t>
  </si>
  <si>
    <t>きずな麻生保育園</t>
    <rPh sb="3" eb="5">
      <t>アサブ</t>
    </rPh>
    <rPh sb="5" eb="8">
      <t>ホイクエン</t>
    </rPh>
    <phoneticPr fontId="1"/>
  </si>
  <si>
    <t>アスク新琴似保育園</t>
  </si>
  <si>
    <t>アートチャイルドケア北大前</t>
  </si>
  <si>
    <t>スクルドエンジェル保育園新琴似園</t>
  </si>
  <si>
    <t>こすもす保育園</t>
    <rPh sb="4" eb="7">
      <t>ホイクエン</t>
    </rPh>
    <phoneticPr fontId="1"/>
  </si>
  <si>
    <t>白楊みどり保育園</t>
    <rPh sb="0" eb="2">
      <t>ハクヨウ</t>
    </rPh>
    <rPh sb="5" eb="8">
      <t>ホイクエン</t>
    </rPh>
    <phoneticPr fontId="4"/>
  </si>
  <si>
    <t>ニチイキッズさっぽろ保育園</t>
    <rPh sb="10" eb="13">
      <t>ホイクエン</t>
    </rPh>
    <phoneticPr fontId="4"/>
  </si>
  <si>
    <t>もみの木にいな保育園</t>
    <rPh sb="3" eb="4">
      <t>キ</t>
    </rPh>
    <rPh sb="7" eb="10">
      <t>ホイクエン</t>
    </rPh>
    <phoneticPr fontId="1"/>
  </si>
  <si>
    <t>保育所おーるまいてぃ屯田園</t>
    <rPh sb="0" eb="2">
      <t>ホイク</t>
    </rPh>
    <rPh sb="2" eb="3">
      <t>ショ</t>
    </rPh>
    <rPh sb="10" eb="12">
      <t>トンデン</t>
    </rPh>
    <rPh sb="12" eb="13">
      <t>エン</t>
    </rPh>
    <phoneticPr fontId="1"/>
  </si>
  <si>
    <t>あいの里第２協働保育園</t>
    <rPh sb="3" eb="4">
      <t>サト</t>
    </rPh>
    <rPh sb="4" eb="5">
      <t>ダイ</t>
    </rPh>
    <rPh sb="6" eb="8">
      <t>キョウドウ</t>
    </rPh>
    <rPh sb="8" eb="11">
      <t>ホイクエン</t>
    </rPh>
    <phoneticPr fontId="1"/>
  </si>
  <si>
    <t>ピッコロ子ども倶楽部北大前保育所</t>
    <rPh sb="4" eb="5">
      <t>コ</t>
    </rPh>
    <rPh sb="7" eb="10">
      <t>クラブ</t>
    </rPh>
    <rPh sb="10" eb="12">
      <t>ホクダイ</t>
    </rPh>
    <rPh sb="12" eb="13">
      <t>マエ</t>
    </rPh>
    <rPh sb="13" eb="15">
      <t>ホイク</t>
    </rPh>
    <rPh sb="15" eb="16">
      <t>ショ</t>
    </rPh>
    <phoneticPr fontId="1"/>
  </si>
  <si>
    <t>新川ひまわり保育園</t>
  </si>
  <si>
    <t>新陽保育園</t>
    <rPh sb="0" eb="2">
      <t>シンヨウ</t>
    </rPh>
    <rPh sb="2" eb="5">
      <t>ホイクエン</t>
    </rPh>
    <phoneticPr fontId="1"/>
  </si>
  <si>
    <t>札幌北はぐはぐ保育園</t>
    <rPh sb="0" eb="3">
      <t>サッポロキタ</t>
    </rPh>
    <rPh sb="7" eb="10">
      <t>ホイクエン</t>
    </rPh>
    <phoneticPr fontId="1"/>
  </si>
  <si>
    <t>Ｓ．Ｔ．ナーサリーＳＣＨＯＯＬ新川西</t>
    <rPh sb="15" eb="18">
      <t>シンカワニシ</t>
    </rPh>
    <phoneticPr fontId="1"/>
  </si>
  <si>
    <t>札苗保育園</t>
  </si>
  <si>
    <t>元町にこにこ保育園</t>
  </si>
  <si>
    <t>札苗北保育園</t>
  </si>
  <si>
    <t>ちゃいれっく北８条東保育園</t>
  </si>
  <si>
    <t>苗穂保育園</t>
  </si>
  <si>
    <t>札幌第２福ちゃん保育園</t>
  </si>
  <si>
    <t>北栄保育園</t>
  </si>
  <si>
    <t>札幌厚成福祉会第二保育所</t>
  </si>
  <si>
    <t>明園保育園</t>
  </si>
  <si>
    <t>はらっぱ保育園</t>
  </si>
  <si>
    <t>丘珠ひばり保育園</t>
  </si>
  <si>
    <t>心の里親保育園</t>
  </si>
  <si>
    <t>元町保育園</t>
  </si>
  <si>
    <t>北栄みどり保育園</t>
  </si>
  <si>
    <t>モエレはとポッポ保育園</t>
  </si>
  <si>
    <t>元町みどり保育園</t>
  </si>
  <si>
    <t>栄保育園</t>
  </si>
  <si>
    <t>札幌フラワー保育園</t>
  </si>
  <si>
    <t>光星はとポッポ保育園</t>
  </si>
  <si>
    <t>栄町あおぞら保育園</t>
  </si>
  <si>
    <t>勤医協ぽぷら保育園</t>
  </si>
  <si>
    <t>愛和新穂保育園</t>
  </si>
  <si>
    <t>かりき保育園</t>
  </si>
  <si>
    <t>開成みどり保育園</t>
  </si>
  <si>
    <t>アートチャイルドケア札幌元町</t>
  </si>
  <si>
    <t>札幌麻生雲母保育園</t>
    <rPh sb="0" eb="2">
      <t>サッポロ</t>
    </rPh>
    <rPh sb="2" eb="4">
      <t>アサブ</t>
    </rPh>
    <rPh sb="4" eb="6">
      <t>ウンモ</t>
    </rPh>
    <rPh sb="6" eb="9">
      <t>ホイクエン</t>
    </rPh>
    <phoneticPr fontId="1"/>
  </si>
  <si>
    <t>おひさまさっぽろ東保育園</t>
    <rPh sb="8" eb="9">
      <t>ヒガシ</t>
    </rPh>
    <rPh sb="9" eb="12">
      <t>ホイクエン</t>
    </rPh>
    <phoneticPr fontId="1"/>
  </si>
  <si>
    <t>もえれ保育園</t>
    <rPh sb="3" eb="6">
      <t>ホイクエン</t>
    </rPh>
    <phoneticPr fontId="1"/>
  </si>
  <si>
    <t>まことさつなえ保育園</t>
    <rPh sb="7" eb="10">
      <t>ホイクエン</t>
    </rPh>
    <phoneticPr fontId="1"/>
  </si>
  <si>
    <t>まことさっぽろ保育園</t>
    <rPh sb="7" eb="10">
      <t>ホイクエン</t>
    </rPh>
    <phoneticPr fontId="1"/>
  </si>
  <si>
    <t>栄南保育園</t>
    <rPh sb="0" eb="1">
      <t>エイ</t>
    </rPh>
    <rPh sb="1" eb="2">
      <t>ナン</t>
    </rPh>
    <rPh sb="2" eb="5">
      <t>ホイクエン</t>
    </rPh>
    <phoneticPr fontId="1"/>
  </si>
  <si>
    <t>東札幌かすたねっと保育園</t>
  </si>
  <si>
    <t>札幌愛隣舘第二保育園</t>
  </si>
  <si>
    <t>柏葉保育園</t>
  </si>
  <si>
    <t>北の星東札幌保育園</t>
  </si>
  <si>
    <t>菊水元町保育園</t>
  </si>
  <si>
    <t>北白石保育園</t>
  </si>
  <si>
    <t>大谷地たかだ保育園</t>
  </si>
  <si>
    <t>南郷保育園</t>
  </si>
  <si>
    <t>東白石雪ん子保育園</t>
  </si>
  <si>
    <t>まこと保育所</t>
  </si>
  <si>
    <t>北の星白石保育園</t>
  </si>
  <si>
    <t>救世軍菊水上町保育園</t>
  </si>
  <si>
    <t>白石うさこ保育園</t>
  </si>
  <si>
    <t>こぶし保育園</t>
  </si>
  <si>
    <t>北郷こぶし保育園</t>
  </si>
  <si>
    <t>アスク白石保育園</t>
  </si>
  <si>
    <t>ポピンズナーサリースクール札幌白石</t>
  </si>
  <si>
    <t>大藤子ども園</t>
  </si>
  <si>
    <t>ピッコロ子ども倶楽部東札幌園</t>
  </si>
  <si>
    <t>太陽の子札幌白石保育園</t>
  </si>
  <si>
    <t>米里保育園</t>
  </si>
  <si>
    <t>ニチイキッズしろいし保育園</t>
    <rPh sb="10" eb="13">
      <t>ホイクエン</t>
    </rPh>
    <phoneticPr fontId="1"/>
  </si>
  <si>
    <t>南郷通たかだ保育園</t>
    <rPh sb="2" eb="3">
      <t>トオ</t>
    </rPh>
    <rPh sb="6" eb="9">
      <t>ホイクエン</t>
    </rPh>
    <phoneticPr fontId="1"/>
  </si>
  <si>
    <t>にこまるえん白石</t>
    <rPh sb="6" eb="8">
      <t>シロイシ</t>
    </rPh>
    <phoneticPr fontId="1"/>
  </si>
  <si>
    <t>厚別区</t>
  </si>
  <si>
    <t>まごころ保育園</t>
  </si>
  <si>
    <t>ひばりが丘保育園</t>
  </si>
  <si>
    <t>青葉興正保育園</t>
  </si>
  <si>
    <t>もみじ台北保育園</t>
  </si>
  <si>
    <t>厚別共栄保育園</t>
  </si>
  <si>
    <t>もみじ台南保育園</t>
  </si>
  <si>
    <t>札幌協働保育園</t>
  </si>
  <si>
    <t>厚別こま草保育園</t>
  </si>
  <si>
    <t>新さっぽろとまと保育園</t>
  </si>
  <si>
    <t>厚別もえぎ保育園</t>
  </si>
  <si>
    <t>きっずぱーく厚別保育園</t>
    <rPh sb="6" eb="8">
      <t>アツベツ</t>
    </rPh>
    <rPh sb="8" eb="11">
      <t>ホイクエン</t>
    </rPh>
    <phoneticPr fontId="1"/>
  </si>
  <si>
    <t>札幌愛隣舘保育園</t>
  </si>
  <si>
    <t>札幌第１福ちゃん保育園</t>
  </si>
  <si>
    <t>西岡保育園</t>
  </si>
  <si>
    <t>札幌愛隣舘東山保育園</t>
  </si>
  <si>
    <t>札幌愛隣舘りんご保育園</t>
  </si>
  <si>
    <t>羊丘藤保育園</t>
  </si>
  <si>
    <t>子どもの家保育園</t>
  </si>
  <si>
    <t>西岡高台保育園</t>
  </si>
  <si>
    <t>中の島興正保育園</t>
  </si>
  <si>
    <t>福住保育園</t>
  </si>
  <si>
    <t>平岸興正保育園</t>
  </si>
  <si>
    <t>吉田学園やしの木保育園</t>
  </si>
  <si>
    <t>ピッコロ子ども倶楽部月寒園</t>
  </si>
  <si>
    <t>月寒西わんぱく保育園</t>
  </si>
  <si>
    <t>ピッコロ子ども倶楽部福住園</t>
  </si>
  <si>
    <t>乳幼児保育クラブぞうさん</t>
  </si>
  <si>
    <t>スクルドエンジェル保育園月寒園</t>
    <rPh sb="9" eb="12">
      <t>ホイクエン</t>
    </rPh>
    <rPh sb="12" eb="14">
      <t>ツキサム</t>
    </rPh>
    <rPh sb="14" eb="15">
      <t>エン</t>
    </rPh>
    <phoneticPr fontId="1"/>
  </si>
  <si>
    <t>豊平区</t>
    <rPh sb="0" eb="3">
      <t>トヨヒラク</t>
    </rPh>
    <phoneticPr fontId="1"/>
  </si>
  <si>
    <t>月寒じゅんのめ保育園</t>
    <rPh sb="0" eb="2">
      <t>ツキサム</t>
    </rPh>
    <rPh sb="7" eb="10">
      <t>ホイクエン</t>
    </rPh>
    <phoneticPr fontId="1"/>
  </si>
  <si>
    <t>きゃんばす平岸保育園</t>
    <rPh sb="5" eb="7">
      <t>ヒラギシ</t>
    </rPh>
    <rPh sb="7" eb="10">
      <t>ホイクエン</t>
    </rPh>
    <phoneticPr fontId="1"/>
  </si>
  <si>
    <t>清田区</t>
  </si>
  <si>
    <t>清田保育園</t>
  </si>
  <si>
    <t>札幌北野保育園</t>
  </si>
  <si>
    <t>札幌南清田保育園</t>
  </si>
  <si>
    <t>さわやか保育園</t>
  </si>
  <si>
    <t>札幌あさひ保育園</t>
  </si>
  <si>
    <t>札幌真栄東保育園</t>
  </si>
  <si>
    <t>札幌杉の子保育園</t>
  </si>
  <si>
    <t>ラブクローバーの保育園　札幌清田</t>
    <rPh sb="8" eb="11">
      <t>ホイクエン</t>
    </rPh>
    <rPh sb="12" eb="14">
      <t>サッポロ</t>
    </rPh>
    <rPh sb="14" eb="16">
      <t>キヨタ</t>
    </rPh>
    <phoneticPr fontId="1"/>
  </si>
  <si>
    <t>認可保育園Ｌｉｎｄｏ</t>
    <rPh sb="0" eb="5">
      <t>ニンカホイクエン</t>
    </rPh>
    <phoneticPr fontId="1"/>
  </si>
  <si>
    <t>ちゅうわ清田保育園</t>
    <rPh sb="4" eb="6">
      <t>キヨタ</t>
    </rPh>
    <rPh sb="6" eb="9">
      <t>ホイクエン</t>
    </rPh>
    <phoneticPr fontId="1"/>
  </si>
  <si>
    <t>真駒内保育園</t>
  </si>
  <si>
    <t>もいわ光華保育園</t>
  </si>
  <si>
    <t>まこまないみどりまち保育園</t>
  </si>
  <si>
    <t>大地の杜保育園</t>
    <rPh sb="0" eb="2">
      <t>ダイチ</t>
    </rPh>
    <rPh sb="3" eb="4">
      <t>モリ</t>
    </rPh>
    <rPh sb="4" eb="7">
      <t>ホイクエン</t>
    </rPh>
    <phoneticPr fontId="1"/>
  </si>
  <si>
    <t>遊・Ｗｉｎｇ</t>
  </si>
  <si>
    <t>くまの子保育園</t>
  </si>
  <si>
    <t>藤ヶ丘保育園</t>
  </si>
  <si>
    <t>ルンビニー保育園</t>
  </si>
  <si>
    <t>こどもみらい保育園常盤園</t>
    <rPh sb="6" eb="9">
      <t>ホイクエン</t>
    </rPh>
    <rPh sb="9" eb="11">
      <t>トキワ</t>
    </rPh>
    <rPh sb="11" eb="12">
      <t>エン</t>
    </rPh>
    <phoneticPr fontId="1"/>
  </si>
  <si>
    <t>琴似あやめ保育園</t>
  </si>
  <si>
    <t>発寒ひかり保育園</t>
  </si>
  <si>
    <t>西発寒保育園</t>
  </si>
  <si>
    <t>発寒たんぽぽ保育園</t>
  </si>
  <si>
    <t>手稲東保育園</t>
  </si>
  <si>
    <t>発寒保育園</t>
  </si>
  <si>
    <t>二十四軒保育園</t>
  </si>
  <si>
    <t>西野中央保育園</t>
  </si>
  <si>
    <t>八軒星の子保育園</t>
  </si>
  <si>
    <t>こぐま保育園</t>
  </si>
  <si>
    <t>吉田学園さくら保育園</t>
  </si>
  <si>
    <t>宮の沢桃の花保育園</t>
  </si>
  <si>
    <t>発寒おおぞら保育園</t>
  </si>
  <si>
    <t>宮の沢すずらん保育園</t>
  </si>
  <si>
    <t>アートチャイルドケア琴似</t>
  </si>
  <si>
    <t>たかさごナーサリースクール札幌</t>
  </si>
  <si>
    <t>アートチャイルドケア札幌八軒</t>
  </si>
  <si>
    <t>発寒そらいろ保育園</t>
  </si>
  <si>
    <t>アートチャイルドケア札幌二十四軒</t>
  </si>
  <si>
    <t>ことに保育園</t>
  </si>
  <si>
    <t>西野ふれ愛保育園</t>
  </si>
  <si>
    <t>札幌宮の沢雲母保育園</t>
  </si>
  <si>
    <t>発寒もりのわ保育園</t>
  </si>
  <si>
    <t>琴似にじのいろ保育園</t>
    <rPh sb="0" eb="2">
      <t>コトニ</t>
    </rPh>
    <rPh sb="7" eb="10">
      <t>ホイクエン</t>
    </rPh>
    <phoneticPr fontId="1"/>
  </si>
  <si>
    <t>ピッコロ子ども倶楽部発寒南駅前園</t>
    <rPh sb="15" eb="16">
      <t>エン</t>
    </rPh>
    <phoneticPr fontId="1"/>
  </si>
  <si>
    <t>山の手にじのいろ保育園</t>
    <rPh sb="8" eb="11">
      <t>ホイクエン</t>
    </rPh>
    <phoneticPr fontId="1"/>
  </si>
  <si>
    <t>山の手あすみ保育園</t>
    <rPh sb="6" eb="9">
      <t>ホイクエン</t>
    </rPh>
    <phoneticPr fontId="1"/>
  </si>
  <si>
    <t>平和あすみ保育園</t>
    <rPh sb="0" eb="2">
      <t>ヘイワ</t>
    </rPh>
    <rPh sb="5" eb="8">
      <t>ホイクエン</t>
    </rPh>
    <phoneticPr fontId="1"/>
  </si>
  <si>
    <t>平和にじのいろ保育園</t>
    <rPh sb="0" eb="2">
      <t>ヘイワ</t>
    </rPh>
    <rPh sb="7" eb="10">
      <t>ホイクエン</t>
    </rPh>
    <phoneticPr fontId="1"/>
  </si>
  <si>
    <t>ちゅうわ発寒保育園</t>
    <rPh sb="4" eb="6">
      <t>ハッサム</t>
    </rPh>
    <rPh sb="6" eb="9">
      <t>ホイクエン</t>
    </rPh>
    <phoneticPr fontId="1"/>
  </si>
  <si>
    <t>手稲区</t>
  </si>
  <si>
    <t>手稲曙保育園</t>
  </si>
  <si>
    <t>新発寒たんぽぽ保育園</t>
  </si>
  <si>
    <t>宮の沢さくら保育園</t>
  </si>
  <si>
    <t>さより第２保育園</t>
  </si>
  <si>
    <t>つくし保育園</t>
  </si>
  <si>
    <t>札幌北陽保育園</t>
  </si>
  <si>
    <t>あすかぜ保育園</t>
  </si>
  <si>
    <t>手稲桃の花保育園</t>
    <rPh sb="0" eb="2">
      <t>テイネ</t>
    </rPh>
    <rPh sb="2" eb="3">
      <t>モモ</t>
    </rPh>
    <rPh sb="4" eb="5">
      <t>ハナ</t>
    </rPh>
    <rPh sb="5" eb="8">
      <t>ホイクエン</t>
    </rPh>
    <phoneticPr fontId="1"/>
  </si>
  <si>
    <t>富丘バオバブ保育園</t>
    <rPh sb="6" eb="9">
      <t>ホイクエン</t>
    </rPh>
    <phoneticPr fontId="1"/>
  </si>
  <si>
    <t>しんはっさむライラック保育園</t>
    <rPh sb="11" eb="14">
      <t>ホイクエン</t>
    </rPh>
    <phoneticPr fontId="1"/>
  </si>
  <si>
    <t>札幌市大通保育園</t>
  </si>
  <si>
    <t>札幌市しせいかん保育園</t>
  </si>
  <si>
    <t>札幌市二十四軒南保育園</t>
  </si>
  <si>
    <t>札幌市あけぼの保育園</t>
  </si>
  <si>
    <t>札幌市新川保育園</t>
  </si>
  <si>
    <t>札幌市新琴似保育園</t>
  </si>
  <si>
    <t>札幌市北区保育・子育て支援センター</t>
  </si>
  <si>
    <t>札幌市東区保育・子育て支援センター</t>
  </si>
  <si>
    <t>札幌市みかほ保育園</t>
  </si>
  <si>
    <t>札幌市青葉保育園</t>
  </si>
  <si>
    <t>札幌市白石区保育・子育て支援センター</t>
  </si>
  <si>
    <t>札幌市東札幌保育園</t>
  </si>
  <si>
    <t>札幌市東白石保育園</t>
  </si>
  <si>
    <t>札幌市菊水乳児保育園</t>
  </si>
  <si>
    <t>札幌市厚別区保育・子育て支援センター</t>
    <rPh sb="0" eb="3">
      <t>サッポロシ</t>
    </rPh>
    <rPh sb="3" eb="6">
      <t>アツベツク</t>
    </rPh>
    <rPh sb="6" eb="8">
      <t>ホイク</t>
    </rPh>
    <rPh sb="9" eb="11">
      <t>コソダ</t>
    </rPh>
    <rPh sb="12" eb="14">
      <t>シエン</t>
    </rPh>
    <phoneticPr fontId="1"/>
  </si>
  <si>
    <t>札幌市豊平区保育・子育て支援センター</t>
  </si>
  <si>
    <t>札幌市美園保育園</t>
  </si>
  <si>
    <t>札幌市豊園保育園</t>
  </si>
  <si>
    <t>札幌市西区保育・子育て支援センター</t>
  </si>
  <si>
    <t>札幌市山の手保育園</t>
  </si>
  <si>
    <t>札幌市手稲区保育・子育て支援センター</t>
  </si>
  <si>
    <t>02幼稚園</t>
  </si>
  <si>
    <t>03認定こども園</t>
  </si>
  <si>
    <t>04小規模A・B・C</t>
  </si>
  <si>
    <t>05家庭的</t>
  </si>
  <si>
    <t>公私</t>
    <rPh sb="0" eb="2">
      <t>コウシ</t>
    </rPh>
    <phoneticPr fontId="2"/>
  </si>
  <si>
    <t>01私立</t>
    <rPh sb="2" eb="4">
      <t>シリツ</t>
    </rPh>
    <phoneticPr fontId="2"/>
  </si>
  <si>
    <t>02公設民営</t>
    <rPh sb="2" eb="6">
      <t>コウセツミンエイ</t>
    </rPh>
    <phoneticPr fontId="2"/>
  </si>
  <si>
    <t>03公立</t>
    <rPh sb="2" eb="4">
      <t>コウリツ</t>
    </rPh>
    <phoneticPr fontId="2"/>
  </si>
  <si>
    <t>種別１</t>
    <rPh sb="0" eb="2">
      <t>シュベツ</t>
    </rPh>
    <phoneticPr fontId="2"/>
  </si>
  <si>
    <t>②</t>
    <phoneticPr fontId="2"/>
  </si>
  <si>
    <t>施設コード</t>
    <rPh sb="0" eb="2">
      <t>シセツ</t>
    </rPh>
    <phoneticPr fontId="2"/>
  </si>
  <si>
    <t>中央区</t>
    <rPh sb="0" eb="3">
      <t>チュウオウク</t>
    </rPh>
    <phoneticPr fontId="1"/>
  </si>
  <si>
    <t>北区</t>
    <rPh sb="0" eb="2">
      <t>キタク</t>
    </rPh>
    <phoneticPr fontId="1"/>
  </si>
  <si>
    <t>東区</t>
    <rPh sb="0" eb="2">
      <t>ヒガシク</t>
    </rPh>
    <phoneticPr fontId="2"/>
  </si>
  <si>
    <t>白石区</t>
    <rPh sb="0" eb="3">
      <t>シロイシク</t>
    </rPh>
    <phoneticPr fontId="2"/>
  </si>
  <si>
    <t>厚別区</t>
    <rPh sb="0" eb="3">
      <t>アツベツク</t>
    </rPh>
    <phoneticPr fontId="2"/>
  </si>
  <si>
    <t>豊平区</t>
    <rPh sb="0" eb="3">
      <t>トヨヒラク</t>
    </rPh>
    <phoneticPr fontId="2"/>
  </si>
  <si>
    <t>清田区</t>
    <rPh sb="0" eb="3">
      <t>キヨタク</t>
    </rPh>
    <phoneticPr fontId="2"/>
  </si>
  <si>
    <t>南区</t>
    <rPh sb="0" eb="2">
      <t>ミナミク</t>
    </rPh>
    <phoneticPr fontId="2"/>
  </si>
  <si>
    <t>西区</t>
    <rPh sb="0" eb="2">
      <t>ニシク</t>
    </rPh>
    <phoneticPr fontId="2"/>
  </si>
  <si>
    <t>手稲区</t>
    <rPh sb="0" eb="3">
      <t>テイネク</t>
    </rPh>
    <phoneticPr fontId="2"/>
  </si>
  <si>
    <t>所在区</t>
    <rPh sb="0" eb="3">
      <t>ショザイク</t>
    </rPh>
    <phoneticPr fontId="2"/>
  </si>
  <si>
    <t>○○保育所</t>
    <phoneticPr fontId="2"/>
  </si>
  <si>
    <t>保</t>
    <rPh sb="0" eb="1">
      <t>ホ</t>
    </rPh>
    <phoneticPr fontId="2"/>
  </si>
  <si>
    <t>○バージョン情報</t>
    <rPh sb="6" eb="8">
      <t>ジョウホウ</t>
    </rPh>
    <phoneticPr fontId="65"/>
  </si>
  <si>
    <t>現バージョン</t>
    <rPh sb="0" eb="1">
      <t>ゲン</t>
    </rPh>
    <phoneticPr fontId="2"/>
  </si>
  <si>
    <t>更新日</t>
    <rPh sb="0" eb="3">
      <t>コウシンビ</t>
    </rPh>
    <phoneticPr fontId="2"/>
  </si>
  <si>
    <t>バージョン</t>
    <phoneticPr fontId="2"/>
  </si>
  <si>
    <t>更新・修正個所</t>
    <rPh sb="0" eb="2">
      <t>コウシン</t>
    </rPh>
    <rPh sb="3" eb="5">
      <t>シュウセイ</t>
    </rPh>
    <rPh sb="5" eb="7">
      <t>カショ</t>
    </rPh>
    <phoneticPr fontId="2"/>
  </si>
  <si>
    <t>初期</t>
    <rPh sb="0" eb="2">
      <t>ショキ</t>
    </rPh>
    <phoneticPr fontId="2"/>
  </si>
  <si>
    <t>同意書</t>
    <rPh sb="0" eb="3">
      <t>ドウイショ</t>
    </rPh>
    <phoneticPr fontId="2"/>
  </si>
  <si>
    <t>※　在職証明書・同意書・出勤簿・雇用契約書等を単独で送付する場合は当該様式を併せて送付してください。</t>
    <rPh sb="2" eb="7">
      <t>ザイショクショウメイショ</t>
    </rPh>
    <rPh sb="8" eb="11">
      <t>ドウイショ</t>
    </rPh>
    <rPh sb="12" eb="15">
      <t>シュッキンボ</t>
    </rPh>
    <rPh sb="16" eb="22">
      <t>コヨウケイヤクショトウ</t>
    </rPh>
    <rPh sb="23" eb="25">
      <t>タンドク</t>
    </rPh>
    <rPh sb="26" eb="28">
      <t>ソウフ</t>
    </rPh>
    <rPh sb="30" eb="32">
      <t>バアイ</t>
    </rPh>
    <rPh sb="33" eb="37">
      <t>トウガイヨウシキ</t>
    </rPh>
    <rPh sb="38" eb="39">
      <t>アワ</t>
    </rPh>
    <rPh sb="41" eb="43">
      <t>ソウフ</t>
    </rPh>
    <phoneticPr fontId="2"/>
  </si>
  <si>
    <t>様式名</t>
    <rPh sb="0" eb="3">
      <t>ヨウシキメイ</t>
    </rPh>
    <phoneticPr fontId="2"/>
  </si>
  <si>
    <t>【参考：時間数換算表】</t>
    <phoneticPr fontId="2"/>
  </si>
  <si>
    <t>01私立</t>
    <rPh sb="2" eb="4">
      <t>シリツ</t>
    </rPh>
    <phoneticPr fontId="0"/>
  </si>
  <si>
    <t>01保育所</t>
    <rPh sb="2" eb="4">
      <t>ホイク</t>
    </rPh>
    <rPh sb="4" eb="5">
      <t>ショ</t>
    </rPh>
    <phoneticPr fontId="0"/>
  </si>
  <si>
    <t>保</t>
  </si>
  <si>
    <t>光塩大通り保育園</t>
  </si>
  <si>
    <t>木育こどもの家宮の森保育園</t>
  </si>
  <si>
    <t>アイグラン保育園北陽</t>
    <rPh sb="5" eb="8">
      <t>ホイクエン</t>
    </rPh>
    <rPh sb="8" eb="10">
      <t>ホクヨウ</t>
    </rPh>
    <phoneticPr fontId="1"/>
  </si>
  <si>
    <r>
      <rPr>
        <sz val="9"/>
        <color rgb="FF0000FF"/>
        <rFont val="ＭＳ ゴシック"/>
        <family val="3"/>
        <charset val="128"/>
      </rPr>
      <t>アイグラン</t>
    </r>
    <r>
      <rPr>
        <sz val="9"/>
        <color rgb="FFFF0000"/>
        <rFont val="ＭＳ ゴシック"/>
        <family val="3"/>
        <charset val="128"/>
      </rPr>
      <t>保育園拓北</t>
    </r>
    <rPh sb="5" eb="8">
      <t>ホイクエン</t>
    </rPh>
    <rPh sb="8" eb="10">
      <t>タクホク</t>
    </rPh>
    <phoneticPr fontId="1"/>
  </si>
  <si>
    <t>元気っ子保育園・屯田南</t>
    <rPh sb="0" eb="2">
      <t>ゲンキ</t>
    </rPh>
    <rPh sb="3" eb="4">
      <t>コ</t>
    </rPh>
    <rPh sb="4" eb="7">
      <t>ホイクエン</t>
    </rPh>
    <rPh sb="8" eb="10">
      <t>トンデン</t>
    </rPh>
    <rPh sb="10" eb="11">
      <t>ミナミ</t>
    </rPh>
    <phoneticPr fontId="1"/>
  </si>
  <si>
    <t>こころ篠路保育園</t>
    <rPh sb="3" eb="5">
      <t>シノロ</t>
    </rPh>
    <rPh sb="5" eb="8">
      <t>ホイクエン</t>
    </rPh>
    <phoneticPr fontId="1"/>
  </si>
  <si>
    <t>屯田南保育園</t>
  </si>
  <si>
    <t>ラブクローバーの保育園札幌北野</t>
    <rPh sb="8" eb="11">
      <t>ホイクエン</t>
    </rPh>
    <rPh sb="11" eb="13">
      <t>サッポロ</t>
    </rPh>
    <rPh sb="13" eb="15">
      <t>キタノ</t>
    </rPh>
    <phoneticPr fontId="1"/>
  </si>
  <si>
    <t>緑ヶ丘保育園</t>
  </si>
  <si>
    <t>ちびっこの杜保育園</t>
    <rPh sb="5" eb="6">
      <t>モリ</t>
    </rPh>
    <rPh sb="6" eb="8">
      <t>ホイク</t>
    </rPh>
    <rPh sb="8" eb="9">
      <t>エン</t>
    </rPh>
    <phoneticPr fontId="1"/>
  </si>
  <si>
    <t>木育こどもの家南の沢保育園</t>
    <rPh sb="0" eb="1">
      <t>モク</t>
    </rPh>
    <rPh sb="1" eb="2">
      <t>イク</t>
    </rPh>
    <rPh sb="6" eb="7">
      <t>イエ</t>
    </rPh>
    <rPh sb="7" eb="8">
      <t>ミナミ</t>
    </rPh>
    <rPh sb="9" eb="10">
      <t>サワ</t>
    </rPh>
    <rPh sb="10" eb="13">
      <t>ホイクエン</t>
    </rPh>
    <phoneticPr fontId="8"/>
  </si>
  <si>
    <t>ピッコロ子ども倶楽部
福井保育園</t>
  </si>
  <si>
    <t>ラブクローバーの保育園
札幌西野</t>
  </si>
  <si>
    <t>スター保育園前田園</t>
  </si>
  <si>
    <t>新発寒みつばち保育園</t>
    <rPh sb="0" eb="3">
      <t>シンハッサム</t>
    </rPh>
    <rPh sb="7" eb="10">
      <t>ホイクエン</t>
    </rPh>
    <phoneticPr fontId="2"/>
  </si>
  <si>
    <t>02公設民営</t>
    <rPh sb="2" eb="4">
      <t>コウセツ</t>
    </rPh>
    <rPh sb="4" eb="6">
      <t>ミンエイ</t>
    </rPh>
    <phoneticPr fontId="2"/>
  </si>
  <si>
    <t>幼</t>
  </si>
  <si>
    <t>さゆり幼稚園</t>
  </si>
  <si>
    <t>こひつじ幼稚園</t>
  </si>
  <si>
    <t>桑園幼稚園</t>
    <rPh sb="0" eb="2">
      <t>ソウエン</t>
    </rPh>
    <rPh sb="2" eb="5">
      <t>ヨウチエン</t>
    </rPh>
    <phoneticPr fontId="1"/>
  </si>
  <si>
    <t>めばえ幼稚園</t>
    <rPh sb="3" eb="6">
      <t>ヨウチエン</t>
    </rPh>
    <phoneticPr fontId="1"/>
  </si>
  <si>
    <t>札幌円山幼稚園</t>
    <rPh sb="0" eb="2">
      <t>サッポロ</t>
    </rPh>
    <rPh sb="2" eb="4">
      <t>マルヤマ</t>
    </rPh>
    <rPh sb="4" eb="7">
      <t>ヨウチエン</t>
    </rPh>
    <phoneticPr fontId="1"/>
  </si>
  <si>
    <t>札幌大谷第二幼稚園</t>
  </si>
  <si>
    <t>ひかり幼稚園</t>
    <rPh sb="3" eb="6">
      <t>ヨウチエン</t>
    </rPh>
    <phoneticPr fontId="3"/>
  </si>
  <si>
    <t>札幌いづみ幼稚園</t>
    <rPh sb="0" eb="2">
      <t>サッポロ</t>
    </rPh>
    <rPh sb="5" eb="8">
      <t>ヨウチエン</t>
    </rPh>
    <phoneticPr fontId="5"/>
  </si>
  <si>
    <t>宮の森幼稚園</t>
    <rPh sb="0" eb="1">
      <t>ミヤ</t>
    </rPh>
    <rPh sb="2" eb="6">
      <t>モリヨウチエン</t>
    </rPh>
    <phoneticPr fontId="1"/>
  </si>
  <si>
    <t>百合が原幼稚園</t>
  </si>
  <si>
    <t>そうせい幼稚園</t>
    <rPh sb="4" eb="7">
      <t>ヨウチエン</t>
    </rPh>
    <phoneticPr fontId="1"/>
  </si>
  <si>
    <t>藤幼稚園</t>
    <rPh sb="1" eb="4">
      <t>ヨウチエン</t>
    </rPh>
    <phoneticPr fontId="1"/>
  </si>
  <si>
    <t>新琴似育英幼稚園</t>
    <rPh sb="0" eb="3">
      <t>シンコトニ</t>
    </rPh>
    <rPh sb="3" eb="5">
      <t>イクエイ</t>
    </rPh>
    <rPh sb="5" eb="8">
      <t>ヨウチエン</t>
    </rPh>
    <phoneticPr fontId="1"/>
  </si>
  <si>
    <t>札幌三育幼稚園</t>
    <rPh sb="0" eb="2">
      <t>サッポロ</t>
    </rPh>
    <rPh sb="2" eb="3">
      <t>サン</t>
    </rPh>
    <rPh sb="3" eb="4">
      <t>イク</t>
    </rPh>
    <rPh sb="4" eb="7">
      <t>ヨウチエン</t>
    </rPh>
    <phoneticPr fontId="1"/>
  </si>
  <si>
    <t>天使幼稚園</t>
    <rPh sb="0" eb="2">
      <t>テンシ</t>
    </rPh>
    <rPh sb="2" eb="5">
      <t>ヨウチエン</t>
    </rPh>
    <phoneticPr fontId="1"/>
  </si>
  <si>
    <t>あゆみ幼稚園</t>
    <rPh sb="3" eb="6">
      <t>ヨウチエン</t>
    </rPh>
    <phoneticPr fontId="1"/>
  </si>
  <si>
    <t>あゆみ第二幼稚園</t>
    <rPh sb="3" eb="4">
      <t>ダイ</t>
    </rPh>
    <rPh sb="4" eb="5">
      <t>２</t>
    </rPh>
    <rPh sb="5" eb="8">
      <t>ヨウチエン</t>
    </rPh>
    <phoneticPr fontId="1"/>
  </si>
  <si>
    <t>札幌大谷大学附属幼稚園</t>
    <rPh sb="0" eb="2">
      <t>サッポロ</t>
    </rPh>
    <rPh sb="4" eb="6">
      <t>ダイガク</t>
    </rPh>
    <rPh sb="6" eb="8">
      <t>フゾク</t>
    </rPh>
    <rPh sb="8" eb="11">
      <t>ヨウチエン</t>
    </rPh>
    <phoneticPr fontId="1"/>
  </si>
  <si>
    <t>札幌幼稚園</t>
    <rPh sb="0" eb="2">
      <t>サッポロ</t>
    </rPh>
    <rPh sb="2" eb="5">
      <t>ヨウチエン</t>
    </rPh>
    <phoneticPr fontId="1"/>
  </si>
  <si>
    <t>しろいし幼稚園</t>
    <rPh sb="4" eb="7">
      <t>ヨウチエン</t>
    </rPh>
    <phoneticPr fontId="1"/>
  </si>
  <si>
    <t>南郷札幌幼稚園</t>
    <rPh sb="0" eb="2">
      <t>ナンゴウ</t>
    </rPh>
    <rPh sb="2" eb="4">
      <t>サッポロ</t>
    </rPh>
    <rPh sb="4" eb="7">
      <t>ヨウチエン</t>
    </rPh>
    <phoneticPr fontId="3"/>
  </si>
  <si>
    <t>札幌白樺幼稚園</t>
  </si>
  <si>
    <t>本郷幼稚園</t>
    <rPh sb="0" eb="2">
      <t>ホンゴウ</t>
    </rPh>
    <rPh sb="2" eb="5">
      <t>ヨウチエン</t>
    </rPh>
    <phoneticPr fontId="3"/>
  </si>
  <si>
    <t>北光幼稚園</t>
  </si>
  <si>
    <t>虹の森カトリック幼稚園</t>
  </si>
  <si>
    <t>札幌みづほ幼稚園</t>
  </si>
  <si>
    <t>厚別幼稚園</t>
    <rPh sb="0" eb="2">
      <t>アツベツ</t>
    </rPh>
    <rPh sb="2" eb="5">
      <t>ヨウチエン</t>
    </rPh>
    <phoneticPr fontId="1"/>
  </si>
  <si>
    <t>美晴幼稚園</t>
  </si>
  <si>
    <t>札幌若葉幼稚園</t>
    <rPh sb="0" eb="2">
      <t>サッポロ</t>
    </rPh>
    <rPh sb="2" eb="4">
      <t>ワカバ</t>
    </rPh>
    <rPh sb="4" eb="7">
      <t>ヨウチエン</t>
    </rPh>
    <phoneticPr fontId="1"/>
  </si>
  <si>
    <t>札幌第一幼稚園</t>
    <rPh sb="0" eb="2">
      <t>サッポロ</t>
    </rPh>
    <rPh sb="2" eb="4">
      <t>ダイイチ</t>
    </rPh>
    <rPh sb="4" eb="7">
      <t>ヨウチエン</t>
    </rPh>
    <phoneticPr fontId="1"/>
  </si>
  <si>
    <t>西岡ふたば幼稚園</t>
    <rPh sb="0" eb="2">
      <t>ニシオカ</t>
    </rPh>
    <rPh sb="5" eb="8">
      <t>ヨウチエン</t>
    </rPh>
    <phoneticPr fontId="1"/>
  </si>
  <si>
    <t>札幌白ゆり幼稚園</t>
    <rPh sb="0" eb="2">
      <t>サッポロ</t>
    </rPh>
    <rPh sb="5" eb="8">
      <t>ヨウチエン</t>
    </rPh>
    <phoneticPr fontId="1"/>
  </si>
  <si>
    <t>ふくずみ幼稚園</t>
    <rPh sb="4" eb="7">
      <t>ヨウチエン</t>
    </rPh>
    <phoneticPr fontId="1"/>
  </si>
  <si>
    <t>つきさむ幼稚園</t>
    <rPh sb="4" eb="7">
      <t>ヨウチエン</t>
    </rPh>
    <phoneticPr fontId="1"/>
  </si>
  <si>
    <t>清田幼稚園</t>
    <rPh sb="2" eb="5">
      <t>ヨウチエン</t>
    </rPh>
    <phoneticPr fontId="1"/>
  </si>
  <si>
    <t>真駒内聖母幼稚園</t>
  </si>
  <si>
    <t>札幌みすまい幼稚園</t>
  </si>
  <si>
    <t>札幌梅香幼稚園</t>
  </si>
  <si>
    <t>森の幼稚園</t>
    <rPh sb="0" eb="1">
      <t>モリ</t>
    </rPh>
    <rPh sb="2" eb="5">
      <t>ヨウチエン</t>
    </rPh>
    <phoneticPr fontId="1"/>
  </si>
  <si>
    <t>真駒内幼稚園</t>
    <rPh sb="0" eb="3">
      <t>マコマナイ</t>
    </rPh>
    <rPh sb="3" eb="6">
      <t>ヨウチエン</t>
    </rPh>
    <phoneticPr fontId="1"/>
  </si>
  <si>
    <t>藤ヶ丘幼稚園</t>
    <rPh sb="3" eb="6">
      <t>ヨウチエン</t>
    </rPh>
    <phoneticPr fontId="1"/>
  </si>
  <si>
    <t>札幌わかくさ幼稚園</t>
    <rPh sb="0" eb="2">
      <t>サッポロ</t>
    </rPh>
    <rPh sb="6" eb="9">
      <t>ヨウチエン</t>
    </rPh>
    <phoneticPr fontId="1"/>
  </si>
  <si>
    <t>もなみ幼稚園</t>
    <rPh sb="3" eb="6">
      <t>ヨウチエン</t>
    </rPh>
    <phoneticPr fontId="1"/>
  </si>
  <si>
    <t>第２もなみ幼稚園</t>
    <rPh sb="0" eb="1">
      <t>ダイ</t>
    </rPh>
    <rPh sb="5" eb="8">
      <t>ヨウチエン</t>
    </rPh>
    <phoneticPr fontId="1"/>
  </si>
  <si>
    <t>あづま幼稚園</t>
    <rPh sb="3" eb="6">
      <t>ヨウチエン</t>
    </rPh>
    <phoneticPr fontId="1"/>
  </si>
  <si>
    <t>西野札幌幼稚園</t>
    <rPh sb="0" eb="2">
      <t>ニシノ</t>
    </rPh>
    <rPh sb="2" eb="4">
      <t>サッポロ</t>
    </rPh>
    <rPh sb="4" eb="7">
      <t>ヨウチエン</t>
    </rPh>
    <phoneticPr fontId="1"/>
  </si>
  <si>
    <t>琴似中央幼稚園</t>
    <rPh sb="2" eb="7">
      <t>チュウオウヨウチエン</t>
    </rPh>
    <phoneticPr fontId="1"/>
  </si>
  <si>
    <t>前田幼稚園</t>
    <rPh sb="0" eb="2">
      <t>マエダ</t>
    </rPh>
    <rPh sb="2" eb="5">
      <t>ヨウチエン</t>
    </rPh>
    <phoneticPr fontId="1"/>
  </si>
  <si>
    <t>02公立</t>
    <rPh sb="2" eb="4">
      <t>コウリツ</t>
    </rPh>
    <phoneticPr fontId="2"/>
  </si>
  <si>
    <t>札幌市立中央幼稚園</t>
  </si>
  <si>
    <t>札幌市立白楊幼稚園</t>
  </si>
  <si>
    <t>札幌市立ひがしなえぼ幼稚園</t>
  </si>
  <si>
    <t>札幌市立きくすいもとまち幼稚園</t>
  </si>
  <si>
    <t>札幌市立あつべつきた幼稚園</t>
  </si>
  <si>
    <t>札幌市立かっこう幼稚園</t>
  </si>
  <si>
    <t>札幌市立もいわ幼稚園</t>
  </si>
  <si>
    <t>札幌市立はまなす幼稚園</t>
  </si>
  <si>
    <t>札幌市立手稲中央幼稚園</t>
  </si>
  <si>
    <t>01私立</t>
    <rPh sb="2" eb="4">
      <t>シリツ</t>
    </rPh>
    <phoneticPr fontId="7"/>
  </si>
  <si>
    <t>保認</t>
    <rPh sb="0" eb="1">
      <t>ホ</t>
    </rPh>
    <rPh sb="1" eb="2">
      <t>ニン</t>
    </rPh>
    <phoneticPr fontId="0"/>
  </si>
  <si>
    <t>札幌認定こども園</t>
    <rPh sb="0" eb="2">
      <t>サッポロ</t>
    </rPh>
    <rPh sb="2" eb="4">
      <t>ニンテイ</t>
    </rPh>
    <rPh sb="7" eb="8">
      <t>エン</t>
    </rPh>
    <phoneticPr fontId="2"/>
  </si>
  <si>
    <t>幼保</t>
    <rPh sb="0" eb="1">
      <t>ヨウ</t>
    </rPh>
    <rPh sb="1" eb="2">
      <t>ホ</t>
    </rPh>
    <phoneticPr fontId="0"/>
  </si>
  <si>
    <t>認定こども園大谷オアシス保育園</t>
    <rPh sb="0" eb="2">
      <t>ニンテイ</t>
    </rPh>
    <rPh sb="5" eb="6">
      <t>エン</t>
    </rPh>
    <rPh sb="6" eb="8">
      <t>オオタニ</t>
    </rPh>
    <rPh sb="12" eb="15">
      <t>ホイクエン</t>
    </rPh>
    <phoneticPr fontId="2"/>
  </si>
  <si>
    <t>認定こども園カトリック聖園こどもの家</t>
  </si>
  <si>
    <t>地裁</t>
    <rPh sb="0" eb="2">
      <t>チサイ</t>
    </rPh>
    <phoneticPr fontId="0"/>
  </si>
  <si>
    <t>認定こども園マミーポッケ</t>
  </si>
  <si>
    <t>幼保</t>
    <rPh sb="0" eb="2">
      <t>ヨウホ</t>
    </rPh>
    <phoneticPr fontId="0"/>
  </si>
  <si>
    <t>認定こども園札幌ルーテル幼稚園</t>
    <rPh sb="0" eb="2">
      <t>ニンテイ</t>
    </rPh>
    <rPh sb="5" eb="6">
      <t>エン</t>
    </rPh>
    <rPh sb="6" eb="8">
      <t>サッポロ</t>
    </rPh>
    <rPh sb="12" eb="15">
      <t>ヨウチエン</t>
    </rPh>
    <phoneticPr fontId="2"/>
  </si>
  <si>
    <t>幼認</t>
    <rPh sb="0" eb="1">
      <t>ヨウ</t>
    </rPh>
    <rPh sb="1" eb="2">
      <t>ニン</t>
    </rPh>
    <phoneticPr fontId="0"/>
  </si>
  <si>
    <t>認定こども園つぼみ幼稚園</t>
    <rPh sb="0" eb="2">
      <t>ニンテイ</t>
    </rPh>
    <rPh sb="5" eb="6">
      <t>エン</t>
    </rPh>
    <rPh sb="9" eb="12">
      <t>ヨウチエン</t>
    </rPh>
    <phoneticPr fontId="2"/>
  </si>
  <si>
    <t>幼稚園型認定こども園大通幼稚園</t>
    <rPh sb="0" eb="4">
      <t>ヨウチエンガタ</t>
    </rPh>
    <rPh sb="4" eb="6">
      <t>ニンテイ</t>
    </rPh>
    <rPh sb="9" eb="10">
      <t>エン</t>
    </rPh>
    <rPh sb="10" eb="12">
      <t>オオドオリ</t>
    </rPh>
    <rPh sb="12" eb="15">
      <t>ヨウチエン</t>
    </rPh>
    <phoneticPr fontId="2"/>
  </si>
  <si>
    <t>認定こども園幌西そらいろ保育園</t>
    <rPh sb="0" eb="2">
      <t>ニンテイ</t>
    </rPh>
    <rPh sb="5" eb="6">
      <t>エン</t>
    </rPh>
    <rPh sb="6" eb="7">
      <t>ホロ</t>
    </rPh>
    <rPh sb="7" eb="8">
      <t>ニシ</t>
    </rPh>
    <rPh sb="12" eb="15">
      <t>ホイクエン</t>
    </rPh>
    <phoneticPr fontId="2"/>
  </si>
  <si>
    <t>認定こども園札幌大谷幼稚園</t>
    <rPh sb="0" eb="2">
      <t>ニンテイ</t>
    </rPh>
    <rPh sb="5" eb="6">
      <t>エン</t>
    </rPh>
    <rPh sb="8" eb="10">
      <t>オオタニ</t>
    </rPh>
    <rPh sb="10" eb="13">
      <t>ヨウチエン</t>
    </rPh>
    <phoneticPr fontId="2"/>
  </si>
  <si>
    <t>認定こども園宮の森メープル保育園</t>
    <rPh sb="0" eb="2">
      <t>ニンテイ</t>
    </rPh>
    <rPh sb="5" eb="6">
      <t>エン</t>
    </rPh>
    <rPh sb="13" eb="16">
      <t>ホイクエン</t>
    </rPh>
    <phoneticPr fontId="2"/>
  </si>
  <si>
    <t>認定こども園屯田すずらん</t>
    <rPh sb="0" eb="2">
      <t>ニンテイ</t>
    </rPh>
    <rPh sb="5" eb="6">
      <t>エン</t>
    </rPh>
    <rPh sb="6" eb="8">
      <t>トンデン</t>
    </rPh>
    <phoneticPr fontId="2"/>
  </si>
  <si>
    <t>篠路高洋保育園</t>
  </si>
  <si>
    <t>三和新琴似保育園</t>
  </si>
  <si>
    <t>あかつき篠路保育園</t>
  </si>
  <si>
    <t>札幌北保育園</t>
  </si>
  <si>
    <t>札幌こばと保育園</t>
  </si>
  <si>
    <t>幌北中央保育園</t>
    <rPh sb="0" eb="1">
      <t>ホロ</t>
    </rPh>
    <rPh sb="1" eb="2">
      <t>キタ</t>
    </rPh>
    <phoneticPr fontId="2"/>
  </si>
  <si>
    <t>しんことに清香こども園</t>
    <rPh sb="5" eb="6">
      <t>キヨ</t>
    </rPh>
    <rPh sb="6" eb="7">
      <t>カ</t>
    </rPh>
    <rPh sb="10" eb="11">
      <t>エン</t>
    </rPh>
    <phoneticPr fontId="2"/>
  </si>
  <si>
    <t>屯田おおふじ子ども園</t>
    <rPh sb="0" eb="2">
      <t>トンデン</t>
    </rPh>
    <rPh sb="6" eb="7">
      <t>コ</t>
    </rPh>
    <rPh sb="9" eb="10">
      <t>エン</t>
    </rPh>
    <phoneticPr fontId="2"/>
  </si>
  <si>
    <t>新川西さくらこ認定こども園</t>
    <rPh sb="0" eb="1">
      <t>シン</t>
    </rPh>
    <rPh sb="1" eb="3">
      <t>カワニシ</t>
    </rPh>
    <rPh sb="7" eb="9">
      <t>ニンテイ</t>
    </rPh>
    <rPh sb="12" eb="13">
      <t>エン</t>
    </rPh>
    <phoneticPr fontId="2"/>
  </si>
  <si>
    <t>こども園ソレイユ</t>
  </si>
  <si>
    <t>創成札幌こども園</t>
    <rPh sb="0" eb="2">
      <t>ソウセイ</t>
    </rPh>
    <rPh sb="2" eb="4">
      <t>サッポロ</t>
    </rPh>
    <rPh sb="7" eb="8">
      <t>エン</t>
    </rPh>
    <phoneticPr fontId="2"/>
  </si>
  <si>
    <t>新琴似中央保育園</t>
  </si>
  <si>
    <t>屯田桃の花こども園</t>
    <rPh sb="0" eb="2">
      <t>トンデン</t>
    </rPh>
    <phoneticPr fontId="2"/>
  </si>
  <si>
    <t>認定こども園あいの里せせらぎ保育園</t>
    <rPh sb="0" eb="2">
      <t>ニンテイ</t>
    </rPh>
    <rPh sb="5" eb="6">
      <t>エン</t>
    </rPh>
    <phoneticPr fontId="2"/>
  </si>
  <si>
    <t>札幌未来保育園</t>
  </si>
  <si>
    <t>エンジェル保育園</t>
  </si>
  <si>
    <t>認定こども園太陽こころ幼稚園</t>
  </si>
  <si>
    <t>認定こども園こうほく</t>
  </si>
  <si>
    <t>認定こども園ひまわり</t>
  </si>
  <si>
    <t>認定こども園しずく保育園</t>
    <rPh sb="0" eb="2">
      <t>ニンテイ</t>
    </rPh>
    <rPh sb="5" eb="6">
      <t>エン</t>
    </rPh>
    <rPh sb="9" eb="12">
      <t>ホイクエン</t>
    </rPh>
    <phoneticPr fontId="2"/>
  </si>
  <si>
    <t>認定こども園英伸幼稚学院</t>
  </si>
  <si>
    <t>認定こども園はなぞの</t>
    <rPh sb="0" eb="2">
      <t>ニンテイ</t>
    </rPh>
    <rPh sb="5" eb="6">
      <t>エン</t>
    </rPh>
    <phoneticPr fontId="2"/>
  </si>
  <si>
    <t>認定こども園あいの里</t>
    <rPh sb="0" eb="2">
      <t>ニンテイ</t>
    </rPh>
    <rPh sb="5" eb="6">
      <t>エン</t>
    </rPh>
    <phoneticPr fontId="2"/>
  </si>
  <si>
    <t>認定こども園麻生明星幼稚園</t>
    <rPh sb="0" eb="2">
      <t>ニンテイ</t>
    </rPh>
    <rPh sb="5" eb="6">
      <t>エン</t>
    </rPh>
    <rPh sb="6" eb="8">
      <t>アサブ</t>
    </rPh>
    <rPh sb="8" eb="10">
      <t>ミョウジョウ</t>
    </rPh>
    <rPh sb="10" eb="13">
      <t>ヨウチエン</t>
    </rPh>
    <phoneticPr fontId="2"/>
  </si>
  <si>
    <t>認定こども園札幌北幼稚園</t>
    <rPh sb="0" eb="2">
      <t>ニンテイ</t>
    </rPh>
    <rPh sb="5" eb="6">
      <t>エン</t>
    </rPh>
    <rPh sb="6" eb="8">
      <t>サッポロ</t>
    </rPh>
    <rPh sb="8" eb="9">
      <t>キタ</t>
    </rPh>
    <rPh sb="9" eb="12">
      <t>ヨウチエン</t>
    </rPh>
    <phoneticPr fontId="2"/>
  </si>
  <si>
    <t>認定こども園茨戸メリー幼稚園</t>
    <rPh sb="0" eb="2">
      <t>ニンテイ</t>
    </rPh>
    <rPh sb="5" eb="6">
      <t>エン</t>
    </rPh>
    <rPh sb="6" eb="8">
      <t>バラト</t>
    </rPh>
    <rPh sb="11" eb="14">
      <t>ヨウチエン</t>
    </rPh>
    <phoneticPr fontId="2"/>
  </si>
  <si>
    <t>認定こども園新琴似幼稚園</t>
    <rPh sb="0" eb="2">
      <t>ニンテイ</t>
    </rPh>
    <rPh sb="5" eb="6">
      <t>エン</t>
    </rPh>
    <rPh sb="6" eb="9">
      <t>シンコトニ</t>
    </rPh>
    <rPh sb="9" eb="12">
      <t>ヨウチエン</t>
    </rPh>
    <phoneticPr fontId="2"/>
  </si>
  <si>
    <t>認定こども園つよし幼稚園</t>
    <rPh sb="0" eb="2">
      <t>ニンテイ</t>
    </rPh>
    <rPh sb="5" eb="6">
      <t>エン</t>
    </rPh>
    <rPh sb="9" eb="12">
      <t>ヨウチエン</t>
    </rPh>
    <phoneticPr fontId="2"/>
  </si>
  <si>
    <t>あいの里大藤幼稚園</t>
    <rPh sb="3" eb="4">
      <t>サト</t>
    </rPh>
    <rPh sb="4" eb="6">
      <t>オオフジ</t>
    </rPh>
    <rPh sb="6" eb="9">
      <t>ヨウチエン</t>
    </rPh>
    <phoneticPr fontId="2"/>
  </si>
  <si>
    <t>認定こども園メルシー学院</t>
    <rPh sb="0" eb="2">
      <t>ニンテイ</t>
    </rPh>
    <rPh sb="5" eb="6">
      <t>エン</t>
    </rPh>
    <rPh sb="10" eb="11">
      <t>ガク</t>
    </rPh>
    <rPh sb="11" eb="12">
      <t>イン</t>
    </rPh>
    <phoneticPr fontId="2"/>
  </si>
  <si>
    <t>認定こども園太平あずさ保育園</t>
    <rPh sb="0" eb="2">
      <t>ニンテイ</t>
    </rPh>
    <rPh sb="5" eb="6">
      <t>エン</t>
    </rPh>
    <rPh sb="6" eb="8">
      <t>タイヘイ</t>
    </rPh>
    <rPh sb="11" eb="14">
      <t>ホイクエン</t>
    </rPh>
    <phoneticPr fontId="2"/>
  </si>
  <si>
    <t>幼保連携型認定こども園ＣｉｎｑＰｅｒｌｅｓ幼稚園</t>
    <rPh sb="0" eb="7">
      <t>ヨウホレンケイガタニンテイ</t>
    </rPh>
    <rPh sb="5" eb="7">
      <t>ニンテイ</t>
    </rPh>
    <rPh sb="10" eb="11">
      <t>エン</t>
    </rPh>
    <rPh sb="21" eb="24">
      <t>ヨウチエン</t>
    </rPh>
    <phoneticPr fontId="2"/>
  </si>
  <si>
    <t>認定こども園新川西コグマ保育園</t>
    <rPh sb="0" eb="2">
      <t>ニンテイ</t>
    </rPh>
    <rPh sb="5" eb="6">
      <t>エン</t>
    </rPh>
    <rPh sb="6" eb="8">
      <t>シンカワ</t>
    </rPh>
    <rPh sb="8" eb="9">
      <t>ニシ</t>
    </rPh>
    <rPh sb="12" eb="15">
      <t>ホイクエン</t>
    </rPh>
    <phoneticPr fontId="2"/>
  </si>
  <si>
    <t>きずな北保育園</t>
    <rPh sb="3" eb="4">
      <t>キタ</t>
    </rPh>
    <phoneticPr fontId="2"/>
  </si>
  <si>
    <t>幼保連携型認定こども園さっぽろ夢</t>
    <rPh sb="0" eb="11">
      <t>ヨウホ</t>
    </rPh>
    <phoneticPr fontId="2"/>
  </si>
  <si>
    <t>開成いちい認定こども園</t>
    <rPh sb="0" eb="2">
      <t>カイセイ</t>
    </rPh>
    <rPh sb="5" eb="7">
      <t>ニンテイ</t>
    </rPh>
    <rPh sb="10" eb="11">
      <t>エン</t>
    </rPh>
    <phoneticPr fontId="2"/>
  </si>
  <si>
    <t>幼保連携型認定こども園しらゆき夢</t>
    <rPh sb="0" eb="11">
      <t>ヨウホ</t>
    </rPh>
    <rPh sb="5" eb="7">
      <t>ニンテイ</t>
    </rPh>
    <rPh sb="10" eb="11">
      <t>エン</t>
    </rPh>
    <rPh sb="15" eb="16">
      <t>ユメ</t>
    </rPh>
    <phoneticPr fontId="2"/>
  </si>
  <si>
    <t>麻生むつみこども園</t>
    <rPh sb="8" eb="9">
      <t>エン</t>
    </rPh>
    <phoneticPr fontId="2"/>
  </si>
  <si>
    <t>認定こども園元町杉の子保育園</t>
    <rPh sb="0" eb="2">
      <t>ニンテイ</t>
    </rPh>
    <rPh sb="5" eb="6">
      <t>エン</t>
    </rPh>
    <phoneticPr fontId="2"/>
  </si>
  <si>
    <t>認定こども園東苗穂保育園</t>
    <rPh sb="0" eb="2">
      <t>ニンテイ</t>
    </rPh>
    <rPh sb="5" eb="6">
      <t>エン</t>
    </rPh>
    <phoneticPr fontId="2"/>
  </si>
  <si>
    <t>日の丸保育園</t>
  </si>
  <si>
    <t>丘珠マスカット保育園</t>
    <rPh sb="0" eb="2">
      <t>オカダマ</t>
    </rPh>
    <rPh sb="7" eb="10">
      <t>ホイクエン</t>
    </rPh>
    <phoneticPr fontId="2"/>
  </si>
  <si>
    <t>伏古かしわ保育園</t>
    <rPh sb="0" eb="1">
      <t>フク</t>
    </rPh>
    <rPh sb="1" eb="2">
      <t>フル</t>
    </rPh>
    <phoneticPr fontId="2"/>
  </si>
  <si>
    <t>北栄マスカット保育園</t>
    <rPh sb="0" eb="1">
      <t>キタ</t>
    </rPh>
    <rPh sb="1" eb="2">
      <t>サカエ</t>
    </rPh>
    <rPh sb="7" eb="10">
      <t>ホイクエン</t>
    </rPh>
    <phoneticPr fontId="2"/>
  </si>
  <si>
    <t>栄町マスカット保育園</t>
    <rPh sb="0" eb="2">
      <t>サカエマチ</t>
    </rPh>
    <rPh sb="7" eb="10">
      <t>ホイクエン</t>
    </rPh>
    <phoneticPr fontId="2"/>
  </si>
  <si>
    <t>認定こども園本町保育園</t>
    <rPh sb="0" eb="2">
      <t>ニンテイ</t>
    </rPh>
    <rPh sb="5" eb="6">
      <t>エン</t>
    </rPh>
    <phoneticPr fontId="2"/>
  </si>
  <si>
    <t>認定こども園中沼保育園</t>
    <rPh sb="0" eb="2">
      <t>ニンテイ</t>
    </rPh>
    <rPh sb="5" eb="6">
      <t>エン</t>
    </rPh>
    <phoneticPr fontId="2"/>
  </si>
  <si>
    <t>認定こども園札幌愛珠</t>
  </si>
  <si>
    <t>幼保連携型認定こども園さつなえのもり</t>
    <rPh sb="0" eb="1">
      <t>ヨウ</t>
    </rPh>
    <rPh sb="1" eb="2">
      <t>ホ</t>
    </rPh>
    <rPh sb="2" eb="4">
      <t>レンケイ</t>
    </rPh>
    <rPh sb="4" eb="5">
      <t>ガタ</t>
    </rPh>
    <rPh sb="5" eb="7">
      <t>ニンテイ</t>
    </rPh>
    <phoneticPr fontId="2"/>
  </si>
  <si>
    <t>光星友愛認定こども園</t>
    <rPh sb="0" eb="1">
      <t>ヒカリ</t>
    </rPh>
    <rPh sb="1" eb="2">
      <t>ホシ</t>
    </rPh>
    <rPh sb="4" eb="6">
      <t>ニンテイ</t>
    </rPh>
    <rPh sb="9" eb="10">
      <t>エン</t>
    </rPh>
    <phoneticPr fontId="4"/>
  </si>
  <si>
    <t>認定こども園かすたねっと</t>
  </si>
  <si>
    <t>幼保連携型認定こども園おかだまのもり</t>
    <rPh sb="0" eb="11">
      <t>ヨウホ</t>
    </rPh>
    <phoneticPr fontId="2"/>
  </si>
  <si>
    <t>認定こども園聖ミカエル幼稚園</t>
    <rPh sb="0" eb="2">
      <t>ニンテイ</t>
    </rPh>
    <rPh sb="5" eb="6">
      <t>エン</t>
    </rPh>
    <phoneticPr fontId="2"/>
  </si>
  <si>
    <t>幼保連携型認定こども園せいめいのもり</t>
    <rPh sb="0" eb="11">
      <t>ヨウホ</t>
    </rPh>
    <phoneticPr fontId="2"/>
  </si>
  <si>
    <t>幼保連携型認定こども園ふしこ幼稚園</t>
    <rPh sb="0" eb="1">
      <t>ヨウ</t>
    </rPh>
    <rPh sb="1" eb="2">
      <t>ホ</t>
    </rPh>
    <rPh sb="2" eb="5">
      <t>レンケイガタ</t>
    </rPh>
    <rPh sb="5" eb="7">
      <t>ニンテイ</t>
    </rPh>
    <rPh sb="10" eb="11">
      <t>エン</t>
    </rPh>
    <rPh sb="14" eb="17">
      <t>ヨウチエン</t>
    </rPh>
    <phoneticPr fontId="4"/>
  </si>
  <si>
    <t>幼保連携型認定こども園もえれのもり</t>
    <rPh sb="0" eb="1">
      <t>ヨウ</t>
    </rPh>
    <rPh sb="1" eb="2">
      <t>ホ</t>
    </rPh>
    <rPh sb="2" eb="5">
      <t>レンケイガタ</t>
    </rPh>
    <rPh sb="5" eb="7">
      <t>ニンテイ</t>
    </rPh>
    <rPh sb="10" eb="11">
      <t>エン</t>
    </rPh>
    <phoneticPr fontId="4"/>
  </si>
  <si>
    <t>認定こども園栄光幼稚園</t>
    <rPh sb="0" eb="2">
      <t>ニンテイ</t>
    </rPh>
    <rPh sb="5" eb="6">
      <t>エン</t>
    </rPh>
    <rPh sb="6" eb="8">
      <t>エイコウ</t>
    </rPh>
    <rPh sb="8" eb="11">
      <t>ヨウチエン</t>
    </rPh>
    <phoneticPr fontId="2"/>
  </si>
  <si>
    <t>幼保連携型認定こども園東苗穂スパークル園</t>
    <rPh sb="0" eb="7">
      <t>ヨウホレンケイガタニンテイ</t>
    </rPh>
    <rPh sb="10" eb="11">
      <t>エン</t>
    </rPh>
    <rPh sb="11" eb="14">
      <t>ヒガシナエボ</t>
    </rPh>
    <rPh sb="19" eb="20">
      <t>エン</t>
    </rPh>
    <phoneticPr fontId="2"/>
  </si>
  <si>
    <t>友愛北白石認定こども園</t>
    <rPh sb="0" eb="2">
      <t>ユウアイ</t>
    </rPh>
    <rPh sb="2" eb="3">
      <t>キタ</t>
    </rPh>
    <rPh sb="3" eb="5">
      <t>シロイシ</t>
    </rPh>
    <rPh sb="5" eb="7">
      <t>ニンテイ</t>
    </rPh>
    <rPh sb="10" eb="11">
      <t>エン</t>
    </rPh>
    <phoneticPr fontId="5"/>
  </si>
  <si>
    <t>飛翔認定こども園</t>
    <rPh sb="0" eb="2">
      <t>ヒショウ</t>
    </rPh>
    <rPh sb="2" eb="4">
      <t>ニンテイ</t>
    </rPh>
    <rPh sb="7" eb="8">
      <t>エン</t>
    </rPh>
    <phoneticPr fontId="5"/>
  </si>
  <si>
    <t>認定こども園菊水元町第二保育園</t>
    <rPh sb="0" eb="2">
      <t>ニンテイ</t>
    </rPh>
    <rPh sb="5" eb="6">
      <t>エン</t>
    </rPh>
    <phoneticPr fontId="2"/>
  </si>
  <si>
    <t>認定こども園菊水すずらん</t>
    <rPh sb="0" eb="2">
      <t>ニンテイ</t>
    </rPh>
    <rPh sb="5" eb="6">
      <t>エン</t>
    </rPh>
    <rPh sb="6" eb="8">
      <t>キクスイ</t>
    </rPh>
    <phoneticPr fontId="2"/>
  </si>
  <si>
    <t>北郷ピノキオ認定こども園</t>
    <rPh sb="0" eb="1">
      <t>キタ</t>
    </rPh>
    <rPh sb="1" eb="2">
      <t>ゴウ</t>
    </rPh>
    <rPh sb="6" eb="8">
      <t>ニンテイ</t>
    </rPh>
    <rPh sb="11" eb="12">
      <t>エン</t>
    </rPh>
    <phoneticPr fontId="2"/>
  </si>
  <si>
    <t>保育所型認定こども園白石中央保育園</t>
    <rPh sb="0" eb="4">
      <t>ホイクショガタ</t>
    </rPh>
    <rPh sb="4" eb="6">
      <t>ニンテイ</t>
    </rPh>
    <rPh sb="9" eb="10">
      <t>エン</t>
    </rPh>
    <rPh sb="12" eb="14">
      <t>チュウオウ</t>
    </rPh>
    <phoneticPr fontId="2"/>
  </si>
  <si>
    <t>双葉こども園</t>
    <rPh sb="5" eb="6">
      <t>エン</t>
    </rPh>
    <phoneticPr fontId="2"/>
  </si>
  <si>
    <t>認定こども園北都</t>
    <rPh sb="0" eb="2">
      <t>ニンテイ</t>
    </rPh>
    <rPh sb="5" eb="6">
      <t>エン</t>
    </rPh>
    <phoneticPr fontId="2"/>
  </si>
  <si>
    <t>保育所型認定こども園東川下ポッポ保育園</t>
    <rPh sb="0" eb="6">
      <t>ホイクショガタニンテイ</t>
    </rPh>
    <rPh sb="9" eb="10">
      <t>エン</t>
    </rPh>
    <phoneticPr fontId="2"/>
  </si>
  <si>
    <t>認定こども園北郷すずらん</t>
    <rPh sb="0" eb="2">
      <t>ニンテイ</t>
    </rPh>
    <rPh sb="5" eb="6">
      <t>エン</t>
    </rPh>
    <rPh sb="6" eb="7">
      <t>キタ</t>
    </rPh>
    <rPh sb="7" eb="8">
      <t>ゴウ</t>
    </rPh>
    <phoneticPr fontId="2"/>
  </si>
  <si>
    <t>東橋いちい認定こども園</t>
  </si>
  <si>
    <t>認定こども園幌東</t>
  </si>
  <si>
    <t>菊水いちい認定こども園</t>
  </si>
  <si>
    <t>認定こども園北郷あゆみ幼稚園</t>
    <rPh sb="0" eb="2">
      <t>ニンテイ</t>
    </rPh>
    <rPh sb="5" eb="6">
      <t>エン</t>
    </rPh>
    <rPh sb="6" eb="7">
      <t>キタ</t>
    </rPh>
    <rPh sb="7" eb="8">
      <t>ゴウ</t>
    </rPh>
    <rPh sb="11" eb="14">
      <t>ヨウチエン</t>
    </rPh>
    <phoneticPr fontId="2"/>
  </si>
  <si>
    <t>北都幼稚園</t>
    <rPh sb="0" eb="1">
      <t>キタ</t>
    </rPh>
    <rPh sb="1" eb="2">
      <t>ミヤコ</t>
    </rPh>
    <rPh sb="2" eb="5">
      <t>ヨウチエン</t>
    </rPh>
    <phoneticPr fontId="2"/>
  </si>
  <si>
    <t>認定こども園ピッコリーノ学院</t>
    <rPh sb="0" eb="2">
      <t>ニンテイ</t>
    </rPh>
    <rPh sb="5" eb="6">
      <t>エン</t>
    </rPh>
    <rPh sb="12" eb="13">
      <t>ガク</t>
    </rPh>
    <rPh sb="13" eb="14">
      <t>イン</t>
    </rPh>
    <phoneticPr fontId="2"/>
  </si>
  <si>
    <t>幼保連携型認定こども園北郷札幌幼稚園</t>
    <rPh sb="0" eb="7">
      <t>ヨウホレンケイガタニンテイ</t>
    </rPh>
    <rPh sb="10" eb="11">
      <t>エン</t>
    </rPh>
    <rPh sb="11" eb="12">
      <t>キタ</t>
    </rPh>
    <rPh sb="12" eb="13">
      <t>ゴウ</t>
    </rPh>
    <rPh sb="13" eb="15">
      <t>サッポロ</t>
    </rPh>
    <rPh sb="15" eb="18">
      <t>ヨウチエン</t>
    </rPh>
    <phoneticPr fontId="3"/>
  </si>
  <si>
    <t>保認</t>
    <rPh sb="0" eb="2">
      <t>ホニン</t>
    </rPh>
    <phoneticPr fontId="0"/>
  </si>
  <si>
    <t>厚別西認定こども園</t>
    <rPh sb="3" eb="5">
      <t>ニンテイ</t>
    </rPh>
    <rPh sb="8" eb="9">
      <t>エン</t>
    </rPh>
    <phoneticPr fontId="2"/>
  </si>
  <si>
    <t>認定こども園札幌わんぱく館</t>
    <rPh sb="0" eb="2">
      <t>ニンテイ</t>
    </rPh>
    <rPh sb="5" eb="6">
      <t>エン</t>
    </rPh>
    <phoneticPr fontId="2"/>
  </si>
  <si>
    <t>認定こども園厚別さくら木保育園</t>
    <rPh sb="0" eb="2">
      <t>ニンテイ</t>
    </rPh>
    <rPh sb="5" eb="6">
      <t>エン</t>
    </rPh>
    <phoneticPr fontId="2"/>
  </si>
  <si>
    <t>認定こども園いちい幼稚園・保育園</t>
    <rPh sb="13" eb="16">
      <t>ホイクエン</t>
    </rPh>
    <phoneticPr fontId="2"/>
  </si>
  <si>
    <t>認定こども園新さっぽろ幼稚園・保育園</t>
    <rPh sb="11" eb="14">
      <t>ヨウチエン</t>
    </rPh>
    <rPh sb="15" eb="18">
      <t>ホイクエン</t>
    </rPh>
    <phoneticPr fontId="2"/>
  </si>
  <si>
    <t>認定こども園おおやち</t>
  </si>
  <si>
    <t>幼保連携型認定こども園ひばりが丘明星幼稚園</t>
    <rPh sb="0" eb="1">
      <t>ヨウ</t>
    </rPh>
    <rPh sb="1" eb="2">
      <t>ホ</t>
    </rPh>
    <rPh sb="2" eb="5">
      <t>レンケイガタ</t>
    </rPh>
    <rPh sb="5" eb="7">
      <t>ニンテイ</t>
    </rPh>
    <rPh sb="10" eb="11">
      <t>エン</t>
    </rPh>
    <rPh sb="15" eb="16">
      <t>オカ</t>
    </rPh>
    <rPh sb="16" eb="18">
      <t>ミョウジョウ</t>
    </rPh>
    <rPh sb="18" eb="21">
      <t>ヨウチエン</t>
    </rPh>
    <phoneticPr fontId="2"/>
  </si>
  <si>
    <t>認定こども園桜台いちい幼稚園・保育園</t>
    <rPh sb="0" eb="2">
      <t>ニンテイ</t>
    </rPh>
    <rPh sb="5" eb="6">
      <t>エン</t>
    </rPh>
    <rPh sb="15" eb="17">
      <t>ホイク</t>
    </rPh>
    <rPh sb="17" eb="18">
      <t>エン</t>
    </rPh>
    <phoneticPr fontId="2"/>
  </si>
  <si>
    <t>認定こども園もみじ台幼稚園</t>
    <rPh sb="0" eb="2">
      <t>ニンテイ</t>
    </rPh>
    <rPh sb="5" eb="6">
      <t>エン</t>
    </rPh>
    <rPh sb="9" eb="10">
      <t>ダイ</t>
    </rPh>
    <rPh sb="10" eb="13">
      <t>ヨウチエン</t>
    </rPh>
    <phoneticPr fontId="2"/>
  </si>
  <si>
    <t>認定こども園札幌あおば幼稚園</t>
    <rPh sb="0" eb="2">
      <t>ニンテイ</t>
    </rPh>
    <rPh sb="5" eb="6">
      <t>エン</t>
    </rPh>
    <rPh sb="6" eb="8">
      <t>サッポロ</t>
    </rPh>
    <rPh sb="11" eb="14">
      <t>ヨウチエン</t>
    </rPh>
    <phoneticPr fontId="2"/>
  </si>
  <si>
    <t>認定こども園第２あつべつ幼稚園</t>
    <rPh sb="0" eb="2">
      <t>ニンテイ</t>
    </rPh>
    <rPh sb="5" eb="6">
      <t>エン</t>
    </rPh>
    <rPh sb="6" eb="7">
      <t>ダイ</t>
    </rPh>
    <rPh sb="12" eb="15">
      <t>ヨウチエン</t>
    </rPh>
    <phoneticPr fontId="2"/>
  </si>
  <si>
    <t>ひばりが丘あすなろ認定こども園</t>
    <rPh sb="9" eb="11">
      <t>ニンテイ</t>
    </rPh>
    <rPh sb="14" eb="15">
      <t>エン</t>
    </rPh>
    <phoneticPr fontId="2"/>
  </si>
  <si>
    <t>さっぽろこども園</t>
    <rPh sb="7" eb="8">
      <t>エン</t>
    </rPh>
    <phoneticPr fontId="2"/>
  </si>
  <si>
    <t>認定こども園みのり保育園</t>
    <rPh sb="0" eb="2">
      <t>ニンテイ</t>
    </rPh>
    <rPh sb="5" eb="6">
      <t>エン</t>
    </rPh>
    <rPh sb="9" eb="12">
      <t>ホイクエン</t>
    </rPh>
    <phoneticPr fontId="2"/>
  </si>
  <si>
    <t>認定こども園中の島保育園</t>
    <rPh sb="0" eb="2">
      <t>ニンテイ</t>
    </rPh>
    <rPh sb="5" eb="6">
      <t>エン</t>
    </rPh>
    <rPh sb="6" eb="7">
      <t>ナカ</t>
    </rPh>
    <rPh sb="8" eb="9">
      <t>シマ</t>
    </rPh>
    <rPh sb="9" eb="12">
      <t>ホイクエン</t>
    </rPh>
    <phoneticPr fontId="2"/>
  </si>
  <si>
    <t>東月寒認定こども園</t>
    <rPh sb="3" eb="5">
      <t>ニンテイ</t>
    </rPh>
    <rPh sb="8" eb="9">
      <t>エン</t>
    </rPh>
    <phoneticPr fontId="2"/>
  </si>
  <si>
    <t>東月寒にれこども園</t>
    <rPh sb="0" eb="1">
      <t>ヒガシ</t>
    </rPh>
    <rPh sb="1" eb="3">
      <t>ツキサム</t>
    </rPh>
    <rPh sb="8" eb="9">
      <t>エン</t>
    </rPh>
    <phoneticPr fontId="2"/>
  </si>
  <si>
    <t>にれ第２こども園</t>
    <rPh sb="7" eb="8">
      <t>エン</t>
    </rPh>
    <phoneticPr fontId="2"/>
  </si>
  <si>
    <t>こども園・ひかりのこ　さっぽろ</t>
  </si>
  <si>
    <t>認定こども園中の島スマイル</t>
    <rPh sb="0" eb="2">
      <t>ニンテイ</t>
    </rPh>
    <rPh sb="5" eb="6">
      <t>エン</t>
    </rPh>
    <rPh sb="6" eb="7">
      <t>ナカ</t>
    </rPh>
    <rPh sb="8" eb="9">
      <t>シマ</t>
    </rPh>
    <phoneticPr fontId="2"/>
  </si>
  <si>
    <t>平岸友愛認定こども園</t>
    <rPh sb="0" eb="2">
      <t>ヒラギシ</t>
    </rPh>
    <rPh sb="4" eb="6">
      <t>ニンテイ</t>
    </rPh>
    <rPh sb="9" eb="10">
      <t>エン</t>
    </rPh>
    <phoneticPr fontId="2"/>
  </si>
  <si>
    <t>認定こども園まなび</t>
  </si>
  <si>
    <t>認定こども園なかのしま幼稚園</t>
    <rPh sb="0" eb="2">
      <t>ニンテイ</t>
    </rPh>
    <rPh sb="5" eb="6">
      <t>エン</t>
    </rPh>
    <rPh sb="11" eb="14">
      <t>ヨウチエン</t>
    </rPh>
    <phoneticPr fontId="2"/>
  </si>
  <si>
    <t>認定こども園しののめ</t>
    <rPh sb="0" eb="2">
      <t>ニンテイ</t>
    </rPh>
    <rPh sb="5" eb="6">
      <t>エン</t>
    </rPh>
    <phoneticPr fontId="2"/>
  </si>
  <si>
    <t>認定こども園とよひら保育園</t>
    <rPh sb="0" eb="2">
      <t>ニンテイ</t>
    </rPh>
    <rPh sb="5" eb="6">
      <t>エン</t>
    </rPh>
    <rPh sb="10" eb="13">
      <t>ホイクエン</t>
    </rPh>
    <phoneticPr fontId="2"/>
  </si>
  <si>
    <t>認定こども園札幌ゆたか幼稚園</t>
    <rPh sb="0" eb="2">
      <t>ニンテイ</t>
    </rPh>
    <rPh sb="5" eb="6">
      <t>エン</t>
    </rPh>
    <rPh sb="6" eb="8">
      <t>サッポロ</t>
    </rPh>
    <rPh sb="11" eb="14">
      <t>ヨウチエン</t>
    </rPh>
    <phoneticPr fontId="2"/>
  </si>
  <si>
    <t>認定こども園ひらぎし幼稚園</t>
    <rPh sb="0" eb="2">
      <t>ニンテイ</t>
    </rPh>
    <rPh sb="5" eb="6">
      <t>エン</t>
    </rPh>
    <rPh sb="10" eb="13">
      <t>ヨウチエン</t>
    </rPh>
    <phoneticPr fontId="2"/>
  </si>
  <si>
    <t>認定こども園月寒そらいろ保育園</t>
    <rPh sb="0" eb="2">
      <t>ニンテイ</t>
    </rPh>
    <rPh sb="5" eb="6">
      <t>エン</t>
    </rPh>
    <rPh sb="6" eb="8">
      <t>ツキサム</t>
    </rPh>
    <rPh sb="12" eb="15">
      <t>ホイクエン</t>
    </rPh>
    <phoneticPr fontId="2"/>
  </si>
  <si>
    <t>こりっつ認定こども園</t>
    <rPh sb="4" eb="6">
      <t>ニンテイ</t>
    </rPh>
    <rPh sb="9" eb="10">
      <t>エン</t>
    </rPh>
    <phoneticPr fontId="2"/>
  </si>
  <si>
    <t>花山認定こども園</t>
    <rPh sb="2" eb="4">
      <t>ニンテイ</t>
    </rPh>
    <rPh sb="7" eb="8">
      <t>エン</t>
    </rPh>
    <phoneticPr fontId="4"/>
  </si>
  <si>
    <t>アルプス認定こども園</t>
    <rPh sb="4" eb="6">
      <t>ニンテイ</t>
    </rPh>
    <rPh sb="9" eb="10">
      <t>エン</t>
    </rPh>
    <phoneticPr fontId="2"/>
  </si>
  <si>
    <t>認定こども園からまつ保育園</t>
    <rPh sb="0" eb="2">
      <t>ニンテイ</t>
    </rPh>
    <rPh sb="5" eb="6">
      <t>エン</t>
    </rPh>
    <rPh sb="10" eb="13">
      <t>ホイクエン</t>
    </rPh>
    <phoneticPr fontId="4"/>
  </si>
  <si>
    <t>認定こども園北野しらかば幼稚園・保育園</t>
    <rPh sb="12" eb="15">
      <t>ヨウチエン</t>
    </rPh>
    <rPh sb="16" eb="19">
      <t>ホイクエン</t>
    </rPh>
    <phoneticPr fontId="2"/>
  </si>
  <si>
    <t>認定こども園ひかり</t>
    <rPh sb="0" eb="2">
      <t>ニンテイ</t>
    </rPh>
    <rPh sb="5" eb="6">
      <t>エン</t>
    </rPh>
    <phoneticPr fontId="2"/>
  </si>
  <si>
    <t>認定こども園つみき</t>
    <rPh sb="0" eb="2">
      <t>ニンテイ</t>
    </rPh>
    <rPh sb="5" eb="6">
      <t>エン</t>
    </rPh>
    <phoneticPr fontId="2"/>
  </si>
  <si>
    <t>認定こども園札幌きたの幼稚園</t>
    <rPh sb="0" eb="2">
      <t>ニンテイ</t>
    </rPh>
    <rPh sb="5" eb="6">
      <t>エン</t>
    </rPh>
    <rPh sb="6" eb="8">
      <t>サッポロ</t>
    </rPh>
    <rPh sb="11" eb="14">
      <t>ヨウチエン</t>
    </rPh>
    <phoneticPr fontId="2"/>
  </si>
  <si>
    <t>札幌国際大学付属認定こども園</t>
    <rPh sb="0" eb="6">
      <t>サッポロコクサイダイガク</t>
    </rPh>
    <rPh sb="8" eb="10">
      <t>ニンテイ</t>
    </rPh>
    <rPh sb="13" eb="14">
      <t>エン</t>
    </rPh>
    <phoneticPr fontId="2"/>
  </si>
  <si>
    <t>認定こども園定山渓保育園</t>
    <rPh sb="0" eb="2">
      <t>ニンテイ</t>
    </rPh>
    <rPh sb="5" eb="6">
      <t>エン</t>
    </rPh>
    <rPh sb="6" eb="9">
      <t>ジョウザンケイ</t>
    </rPh>
    <rPh sb="9" eb="12">
      <t>ホイクエン</t>
    </rPh>
    <phoneticPr fontId="2"/>
  </si>
  <si>
    <t>認定こども園澄川保育園</t>
    <rPh sb="0" eb="2">
      <t>ニンテイ</t>
    </rPh>
    <rPh sb="5" eb="6">
      <t>エン</t>
    </rPh>
    <rPh sb="6" eb="8">
      <t>スミカワ</t>
    </rPh>
    <rPh sb="8" eb="11">
      <t>ホイクエン</t>
    </rPh>
    <phoneticPr fontId="2"/>
  </si>
  <si>
    <t>認定こども園札幌石山保育園</t>
    <rPh sb="0" eb="2">
      <t>ニンテイ</t>
    </rPh>
    <rPh sb="5" eb="6">
      <t>エン</t>
    </rPh>
    <rPh sb="6" eb="8">
      <t>サッポロ</t>
    </rPh>
    <rPh sb="8" eb="10">
      <t>イシヤマ</t>
    </rPh>
    <rPh sb="10" eb="13">
      <t>ホイクエン</t>
    </rPh>
    <phoneticPr fontId="2"/>
  </si>
  <si>
    <t>もいわ中央こども園</t>
    <rPh sb="8" eb="9">
      <t>エン</t>
    </rPh>
    <phoneticPr fontId="2"/>
  </si>
  <si>
    <t>幼保連携型認定こども園澄川ひろのぶ保育園</t>
    <rPh sb="0" eb="1">
      <t>ヨウ</t>
    </rPh>
    <rPh sb="1" eb="2">
      <t>ホ</t>
    </rPh>
    <rPh sb="2" eb="5">
      <t>レンケイガタ</t>
    </rPh>
    <rPh sb="5" eb="7">
      <t>ニンテイ</t>
    </rPh>
    <rPh sb="10" eb="11">
      <t>エン</t>
    </rPh>
    <rPh sb="11" eb="13">
      <t>スミカワ</t>
    </rPh>
    <phoneticPr fontId="4"/>
  </si>
  <si>
    <t>認定こども園そらいろ</t>
  </si>
  <si>
    <t>認定こども園まこまない明星幼稚園</t>
    <rPh sb="0" eb="2">
      <t>ニンテイ</t>
    </rPh>
    <rPh sb="5" eb="6">
      <t>エン</t>
    </rPh>
    <rPh sb="11" eb="16">
      <t>ミョウジョウヨウチエン</t>
    </rPh>
    <phoneticPr fontId="2"/>
  </si>
  <si>
    <t>光塩学園女子短期大学附属認定こども園</t>
    <rPh sb="0" eb="1">
      <t>ヒカリ</t>
    </rPh>
    <rPh sb="1" eb="2">
      <t>シオ</t>
    </rPh>
    <rPh sb="2" eb="4">
      <t>ガクエン</t>
    </rPh>
    <rPh sb="4" eb="6">
      <t>ジョシ</t>
    </rPh>
    <rPh sb="6" eb="8">
      <t>タンキ</t>
    </rPh>
    <rPh sb="8" eb="10">
      <t>ダイガク</t>
    </rPh>
    <rPh sb="10" eb="12">
      <t>フゾク</t>
    </rPh>
    <rPh sb="12" eb="14">
      <t>ニンテイ</t>
    </rPh>
    <rPh sb="17" eb="18">
      <t>エン</t>
    </rPh>
    <phoneticPr fontId="4"/>
  </si>
  <si>
    <t>幼保連携型認定こども園ときわみなみのこどもえん</t>
    <rPh sb="0" eb="7">
      <t>ヨウホレンケイガタニンテイ</t>
    </rPh>
    <rPh sb="10" eb="11">
      <t>エン</t>
    </rPh>
    <phoneticPr fontId="2"/>
  </si>
  <si>
    <t>八軒太陽の子保育園</t>
  </si>
  <si>
    <t>認定こども園西野保育園</t>
    <rPh sb="0" eb="2">
      <t>ニンテイ</t>
    </rPh>
    <rPh sb="5" eb="6">
      <t>エン</t>
    </rPh>
    <rPh sb="6" eb="7">
      <t>ニシ</t>
    </rPh>
    <rPh sb="7" eb="8">
      <t>ノ</t>
    </rPh>
    <rPh sb="8" eb="11">
      <t>ホイクエン</t>
    </rPh>
    <phoneticPr fontId="2"/>
  </si>
  <si>
    <t>西野あおい保育園</t>
  </si>
  <si>
    <t>認定こども園発寒わんぱく保育園</t>
    <rPh sb="0" eb="2">
      <t>ニンテイ</t>
    </rPh>
    <rPh sb="5" eb="6">
      <t>エン</t>
    </rPh>
    <phoneticPr fontId="2"/>
  </si>
  <si>
    <t>認定こども園かがやき</t>
  </si>
  <si>
    <t>発寒にこりんこども園</t>
  </si>
  <si>
    <t>認定こども園森のタータン保育園宮の沢</t>
  </si>
  <si>
    <t>認定こども園琴似教会幼稚園</t>
    <rPh sb="0" eb="2">
      <t>ニンテイ</t>
    </rPh>
    <rPh sb="5" eb="6">
      <t>エン</t>
    </rPh>
    <rPh sb="6" eb="8">
      <t>コトニ</t>
    </rPh>
    <rPh sb="8" eb="10">
      <t>キョウカイ</t>
    </rPh>
    <rPh sb="10" eb="13">
      <t>ヨウチエン</t>
    </rPh>
    <phoneticPr fontId="2"/>
  </si>
  <si>
    <t>札幌西友愛認定こども園</t>
    <rPh sb="0" eb="2">
      <t>サッポロ</t>
    </rPh>
    <rPh sb="2" eb="3">
      <t>ニシ</t>
    </rPh>
    <rPh sb="3" eb="5">
      <t>ユウアイ</t>
    </rPh>
    <rPh sb="5" eb="7">
      <t>ニンテイ</t>
    </rPh>
    <rPh sb="10" eb="11">
      <t>エン</t>
    </rPh>
    <phoneticPr fontId="2"/>
  </si>
  <si>
    <t>認定こども園西野そらいろ保育園</t>
    <rPh sb="0" eb="2">
      <t>ニンテイ</t>
    </rPh>
    <rPh sb="5" eb="6">
      <t>エン</t>
    </rPh>
    <rPh sb="6" eb="7">
      <t>ニシ</t>
    </rPh>
    <rPh sb="7" eb="8">
      <t>ノ</t>
    </rPh>
    <rPh sb="12" eb="15">
      <t>ホイクエン</t>
    </rPh>
    <phoneticPr fontId="2"/>
  </si>
  <si>
    <t>幼保連携型認定こども園幸明幼稚園</t>
    <rPh sb="0" eb="7">
      <t>ヨウホレンケイガタニンテイ</t>
    </rPh>
    <rPh sb="10" eb="11">
      <t>エン</t>
    </rPh>
    <rPh sb="11" eb="16">
      <t>コウメイヨウチエン</t>
    </rPh>
    <phoneticPr fontId="2"/>
  </si>
  <si>
    <t>認定こども園西町さつき保育園</t>
    <rPh sb="0" eb="2">
      <t>ニンテイ</t>
    </rPh>
    <rPh sb="5" eb="6">
      <t>エン</t>
    </rPh>
    <rPh sb="6" eb="8">
      <t>ニシマチ</t>
    </rPh>
    <rPh sb="11" eb="14">
      <t>ホイクエン</t>
    </rPh>
    <phoneticPr fontId="2"/>
  </si>
  <si>
    <t>あかつき山口保育園</t>
  </si>
  <si>
    <t>まえだ認定こども園</t>
    <rPh sb="3" eb="5">
      <t>ニンテイ</t>
    </rPh>
    <rPh sb="8" eb="9">
      <t>エン</t>
    </rPh>
    <phoneticPr fontId="5"/>
  </si>
  <si>
    <t>前田中央保育園</t>
  </si>
  <si>
    <t>星置ピノキオ認定こども園</t>
    <rPh sb="6" eb="8">
      <t>ニンテイ</t>
    </rPh>
    <rPh sb="11" eb="12">
      <t>エン</t>
    </rPh>
    <phoneticPr fontId="2"/>
  </si>
  <si>
    <t>ていねあすなろ認定こども園</t>
    <rPh sb="7" eb="9">
      <t>ニンテイ</t>
    </rPh>
    <rPh sb="12" eb="13">
      <t>エン</t>
    </rPh>
    <phoneticPr fontId="5"/>
  </si>
  <si>
    <t>稲穂中央保育園</t>
  </si>
  <si>
    <t>認定こども園まつばの杜</t>
    <rPh sb="0" eb="2">
      <t>ニンテイ</t>
    </rPh>
    <rPh sb="5" eb="6">
      <t>エン</t>
    </rPh>
    <rPh sb="10" eb="11">
      <t>モリ</t>
    </rPh>
    <phoneticPr fontId="2"/>
  </si>
  <si>
    <t>手稲やまなみ子ども園</t>
    <rPh sb="0" eb="2">
      <t>テイネ</t>
    </rPh>
    <rPh sb="6" eb="7">
      <t>コ</t>
    </rPh>
    <rPh sb="9" eb="10">
      <t>エン</t>
    </rPh>
    <phoneticPr fontId="2"/>
  </si>
  <si>
    <t>認定こども園ほしおきガーデン星の子幼稚園</t>
    <rPh sb="0" eb="2">
      <t>ニンテイ</t>
    </rPh>
    <rPh sb="5" eb="6">
      <t>エン</t>
    </rPh>
    <rPh sb="14" eb="15">
      <t>ホシ</t>
    </rPh>
    <rPh sb="16" eb="17">
      <t>コ</t>
    </rPh>
    <rPh sb="17" eb="20">
      <t>ヨウチエン</t>
    </rPh>
    <phoneticPr fontId="2"/>
  </si>
  <si>
    <t>幼保連携型認定こども園山王幼稚園</t>
    <rPh sb="0" eb="7">
      <t>ヨウホレンケイガタニンテイ</t>
    </rPh>
    <rPh sb="10" eb="11">
      <t>エン</t>
    </rPh>
    <rPh sb="11" eb="13">
      <t>サンノウ</t>
    </rPh>
    <rPh sb="13" eb="16">
      <t>ヨウチエン</t>
    </rPh>
    <phoneticPr fontId="2"/>
  </si>
  <si>
    <t>認定こども園いなほガーデン星の子幼稚園</t>
    <rPh sb="0" eb="2">
      <t>ニンテイ</t>
    </rPh>
    <rPh sb="5" eb="6">
      <t>エン</t>
    </rPh>
    <rPh sb="13" eb="14">
      <t>ホシ</t>
    </rPh>
    <rPh sb="15" eb="16">
      <t>コ</t>
    </rPh>
    <rPh sb="16" eb="19">
      <t>ヨウチエン</t>
    </rPh>
    <phoneticPr fontId="2"/>
  </si>
  <si>
    <t>認定こども園手稲札幌アカデミー</t>
    <rPh sb="0" eb="2">
      <t>ニンテイ</t>
    </rPh>
    <rPh sb="5" eb="6">
      <t>エン</t>
    </rPh>
    <rPh sb="6" eb="8">
      <t>テイネ</t>
    </rPh>
    <rPh sb="8" eb="10">
      <t>サッポロ</t>
    </rPh>
    <phoneticPr fontId="2"/>
  </si>
  <si>
    <t>認定こども園おおぞら幼稚園</t>
    <rPh sb="0" eb="2">
      <t>ニンテイ</t>
    </rPh>
    <rPh sb="5" eb="6">
      <t>エン</t>
    </rPh>
    <rPh sb="10" eb="13">
      <t>ヨウチエン</t>
    </rPh>
    <phoneticPr fontId="2"/>
  </si>
  <si>
    <t>02公立</t>
    <rPh sb="2" eb="4">
      <t>コウリツ</t>
    </rPh>
    <phoneticPr fontId="7"/>
  </si>
  <si>
    <t>札幌市立認定こども園にじいろ</t>
  </si>
  <si>
    <t>01私立</t>
  </si>
  <si>
    <t>Ａ</t>
  </si>
  <si>
    <t>たからの杜円山保育園</t>
  </si>
  <si>
    <t>たからの杜札幌医大前保育園</t>
  </si>
  <si>
    <t>さら～れ保育園</t>
  </si>
  <si>
    <t>保育室ぱすてる</t>
  </si>
  <si>
    <t>こどもプラザ青い鳥円山園</t>
  </si>
  <si>
    <t>ぴっころきっず円山公園</t>
  </si>
  <si>
    <t>ぴっころきっず円山裏参道</t>
  </si>
  <si>
    <t>おーるまいてぃ円山保育室</t>
  </si>
  <si>
    <t>伏見すみれ保育園</t>
  </si>
  <si>
    <t>もりのなかま保育園札幌山鼻園</t>
  </si>
  <si>
    <t>山鼻にじのいろ保育園</t>
  </si>
  <si>
    <t>ぴっころきっず中島公園</t>
  </si>
  <si>
    <t>札幌モンテッソーリこどもの家</t>
  </si>
  <si>
    <t>スクルドエンジェル保育園北円山園</t>
  </si>
  <si>
    <t>カトリック聖園てんしのおうち</t>
    <rPh sb="5" eb="6">
      <t>セイ</t>
    </rPh>
    <rPh sb="6" eb="7">
      <t>エン</t>
    </rPh>
    <phoneticPr fontId="0"/>
  </si>
  <si>
    <t>南三条すずらん保育園</t>
    <rPh sb="0" eb="1">
      <t>ミナミ</t>
    </rPh>
    <rPh sb="1" eb="2">
      <t>サン</t>
    </rPh>
    <rPh sb="2" eb="3">
      <t>ジョウ</t>
    </rPh>
    <rPh sb="7" eb="10">
      <t>ホイクエン</t>
    </rPh>
    <phoneticPr fontId="0"/>
  </si>
  <si>
    <t>ひまわり保育園</t>
    <rPh sb="4" eb="7">
      <t>ホイクエン</t>
    </rPh>
    <phoneticPr fontId="0"/>
  </si>
  <si>
    <t>おーるまいてぃ中央保育室</t>
    <rPh sb="7" eb="9">
      <t>チュウオウ</t>
    </rPh>
    <phoneticPr fontId="0"/>
  </si>
  <si>
    <t>Ｓ．Ｔ．ナーサリーＳＣＨＯＯＬ山鼻南</t>
    <rPh sb="15" eb="17">
      <t>ヤマハナ</t>
    </rPh>
    <rPh sb="17" eb="18">
      <t>ミナミ</t>
    </rPh>
    <phoneticPr fontId="0"/>
  </si>
  <si>
    <t>保育園キッズランド札幌こうさい園</t>
    <rPh sb="0" eb="3">
      <t>ホイクエン</t>
    </rPh>
    <rPh sb="9" eb="11">
      <t>サッポロ</t>
    </rPh>
    <rPh sb="15" eb="16">
      <t>エン</t>
    </rPh>
    <phoneticPr fontId="0"/>
  </si>
  <si>
    <t>第２ひまわり保育園</t>
    <rPh sb="0" eb="1">
      <t>ダイ</t>
    </rPh>
    <rPh sb="6" eb="9">
      <t>ホイクエン</t>
    </rPh>
    <phoneticPr fontId="0"/>
  </si>
  <si>
    <t>保育園こころん</t>
  </si>
  <si>
    <t>小規模保育所夢ふうせん</t>
    <rPh sb="0" eb="3">
      <t>ショウキボ</t>
    </rPh>
    <rPh sb="3" eb="5">
      <t>ホイク</t>
    </rPh>
    <rPh sb="5" eb="6">
      <t>ショ</t>
    </rPh>
    <rPh sb="6" eb="7">
      <t>ユメ</t>
    </rPh>
    <phoneticPr fontId="0"/>
  </si>
  <si>
    <t>スター保育園南２条園</t>
    <rPh sb="3" eb="6">
      <t>ホイクエン</t>
    </rPh>
    <rPh sb="6" eb="7">
      <t>ミナミ</t>
    </rPh>
    <rPh sb="8" eb="9">
      <t>ジョウ</t>
    </rPh>
    <rPh sb="9" eb="10">
      <t>エン</t>
    </rPh>
    <phoneticPr fontId="0"/>
  </si>
  <si>
    <t>スター保育園西屯田通園</t>
    <rPh sb="3" eb="6">
      <t>ホイクエン</t>
    </rPh>
    <rPh sb="6" eb="7">
      <t>ニシ</t>
    </rPh>
    <rPh sb="7" eb="9">
      <t>トンデン</t>
    </rPh>
    <rPh sb="9" eb="11">
      <t>ツウエン</t>
    </rPh>
    <phoneticPr fontId="0"/>
  </si>
  <si>
    <t>プチトマト保育室</t>
  </si>
  <si>
    <t>アンジェロ保育園</t>
  </si>
  <si>
    <t>バンビ保育園</t>
  </si>
  <si>
    <t>おーるまいてぃ屯田保育室</t>
  </si>
  <si>
    <t>新琴似にじのいろ保育園</t>
    <rPh sb="0" eb="3">
      <t>シンコトニ</t>
    </rPh>
    <rPh sb="8" eb="11">
      <t>ホイクエン</t>
    </rPh>
    <phoneticPr fontId="0"/>
  </si>
  <si>
    <t>太陽こころナーサリーあいの里</t>
  </si>
  <si>
    <t>美友希保育園</t>
  </si>
  <si>
    <t>太平桜の花保育園</t>
  </si>
  <si>
    <t>北２４条はぐはぐ乳児保育園</t>
  </si>
  <si>
    <t>麻生アンジェロ保育園</t>
    <rPh sb="0" eb="2">
      <t>アサブ</t>
    </rPh>
    <rPh sb="7" eb="10">
      <t>ホイクエン</t>
    </rPh>
    <phoneticPr fontId="0"/>
  </si>
  <si>
    <t>オリオン</t>
  </si>
  <si>
    <t>木育こどもの家屯田園</t>
    <rPh sb="0" eb="1">
      <t>モク</t>
    </rPh>
    <rPh sb="1" eb="2">
      <t>イク</t>
    </rPh>
    <rPh sb="6" eb="7">
      <t>イエ</t>
    </rPh>
    <rPh sb="7" eb="10">
      <t>トンデンエン</t>
    </rPh>
    <phoneticPr fontId="0"/>
  </si>
  <si>
    <t>きずな新琴似保育園</t>
    <rPh sb="3" eb="6">
      <t>シンコトニ</t>
    </rPh>
    <rPh sb="6" eb="9">
      <t>ホイクエン</t>
    </rPh>
    <phoneticPr fontId="0"/>
  </si>
  <si>
    <t>アートチャイルドケア札幌あいの里保育園</t>
    <rPh sb="10" eb="12">
      <t>サッポロ</t>
    </rPh>
    <rPh sb="15" eb="16">
      <t>サト</t>
    </rPh>
    <rPh sb="16" eb="19">
      <t>ホイクエン</t>
    </rPh>
    <phoneticPr fontId="0"/>
  </si>
  <si>
    <t>木育こどもの家新川園</t>
    <rPh sb="0" eb="1">
      <t>モク</t>
    </rPh>
    <rPh sb="1" eb="2">
      <t>イク</t>
    </rPh>
    <rPh sb="6" eb="7">
      <t>イエ</t>
    </rPh>
    <rPh sb="7" eb="9">
      <t>シンカワ</t>
    </rPh>
    <rPh sb="9" eb="10">
      <t>エン</t>
    </rPh>
    <phoneticPr fontId="0"/>
  </si>
  <si>
    <t>あいあい保育園</t>
  </si>
  <si>
    <t>ぴっころきっず元町</t>
  </si>
  <si>
    <t>あうら乳児保育園</t>
    <rPh sb="3" eb="5">
      <t>ニュウジ</t>
    </rPh>
    <rPh sb="5" eb="8">
      <t>ホイクエン</t>
    </rPh>
    <phoneticPr fontId="0"/>
  </si>
  <si>
    <t>すこやか保育園北海道</t>
    <rPh sb="4" eb="7">
      <t>ホイクエン</t>
    </rPh>
    <rPh sb="7" eb="10">
      <t>ホッカイドウ</t>
    </rPh>
    <phoneticPr fontId="0"/>
  </si>
  <si>
    <t>おりーぶべりー保育園</t>
    <rPh sb="7" eb="10">
      <t>ホイクエン</t>
    </rPh>
    <phoneticPr fontId="0"/>
  </si>
  <si>
    <t>びくとりー保育園</t>
    <rPh sb="5" eb="8">
      <t>ホイクエン</t>
    </rPh>
    <phoneticPr fontId="0"/>
  </si>
  <si>
    <t>栄町みつばち保育園</t>
    <rPh sb="0" eb="2">
      <t>サカエマチ</t>
    </rPh>
    <rPh sb="6" eb="9">
      <t>ホイクエン</t>
    </rPh>
    <phoneticPr fontId="0"/>
  </si>
  <si>
    <t>あうら元町乳児保育園</t>
    <rPh sb="3" eb="5">
      <t>モトマチ</t>
    </rPh>
    <rPh sb="5" eb="7">
      <t>ニュウジ</t>
    </rPh>
    <rPh sb="7" eb="10">
      <t>ホイクエン</t>
    </rPh>
    <phoneticPr fontId="0"/>
  </si>
  <si>
    <t>苗穂みらいのたね</t>
    <rPh sb="0" eb="2">
      <t>ナエボ</t>
    </rPh>
    <phoneticPr fontId="0"/>
  </si>
  <si>
    <t>こくあの彩保育園</t>
    <rPh sb="4" eb="5">
      <t>アヤ</t>
    </rPh>
    <rPh sb="5" eb="8">
      <t>ホイクエン</t>
    </rPh>
    <phoneticPr fontId="0"/>
  </si>
  <si>
    <t>カシオペア</t>
  </si>
  <si>
    <t>あんあん乳児保育園環状通東ルーム</t>
    <rPh sb="4" eb="6">
      <t>ニュウジ</t>
    </rPh>
    <rPh sb="6" eb="9">
      <t>ホイクエン</t>
    </rPh>
    <rPh sb="9" eb="11">
      <t>カンジョウ</t>
    </rPh>
    <rPh sb="11" eb="12">
      <t>ドオ</t>
    </rPh>
    <rPh sb="12" eb="13">
      <t>ヒガシ</t>
    </rPh>
    <phoneticPr fontId="0"/>
  </si>
  <si>
    <t>北７条はな保育園</t>
    <rPh sb="0" eb="1">
      <t>キタ</t>
    </rPh>
    <rPh sb="2" eb="3">
      <t>ジョウ</t>
    </rPh>
    <rPh sb="5" eb="8">
      <t>ホイクエン</t>
    </rPh>
    <phoneticPr fontId="0"/>
  </si>
  <si>
    <t>ぴっころきっず白石駅前</t>
  </si>
  <si>
    <t>保育室すまいる</t>
  </si>
  <si>
    <t>ぴっころきっず東札幌</t>
  </si>
  <si>
    <t>大藤子ども園ほんごう館</t>
    <rPh sb="10" eb="11">
      <t>カン</t>
    </rPh>
    <phoneticPr fontId="0"/>
  </si>
  <si>
    <t>大藤子ども園しらかば館</t>
    <rPh sb="0" eb="2">
      <t>オオフジ</t>
    </rPh>
    <rPh sb="2" eb="3">
      <t>コ</t>
    </rPh>
    <rPh sb="5" eb="6">
      <t>エン</t>
    </rPh>
    <rPh sb="10" eb="11">
      <t>カン</t>
    </rPh>
    <phoneticPr fontId="0"/>
  </si>
  <si>
    <t>にこまるえん東白石</t>
    <rPh sb="6" eb="7">
      <t>ヒガシ</t>
    </rPh>
    <rPh sb="7" eb="9">
      <t>シロイシ</t>
    </rPh>
    <phoneticPr fontId="0"/>
  </si>
  <si>
    <t>保育ママだんだん</t>
  </si>
  <si>
    <t>白石よつば保育園</t>
    <rPh sb="0" eb="2">
      <t>シロイシ</t>
    </rPh>
    <rPh sb="5" eb="8">
      <t>ホイクエン</t>
    </rPh>
    <phoneticPr fontId="0"/>
  </si>
  <si>
    <t>にこまるえん南郷</t>
    <rPh sb="6" eb="8">
      <t>ナンゴウ</t>
    </rPh>
    <phoneticPr fontId="0"/>
  </si>
  <si>
    <t>もりのなかま保育園菊水元町園</t>
    <rPh sb="9" eb="11">
      <t>キクスイ</t>
    </rPh>
    <rPh sb="11" eb="13">
      <t>モトマチ</t>
    </rPh>
    <rPh sb="13" eb="14">
      <t>エン</t>
    </rPh>
    <phoneticPr fontId="0"/>
  </si>
  <si>
    <t>ちゅうわ南郷保育園</t>
    <rPh sb="4" eb="6">
      <t>ナンゴウ</t>
    </rPh>
    <rPh sb="6" eb="8">
      <t>ホイク</t>
    </rPh>
    <rPh sb="8" eb="9">
      <t>エン</t>
    </rPh>
    <phoneticPr fontId="0"/>
  </si>
  <si>
    <t>木育こどもの家白石園</t>
    <rPh sb="0" eb="1">
      <t>モク</t>
    </rPh>
    <rPh sb="1" eb="2">
      <t>イク</t>
    </rPh>
    <rPh sb="6" eb="7">
      <t>イエ</t>
    </rPh>
    <rPh sb="7" eb="9">
      <t>シロイシ</t>
    </rPh>
    <rPh sb="9" eb="10">
      <t>エン</t>
    </rPh>
    <phoneticPr fontId="0"/>
  </si>
  <si>
    <t>サクラ保育園厚別西</t>
    <rPh sb="3" eb="6">
      <t>ホイクエン</t>
    </rPh>
    <rPh sb="6" eb="8">
      <t>アツベツ</t>
    </rPh>
    <rPh sb="8" eb="9">
      <t>ニシ</t>
    </rPh>
    <phoneticPr fontId="0"/>
  </si>
  <si>
    <t>はぐくみ園厚別</t>
  </si>
  <si>
    <t>みんなのナーサリー</t>
  </si>
  <si>
    <t>サクラ保育園上野幌</t>
  </si>
  <si>
    <t>ひばりが丘あんさんぶる保育園</t>
  </si>
  <si>
    <t>厚別西クレヨン保育園</t>
    <rPh sb="2" eb="3">
      <t>ニシ</t>
    </rPh>
    <phoneticPr fontId="0"/>
  </si>
  <si>
    <t>ちびっこ保育るーむ札幌ドーム前園</t>
  </si>
  <si>
    <t>太陽こころナーサリー平岸</t>
  </si>
  <si>
    <t>あんあん保育園平岸ルーム</t>
  </si>
  <si>
    <t>ナーサリーゆめの木</t>
  </si>
  <si>
    <t>美晴の家保育園</t>
  </si>
  <si>
    <t>札幌じけい保育園</t>
    <rPh sb="0" eb="2">
      <t>サッポロ</t>
    </rPh>
    <rPh sb="5" eb="8">
      <t>ホイクエン</t>
    </rPh>
    <phoneticPr fontId="0"/>
  </si>
  <si>
    <t>ペガサス</t>
  </si>
  <si>
    <t>平岸オレンジ保育園</t>
    <rPh sb="0" eb="2">
      <t>ヒラギシ</t>
    </rPh>
    <rPh sb="6" eb="9">
      <t>ホイクエン</t>
    </rPh>
    <phoneticPr fontId="0"/>
  </si>
  <si>
    <t>美園よつば保育園</t>
    <rPh sb="0" eb="2">
      <t>ミソノ</t>
    </rPh>
    <rPh sb="5" eb="8">
      <t>ホイクエン</t>
    </rPh>
    <phoneticPr fontId="0"/>
  </si>
  <si>
    <t>えとわーる保育園</t>
    <rPh sb="5" eb="8">
      <t>ホイクエン</t>
    </rPh>
    <phoneticPr fontId="0"/>
  </si>
  <si>
    <t>レーベン美園保育園</t>
    <rPh sb="4" eb="6">
      <t>ミソノ</t>
    </rPh>
    <rPh sb="6" eb="9">
      <t>ホイクエン</t>
    </rPh>
    <phoneticPr fontId="0"/>
  </si>
  <si>
    <t>あんあん保育園福住ルーム</t>
    <rPh sb="7" eb="9">
      <t>フクズミ</t>
    </rPh>
    <phoneticPr fontId="0"/>
  </si>
  <si>
    <t>はるにれ保育園</t>
    <rPh sb="4" eb="7">
      <t>ホイクエン</t>
    </rPh>
    <phoneticPr fontId="0"/>
  </si>
  <si>
    <t>とよひらる～む</t>
  </si>
  <si>
    <t>さくらいろ保育園</t>
    <rPh sb="5" eb="8">
      <t>ホイクエン</t>
    </rPh>
    <phoneticPr fontId="0"/>
  </si>
  <si>
    <t>豊園よつば保育園</t>
    <rPh sb="0" eb="1">
      <t>トヨ</t>
    </rPh>
    <rPh sb="1" eb="2">
      <t>ソノ</t>
    </rPh>
    <rPh sb="5" eb="8">
      <t>ホイクエン</t>
    </rPh>
    <phoneticPr fontId="0"/>
  </si>
  <si>
    <t>西岡くりの木保育園</t>
    <rPh sb="0" eb="2">
      <t>ニシオカ</t>
    </rPh>
    <rPh sb="5" eb="6">
      <t>キ</t>
    </rPh>
    <rPh sb="6" eb="9">
      <t>ホイクエン</t>
    </rPh>
    <phoneticPr fontId="0"/>
  </si>
  <si>
    <t>ちびっこ保育ルーム平岸ひまわり園</t>
  </si>
  <si>
    <t>ひまわりｓｕｎ保育園</t>
    <rPh sb="7" eb="10">
      <t>ホイクエン</t>
    </rPh>
    <phoneticPr fontId="0"/>
  </si>
  <si>
    <t>さくら乳児保育園</t>
  </si>
  <si>
    <t>いちご乳児保育園</t>
  </si>
  <si>
    <t>よつば保育園</t>
    <rPh sb="3" eb="6">
      <t>ホイクエン</t>
    </rPh>
    <phoneticPr fontId="0"/>
  </si>
  <si>
    <t>くるみ乳児保育園</t>
    <rPh sb="3" eb="5">
      <t>ニュウジ</t>
    </rPh>
    <rPh sb="5" eb="8">
      <t>ホイクエン</t>
    </rPh>
    <phoneticPr fontId="0"/>
  </si>
  <si>
    <t>まんまる保育園</t>
    <rPh sb="4" eb="7">
      <t>ホイクエン</t>
    </rPh>
    <phoneticPr fontId="0"/>
  </si>
  <si>
    <t>小規模保育園mirea</t>
    <rPh sb="0" eb="3">
      <t>ショウキボ</t>
    </rPh>
    <rPh sb="3" eb="5">
      <t>ホイク</t>
    </rPh>
    <rPh sb="5" eb="6">
      <t>エン</t>
    </rPh>
    <phoneticPr fontId="0"/>
  </si>
  <si>
    <t>札幌市南区保育・子育て支援センター</t>
  </si>
  <si>
    <t>ひろのぶ乳児保育園</t>
    <rPh sb="4" eb="6">
      <t>ニュウジ</t>
    </rPh>
    <rPh sb="6" eb="9">
      <t>ホイクエン</t>
    </rPh>
    <phoneticPr fontId="0"/>
  </si>
  <si>
    <t>ふじのバンビーニ保育園</t>
    <rPh sb="8" eb="11">
      <t>ホイクエン</t>
    </rPh>
    <phoneticPr fontId="0"/>
  </si>
  <si>
    <t>りとるkid'sクラブ自衛隊前ルーム</t>
    <rPh sb="11" eb="14">
      <t>ジエイタイ</t>
    </rPh>
    <rPh sb="14" eb="15">
      <t>マエ</t>
    </rPh>
    <phoneticPr fontId="0"/>
  </si>
  <si>
    <t>ふれ愛澄川南保育園</t>
    <rPh sb="2" eb="3">
      <t>アイ</t>
    </rPh>
    <rPh sb="3" eb="5">
      <t>スミカワ</t>
    </rPh>
    <rPh sb="5" eb="6">
      <t>ミナミ</t>
    </rPh>
    <rPh sb="6" eb="9">
      <t>ホイクエン</t>
    </rPh>
    <phoneticPr fontId="0"/>
  </si>
  <si>
    <t>木育こどもの家藤野園</t>
    <rPh sb="0" eb="1">
      <t>モク</t>
    </rPh>
    <rPh sb="1" eb="2">
      <t>イク</t>
    </rPh>
    <rPh sb="6" eb="7">
      <t>イエ</t>
    </rPh>
    <rPh sb="7" eb="9">
      <t>フジノ</t>
    </rPh>
    <rPh sb="9" eb="10">
      <t>エン</t>
    </rPh>
    <phoneticPr fontId="0"/>
  </si>
  <si>
    <t>澄川いちご保育園</t>
    <rPh sb="5" eb="8">
      <t>ホイクエン</t>
    </rPh>
    <phoneticPr fontId="0"/>
  </si>
  <si>
    <t>澄川まんまる保育園</t>
    <rPh sb="0" eb="2">
      <t>スミカワ</t>
    </rPh>
    <rPh sb="6" eb="9">
      <t>ホイクエン</t>
    </rPh>
    <phoneticPr fontId="0"/>
  </si>
  <si>
    <t>ちゅうわ南保育園</t>
    <rPh sb="4" eb="5">
      <t>ミナミ</t>
    </rPh>
    <rPh sb="5" eb="8">
      <t>ホイクエン</t>
    </rPh>
    <phoneticPr fontId="0"/>
  </si>
  <si>
    <t>Ｓ．Ｔ．ナーサリーＳＣＨＯＯＬ藤野</t>
  </si>
  <si>
    <t>西町にじのいろ保育園</t>
    <rPh sb="0" eb="1">
      <t>ニシ</t>
    </rPh>
    <rPh sb="1" eb="2">
      <t>マチ</t>
    </rPh>
    <phoneticPr fontId="0"/>
  </si>
  <si>
    <t>ころころ保育園</t>
  </si>
  <si>
    <t>森のタータン保育園コピス</t>
  </si>
  <si>
    <t>はぐはぐ乳児保育園</t>
  </si>
  <si>
    <t>こどもプラザ青い鳥宮の沢園</t>
  </si>
  <si>
    <t>西野にじのいろ保育園</t>
  </si>
  <si>
    <t>八軒あじさい保育園</t>
  </si>
  <si>
    <t>発寒みらいのたね</t>
  </si>
  <si>
    <t>森のタータン保育園マール</t>
  </si>
  <si>
    <t>こぐまハウス</t>
  </si>
  <si>
    <t>山の手ちびっこ保育園</t>
  </si>
  <si>
    <t>宮の沢みらいのたね</t>
    <rPh sb="0" eb="1">
      <t>ミヤ</t>
    </rPh>
    <rPh sb="2" eb="3">
      <t>サワ</t>
    </rPh>
    <phoneticPr fontId="0"/>
  </si>
  <si>
    <t>発寒にじのいろ保育園</t>
    <rPh sb="0" eb="2">
      <t>ハッサム</t>
    </rPh>
    <rPh sb="7" eb="10">
      <t>ホイクエン</t>
    </rPh>
    <phoneticPr fontId="0"/>
  </si>
  <si>
    <t>Ｓ．Ｔ．ナーサリーＳＣＨＯＯＬ八軒</t>
    <rPh sb="15" eb="17">
      <t>ハチケン</t>
    </rPh>
    <phoneticPr fontId="0"/>
  </si>
  <si>
    <t>すまいる保育園</t>
    <rPh sb="4" eb="7">
      <t>ホイクエン</t>
    </rPh>
    <phoneticPr fontId="0"/>
  </si>
  <si>
    <t>ぴっころきっず手稲駅前</t>
  </si>
  <si>
    <t>第２手稲あじさい保育園</t>
  </si>
  <si>
    <t>手稲あじさい保育園</t>
  </si>
  <si>
    <t>たからの杜星置保育園</t>
  </si>
  <si>
    <t>さら～れ保育園富丘園</t>
  </si>
  <si>
    <t>富丘ニンニン保育園</t>
  </si>
  <si>
    <t>さら～れ保育園前田園</t>
    <rPh sb="4" eb="7">
      <t>ホイクエン</t>
    </rPh>
    <rPh sb="7" eb="9">
      <t>マエダ</t>
    </rPh>
    <rPh sb="9" eb="10">
      <t>エン</t>
    </rPh>
    <phoneticPr fontId="0"/>
  </si>
  <si>
    <t>キラキラ乳児保育園</t>
    <rPh sb="4" eb="6">
      <t>ニュウジ</t>
    </rPh>
    <rPh sb="6" eb="9">
      <t>ホイクエン</t>
    </rPh>
    <phoneticPr fontId="0"/>
  </si>
  <si>
    <t>Ｓ．Ｔ．ナーサリーＳＣＨＯＯＬ手稲前田</t>
    <rPh sb="15" eb="17">
      <t>テイネ</t>
    </rPh>
    <rPh sb="17" eb="19">
      <t>マエダ</t>
    </rPh>
    <phoneticPr fontId="0"/>
  </si>
  <si>
    <t>事小</t>
  </si>
  <si>
    <t>コープさっぽろ保育園ａｕｒｉｎｋｏ</t>
  </si>
  <si>
    <t>ＨｅａｒｔＫｉｄｓ保育園ハートセンター</t>
  </si>
  <si>
    <t>じゅんのめ保育園</t>
  </si>
  <si>
    <t>事保</t>
  </si>
  <si>
    <t>こどもクラブしらかば</t>
  </si>
  <si>
    <t>札幌ドリーム保育園</t>
  </si>
  <si>
    <t>もなみの里保育園</t>
  </si>
  <si>
    <t>真駒内駐屯地庁内託児所</t>
  </si>
  <si>
    <t>さくらんぼ保育園</t>
  </si>
  <si>
    <t>八軒西もみじ保育園</t>
  </si>
  <si>
    <t>発寒コグマ保育園</t>
  </si>
  <si>
    <t>レーベンそらまめ琴似保育園</t>
    <rPh sb="8" eb="10">
      <t>コトニ</t>
    </rPh>
    <rPh sb="10" eb="13">
      <t>ホイクエン</t>
    </rPh>
    <phoneticPr fontId="2"/>
  </si>
  <si>
    <t>05家庭的</t>
    <rPh sb="2" eb="5">
      <t>カテイテキ</t>
    </rPh>
    <phoneticPr fontId="2"/>
  </si>
  <si>
    <t>家</t>
    <rPh sb="0" eb="1">
      <t>イエ</t>
    </rPh>
    <phoneticPr fontId="2"/>
  </si>
  <si>
    <t>保育室どんぐり</t>
  </si>
  <si>
    <t>保育ママたんぽぽ</t>
  </si>
  <si>
    <t>保育ママぐりぐら</t>
  </si>
  <si>
    <t>保育ママぽっぽちゃん</t>
  </si>
  <si>
    <t>保育ママおひさま</t>
  </si>
  <si>
    <t>保育ママつぼみ</t>
  </si>
  <si>
    <t>保育るーむてくてく</t>
  </si>
  <si>
    <t>保育るーむひなたぼっこ</t>
  </si>
  <si>
    <t>保育室ベリーベリー</t>
  </si>
  <si>
    <t>03公立</t>
  </si>
  <si>
    <t>保</t>
    <rPh sb="0" eb="1">
      <t>ホ</t>
    </rPh>
    <phoneticPr fontId="1"/>
  </si>
  <si>
    <t>03公設民営</t>
    <rPh sb="2" eb="6">
      <t>コウセツミンエイ</t>
    </rPh>
    <phoneticPr fontId="2"/>
  </si>
  <si>
    <t>●作成方法
１．先に全職員入力シートをご作成ください。
２．下記の例のとおり入力します（入力する部分は、３カ所のみです）。
３．内容に問題がないことを確認したうえで、印刷してご提出ください。</t>
    <rPh sb="8" eb="9">
      <t>サキ</t>
    </rPh>
    <rPh sb="10" eb="13">
      <t>ゼンショクイン</t>
    </rPh>
    <rPh sb="13" eb="15">
      <t>ニュウリョク</t>
    </rPh>
    <rPh sb="20" eb="22">
      <t>サクセイ</t>
    </rPh>
    <rPh sb="30" eb="32">
      <t>カキ</t>
    </rPh>
    <rPh sb="33" eb="34">
      <t>レイ</t>
    </rPh>
    <rPh sb="38" eb="40">
      <t>ニュウリョク</t>
    </rPh>
    <rPh sb="44" eb="46">
      <t>ニュウリョク</t>
    </rPh>
    <rPh sb="48" eb="50">
      <t>ブブン</t>
    </rPh>
    <rPh sb="54" eb="55">
      <t>ショ</t>
    </rPh>
    <rPh sb="64" eb="66">
      <t>ナイヨウ</t>
    </rPh>
    <rPh sb="67" eb="69">
      <t>モンダイ</t>
    </rPh>
    <rPh sb="75" eb="77">
      <t>カクニン</t>
    </rPh>
    <phoneticPr fontId="2"/>
  </si>
  <si>
    <t>●作成方法
１．先に全職員入力シートをご作成ください。
２．下記の例のとおり入力します。
３．内容に問題がないことを確認したうえで、印刷してご提出ください。</t>
    <rPh sb="8" eb="9">
      <t>サキ</t>
    </rPh>
    <rPh sb="10" eb="13">
      <t>ゼンショクイン</t>
    </rPh>
    <rPh sb="13" eb="15">
      <t>ニュウリョク</t>
    </rPh>
    <rPh sb="20" eb="22">
      <t>サクセイ</t>
    </rPh>
    <rPh sb="30" eb="32">
      <t>カキ</t>
    </rPh>
    <rPh sb="33" eb="34">
      <t>レイ</t>
    </rPh>
    <rPh sb="38" eb="40">
      <t>ニュウリョク</t>
    </rPh>
    <rPh sb="47" eb="49">
      <t>ナイヨウ</t>
    </rPh>
    <rPh sb="50" eb="52">
      <t>モンダイ</t>
    </rPh>
    <rPh sb="58" eb="60">
      <t>カクニン</t>
    </rPh>
    <phoneticPr fontId="2"/>
  </si>
  <si>
    <t>〒060-0051
札幌市中央区南1条東1丁目大通バスセンタービル1号館3階
札幌市子ども未来局支援制度担当部施設運営課給付係　基礎分担当宛</t>
    <rPh sb="10" eb="13">
      <t>サッポロシ</t>
    </rPh>
    <rPh sb="13" eb="16">
      <t>チュウオウク</t>
    </rPh>
    <rPh sb="16" eb="17">
      <t>ミナミ</t>
    </rPh>
    <rPh sb="18" eb="19">
      <t>ジョウ</t>
    </rPh>
    <rPh sb="19" eb="20">
      <t>ヒガシ</t>
    </rPh>
    <rPh sb="21" eb="23">
      <t>チョウメ</t>
    </rPh>
    <rPh sb="23" eb="25">
      <t>オオドオリ</t>
    </rPh>
    <rPh sb="34" eb="36">
      <t>ゴウカン</t>
    </rPh>
    <rPh sb="37" eb="38">
      <t>カイ</t>
    </rPh>
    <rPh sb="39" eb="42">
      <t>サッポロシ</t>
    </rPh>
    <rPh sb="42" eb="43">
      <t>コ</t>
    </rPh>
    <rPh sb="45" eb="47">
      <t>ミライ</t>
    </rPh>
    <rPh sb="47" eb="48">
      <t>キョク</t>
    </rPh>
    <rPh sb="48" eb="50">
      <t>シエン</t>
    </rPh>
    <rPh sb="50" eb="52">
      <t>セイド</t>
    </rPh>
    <rPh sb="52" eb="55">
      <t>タントウブ</t>
    </rPh>
    <rPh sb="55" eb="57">
      <t>シセツ</t>
    </rPh>
    <rPh sb="57" eb="59">
      <t>ウンエイ</t>
    </rPh>
    <rPh sb="59" eb="60">
      <t>カ</t>
    </rPh>
    <rPh sb="60" eb="62">
      <t>キュウフ</t>
    </rPh>
    <rPh sb="62" eb="63">
      <t>カカリ</t>
    </rPh>
    <rPh sb="64" eb="66">
      <t>キソ</t>
    </rPh>
    <rPh sb="66" eb="67">
      <t>ブン</t>
    </rPh>
    <rPh sb="67" eb="69">
      <t>タントウ</t>
    </rPh>
    <rPh sb="69" eb="70">
      <t>アテ</t>
    </rPh>
    <phoneticPr fontId="2"/>
  </si>
  <si>
    <t>20○○年○月1日</t>
    <rPh sb="4" eb="5">
      <t>ネン</t>
    </rPh>
    <rPh sb="6" eb="7">
      <t>ガツ</t>
    </rPh>
    <rPh sb="8" eb="9">
      <t>ニチ</t>
    </rPh>
    <phoneticPr fontId="2"/>
  </si>
  <si>
    <t>※休憩時間は含めないこと</t>
    <rPh sb="1" eb="5">
      <t>キュウケイジカン</t>
    </rPh>
    <rPh sb="6" eb="7">
      <t>フク</t>
    </rPh>
    <phoneticPr fontId="2"/>
  </si>
  <si>
    <t>事業
類型</t>
    <rPh sb="0" eb="2">
      <t>ジギョウ</t>
    </rPh>
    <rPh sb="3" eb="5">
      <t>ルイケイ</t>
    </rPh>
    <phoneticPr fontId="45"/>
  </si>
  <si>
    <t>区</t>
    <rPh sb="0" eb="1">
      <t>ク</t>
    </rPh>
    <phoneticPr fontId="45"/>
  </si>
  <si>
    <t>施設Ｃ</t>
    <rPh sb="0" eb="2">
      <t>シセツ</t>
    </rPh>
    <phoneticPr fontId="45"/>
  </si>
  <si>
    <t>保育園名</t>
    <rPh sb="0" eb="3">
      <t>ホイクエン</t>
    </rPh>
    <rPh sb="3" eb="4">
      <t>メイ</t>
    </rPh>
    <phoneticPr fontId="45"/>
  </si>
  <si>
    <t>郵便番号</t>
    <rPh sb="0" eb="2">
      <t>ユウビン</t>
    </rPh>
    <rPh sb="2" eb="4">
      <t>バンゴウ</t>
    </rPh>
    <phoneticPr fontId="45"/>
  </si>
  <si>
    <t>住所</t>
    <rPh sb="0" eb="2">
      <t>ジュウショ</t>
    </rPh>
    <phoneticPr fontId="48"/>
  </si>
  <si>
    <t>法人名</t>
    <rPh sb="0" eb="2">
      <t>ホウジン</t>
    </rPh>
    <rPh sb="2" eb="3">
      <t>メイ</t>
    </rPh>
    <phoneticPr fontId="48"/>
  </si>
  <si>
    <t>部署名</t>
    <rPh sb="0" eb="2">
      <t>ブショ</t>
    </rPh>
    <rPh sb="2" eb="3">
      <t>メイ</t>
    </rPh>
    <phoneticPr fontId="48"/>
  </si>
  <si>
    <t>代表者名</t>
    <rPh sb="0" eb="3">
      <t>ダイヒョウシャ</t>
    </rPh>
    <rPh sb="3" eb="4">
      <t>メイ</t>
    </rPh>
    <phoneticPr fontId="48"/>
  </si>
  <si>
    <t>↑貼り付け</t>
    <rPh sb="1" eb="2">
      <t>ハ</t>
    </rPh>
    <rPh sb="3" eb="4">
      <t>ツ</t>
    </rPh>
    <phoneticPr fontId="2"/>
  </si>
  <si>
    <t>法人名</t>
    <phoneticPr fontId="2"/>
  </si>
  <si>
    <t>部署名</t>
    <phoneticPr fontId="2"/>
  </si>
  <si>
    <t>事業類型</t>
    <rPh sb="0" eb="2">
      <t>ジギョウ</t>
    </rPh>
    <rPh sb="2" eb="4">
      <t>ルイケイ</t>
    </rPh>
    <phoneticPr fontId="2"/>
  </si>
  <si>
    <r>
      <t xml:space="preserve">対象職員が30人を超える場合は、2・3枚目の提出も必要です。
</t>
    </r>
    <r>
      <rPr>
        <sz val="12"/>
        <color rgb="FFFF0000"/>
        <rFont val="ＭＳ Ｐゴシック"/>
        <family val="3"/>
        <charset val="128"/>
      </rPr>
      <t>※このExcelデータを提出</t>
    </r>
    <rPh sb="0" eb="2">
      <t>タイショウ</t>
    </rPh>
    <rPh sb="2" eb="4">
      <t>ショクイン</t>
    </rPh>
    <rPh sb="7" eb="8">
      <t>ニン</t>
    </rPh>
    <rPh sb="9" eb="10">
      <t>コ</t>
    </rPh>
    <rPh sb="12" eb="14">
      <t>バアイ</t>
    </rPh>
    <rPh sb="19" eb="21">
      <t>マイメ</t>
    </rPh>
    <rPh sb="22" eb="24">
      <t>テイシュツ</t>
    </rPh>
    <rPh sb="25" eb="27">
      <t>ヒツヨウ</t>
    </rPh>
    <rPh sb="43" eb="45">
      <t>テイシュツ</t>
    </rPh>
    <phoneticPr fontId="2"/>
  </si>
  <si>
    <t>　　　</t>
    <phoneticPr fontId="2"/>
  </si>
  <si>
    <r>
      <t xml:space="preserve">札幌市立施設（対象施設かつ対象期間内の者に限る）に勤めていた対象者
</t>
    </r>
    <r>
      <rPr>
        <sz val="12"/>
        <color rgb="FFFF0000"/>
        <rFont val="ＭＳ Ｐゴシック"/>
        <family val="3"/>
        <charset val="128"/>
      </rPr>
      <t>※紙媒体提出</t>
    </r>
    <rPh sb="7" eb="11">
      <t>タイショウシセツ</t>
    </rPh>
    <rPh sb="13" eb="17">
      <t>タイショウキカン</t>
    </rPh>
    <rPh sb="17" eb="18">
      <t>ナイ</t>
    </rPh>
    <rPh sb="19" eb="20">
      <t>モノ</t>
    </rPh>
    <rPh sb="21" eb="22">
      <t>カギ</t>
    </rPh>
    <rPh sb="35" eb="38">
      <t>カミバイタイ</t>
    </rPh>
    <phoneticPr fontId="2"/>
  </si>
  <si>
    <r>
      <t xml:space="preserve">対象となる非常勤職員の方は提出が必要です。「シフト表」又は「出勤簿(出勤予定を記載したもの)と雇用契約書等」のどちらかをご提出ください。
</t>
    </r>
    <r>
      <rPr>
        <sz val="12"/>
        <color rgb="FFFF0000"/>
        <rFont val="ＭＳ Ｐゴシック"/>
        <family val="3"/>
        <charset val="128"/>
      </rPr>
      <t>※データ提出</t>
    </r>
    <rPh sb="0" eb="2">
      <t>タイショウ</t>
    </rPh>
    <rPh sb="5" eb="8">
      <t>ヒジョウキン</t>
    </rPh>
    <rPh sb="8" eb="10">
      <t>ショクイン</t>
    </rPh>
    <rPh sb="11" eb="12">
      <t>カタ</t>
    </rPh>
    <rPh sb="13" eb="15">
      <t>テイシュツ</t>
    </rPh>
    <rPh sb="16" eb="18">
      <t>ヒツヨウ</t>
    </rPh>
    <rPh sb="25" eb="26">
      <t>ヒョウ</t>
    </rPh>
    <rPh sb="27" eb="28">
      <t>マタ</t>
    </rPh>
    <rPh sb="30" eb="32">
      <t>シュッキン</t>
    </rPh>
    <rPh sb="32" eb="33">
      <t>ボ</t>
    </rPh>
    <rPh sb="34" eb="36">
      <t>シュッキン</t>
    </rPh>
    <rPh sb="36" eb="38">
      <t>ヨテイ</t>
    </rPh>
    <rPh sb="39" eb="41">
      <t>キサイ</t>
    </rPh>
    <rPh sb="47" eb="49">
      <t>コヨウ</t>
    </rPh>
    <rPh sb="49" eb="52">
      <t>ケイヤクショ</t>
    </rPh>
    <rPh sb="52" eb="53">
      <t>トウ</t>
    </rPh>
    <rPh sb="61" eb="63">
      <t>テイシュツ</t>
    </rPh>
    <phoneticPr fontId="2"/>
  </si>
  <si>
    <r>
      <t xml:space="preserve">押印不要
</t>
    </r>
    <r>
      <rPr>
        <sz val="12"/>
        <color rgb="FFFF0000"/>
        <rFont val="ＭＳ Ｐゴシック"/>
        <family val="3"/>
        <charset val="128"/>
      </rPr>
      <t>※このExcelデータを提出</t>
    </r>
    <rPh sb="0" eb="4">
      <t>オウインフヨウ</t>
    </rPh>
    <phoneticPr fontId="2"/>
  </si>
  <si>
    <t>※本市においては、4MBを超えるファイルの受信はできませんので、データの提出にあたっては複数のメールに分割してお送りいただきますようお願いいたします。</t>
    <rPh sb="1" eb="3">
      <t>ホンシ</t>
    </rPh>
    <rPh sb="13" eb="14">
      <t>コ</t>
    </rPh>
    <rPh sb="21" eb="23">
      <t>ジュシン</t>
    </rPh>
    <rPh sb="36" eb="38">
      <t>テイシュツ</t>
    </rPh>
    <rPh sb="44" eb="46">
      <t>フクスウ</t>
    </rPh>
    <rPh sb="51" eb="53">
      <t>ブンカツ</t>
    </rPh>
    <rPh sb="56" eb="57">
      <t>オク</t>
    </rPh>
    <rPh sb="67" eb="68">
      <t>ネガ</t>
    </rPh>
    <phoneticPr fontId="2"/>
  </si>
  <si>
    <r>
      <t xml:space="preserve">下記の方は提出が必要です。
●昨年度の基準日の翌日以降に採用された方
●新たに過去の職歴が判明した方
●新たに基礎分対象の職員となった方
</t>
    </r>
    <r>
      <rPr>
        <sz val="12"/>
        <color rgb="FFFF0000"/>
        <rFont val="ＭＳ Ｐゴシック"/>
        <family val="3"/>
        <charset val="128"/>
      </rPr>
      <t>※施設・事業所職員個人票：データ提出
※在職証明書：データ又は紙媒体提出</t>
    </r>
    <rPh sb="0" eb="2">
      <t>カキ</t>
    </rPh>
    <rPh sb="3" eb="4">
      <t>ホウ</t>
    </rPh>
    <rPh sb="5" eb="7">
      <t>テイシュツ</t>
    </rPh>
    <rPh sb="8" eb="10">
      <t>ヒツヨウ</t>
    </rPh>
    <rPh sb="16" eb="18">
      <t>サクネン</t>
    </rPh>
    <rPh sb="18" eb="19">
      <t>ド</t>
    </rPh>
    <rPh sb="20" eb="22">
      <t>キジュン</t>
    </rPh>
    <rPh sb="22" eb="23">
      <t>ビ</t>
    </rPh>
    <rPh sb="24" eb="26">
      <t>ヨクジツ</t>
    </rPh>
    <rPh sb="26" eb="28">
      <t>イコウ</t>
    </rPh>
    <rPh sb="29" eb="31">
      <t>サイヨウ</t>
    </rPh>
    <rPh sb="34" eb="35">
      <t>カタ</t>
    </rPh>
    <rPh sb="37" eb="38">
      <t>アラ</t>
    </rPh>
    <rPh sb="40" eb="42">
      <t>カコ</t>
    </rPh>
    <rPh sb="43" eb="45">
      <t>ショクレキ</t>
    </rPh>
    <rPh sb="46" eb="48">
      <t>ハンメイ</t>
    </rPh>
    <rPh sb="50" eb="51">
      <t>カタ</t>
    </rPh>
    <rPh sb="53" eb="54">
      <t>アラ</t>
    </rPh>
    <rPh sb="56" eb="58">
      <t>キソ</t>
    </rPh>
    <rPh sb="58" eb="59">
      <t>ブン</t>
    </rPh>
    <rPh sb="59" eb="61">
      <t>タイショウ</t>
    </rPh>
    <rPh sb="62" eb="64">
      <t>ショクイン</t>
    </rPh>
    <rPh sb="68" eb="69">
      <t>カタ</t>
    </rPh>
    <rPh sb="86" eb="88">
      <t>テイシュツ</t>
    </rPh>
    <rPh sb="99" eb="100">
      <t>マタ</t>
    </rPh>
    <rPh sb="101" eb="104">
      <t>カミバイタイ</t>
    </rPh>
    <rPh sb="104" eb="106">
      <t>テイシュツ</t>
    </rPh>
    <phoneticPr fontId="2"/>
  </si>
  <si>
    <t>&lt;紙媒体提出先&gt;</t>
    <rPh sb="1" eb="4">
      <t>カミバイタイ</t>
    </rPh>
    <rPh sb="4" eb="6">
      <t>テイシュツ</t>
    </rPh>
    <rPh sb="6" eb="7">
      <t>サキ</t>
    </rPh>
    <phoneticPr fontId="2"/>
  </si>
  <si>
    <t>メールアドレス：syogukaizen@city.sapporo.jp</t>
    <phoneticPr fontId="2"/>
  </si>
  <si>
    <t>●作成方法
１．「全職員入力シート」に、下記の例のとおり職員の情報を入力します。
２．自動で基礎分の対象判定がなされ、対象者については入力内容が「年数算定シート」に反映します。</t>
    <rPh sb="1" eb="3">
      <t>サクセイ</t>
    </rPh>
    <rPh sb="3" eb="5">
      <t>ホウホウ</t>
    </rPh>
    <rPh sb="9" eb="12">
      <t>ゼンショクイン</t>
    </rPh>
    <rPh sb="12" eb="14">
      <t>ニュウリョク</t>
    </rPh>
    <rPh sb="20" eb="22">
      <t>カキ</t>
    </rPh>
    <rPh sb="23" eb="24">
      <t>レイ</t>
    </rPh>
    <rPh sb="28" eb="30">
      <t>ショクイン</t>
    </rPh>
    <rPh sb="31" eb="33">
      <t>ジョウホウ</t>
    </rPh>
    <rPh sb="34" eb="36">
      <t>ニュウリョク</t>
    </rPh>
    <rPh sb="43" eb="45">
      <t>ジドウ</t>
    </rPh>
    <rPh sb="46" eb="48">
      <t>キソ</t>
    </rPh>
    <rPh sb="48" eb="49">
      <t>ブン</t>
    </rPh>
    <rPh sb="50" eb="52">
      <t>タイショウ</t>
    </rPh>
    <rPh sb="52" eb="54">
      <t>ハンテイ</t>
    </rPh>
    <rPh sb="59" eb="61">
      <t>タイショウ</t>
    </rPh>
    <rPh sb="61" eb="62">
      <t>シャ</t>
    </rPh>
    <rPh sb="67" eb="69">
      <t>ニュウリョク</t>
    </rPh>
    <rPh sb="69" eb="71">
      <t>ナイヨウ</t>
    </rPh>
    <rPh sb="73" eb="75">
      <t>ネンスウ</t>
    </rPh>
    <rPh sb="75" eb="77">
      <t>サンテイ</t>
    </rPh>
    <rPh sb="82" eb="84">
      <t>ハンエイ</t>
    </rPh>
    <phoneticPr fontId="2"/>
  </si>
  <si>
    <t>事業所類型</t>
    <rPh sb="0" eb="3">
      <t>ジギョウショ</t>
    </rPh>
    <rPh sb="3" eb="5">
      <t>ルイケイ</t>
    </rPh>
    <phoneticPr fontId="2"/>
  </si>
  <si>
    <t>法人名</t>
    <rPh sb="0" eb="2">
      <t>ホウジン</t>
    </rPh>
    <rPh sb="2" eb="3">
      <t>メイ</t>
    </rPh>
    <phoneticPr fontId="2"/>
  </si>
  <si>
    <t>部署名</t>
    <phoneticPr fontId="2"/>
  </si>
  <si>
    <t>部署名　</t>
    <phoneticPr fontId="2"/>
  </si>
  <si>
    <t>代表者名　</t>
    <rPh sb="0" eb="3">
      <t>ダイヒョウシャ</t>
    </rPh>
    <rPh sb="3" eb="4">
      <t>メイ</t>
    </rPh>
    <phoneticPr fontId="2"/>
  </si>
  <si>
    <t xml:space="preserve">  申請者　法人名</t>
  </si>
  <si>
    <t xml:space="preserve">  申請者　法人名</t>
    <phoneticPr fontId="2"/>
  </si>
  <si>
    <t>部署名　</t>
    <phoneticPr fontId="2"/>
  </si>
  <si>
    <t>法人名</t>
    <phoneticPr fontId="2"/>
  </si>
  <si>
    <t>部署名</t>
    <rPh sb="0" eb="3">
      <t>ブショメイ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</si>
</sst>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_ "/>
    <numFmt numFmtId="178" formatCode="&quot;ver.&quot;0.0"/>
    <numFmt numFmtId="179" formatCode="##&quot;円&quot;"/>
    <numFmt numFmtId="180" formatCode="0.00_);[Red]\(0.00\)"/>
    <numFmt numFmtId="181" formatCode="0.000_);[Red]\(0.000\)"/>
    <numFmt numFmtId="182" formatCode="#,##0.00&quot;時&quot;&quot;間&quot;"/>
    <numFmt numFmtId="183" formatCode="yyyy/m/d;@"/>
    <numFmt numFmtId="184" formatCode="#,##0&quot;日&quot;"/>
    <numFmt numFmtId="185" formatCode="0.0"/>
  </numFmts>
  <fonts count="6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9"/>
      <name val="ＭＳ Ｐ明朝"/>
      <family val="1"/>
      <charset val="128"/>
    </font>
    <font>
      <b/>
      <sz val="11"/>
      <name val="ＭＳ Ｐ明朝"/>
      <family val="1"/>
      <charset val="128"/>
    </font>
    <font>
      <sz val="8"/>
      <name val="ＭＳ Ｐ明朝"/>
      <family val="1"/>
      <charset val="128"/>
    </font>
    <font>
      <sz val="12"/>
      <name val="ＭＳ Ｐ明朝"/>
      <family val="1"/>
      <charset val="128"/>
    </font>
    <font>
      <sz val="16"/>
      <name val="ＭＳ Ｐ明朝"/>
      <family val="1"/>
      <charset val="128"/>
    </font>
    <font>
      <sz val="11"/>
      <name val="ＭＳ Ｐゴシック"/>
      <family val="3"/>
      <charset val="128"/>
      <scheme val="minor"/>
    </font>
    <font>
      <b/>
      <sz val="12"/>
      <name val="ＭＳ Ｐ明朝"/>
      <family val="1"/>
      <charset val="128"/>
    </font>
    <font>
      <b/>
      <sz val="16"/>
      <name val="HGP創英角ﾎﾟｯﾌﾟ体"/>
      <family val="3"/>
      <charset val="128"/>
    </font>
    <font>
      <b/>
      <sz val="18"/>
      <color rgb="FFFF0000"/>
      <name val="ＭＳ ゴシック"/>
      <family val="3"/>
      <charset val="128"/>
    </font>
    <font>
      <b/>
      <sz val="18"/>
      <color theme="1"/>
      <name val="ＭＳ ゴシック"/>
      <family val="3"/>
      <charset val="128"/>
    </font>
    <font>
      <sz val="10"/>
      <name val="ＭＳ Ｐ明朝"/>
      <family val="1"/>
      <charset val="128"/>
    </font>
    <font>
      <b/>
      <sz val="16"/>
      <name val="ＭＳ ゴシック"/>
      <family val="3"/>
      <charset val="128"/>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10"/>
      <color theme="0"/>
      <name val="ＭＳ Ｐゴシック"/>
      <family val="3"/>
      <charset val="128"/>
      <scheme val="minor"/>
    </font>
    <font>
      <sz val="9"/>
      <color theme="1"/>
      <name val="ＭＳ Ｐゴシック"/>
      <family val="3"/>
      <charset val="128"/>
      <scheme val="minor"/>
    </font>
    <font>
      <b/>
      <sz val="10"/>
      <color rgb="FFFF0000"/>
      <name val="ＭＳ Ｐゴシック"/>
      <family val="3"/>
      <charset val="128"/>
      <scheme val="minor"/>
    </font>
    <font>
      <b/>
      <sz val="11"/>
      <color rgb="FFFF0000"/>
      <name val="ＭＳ Ｐ明朝"/>
      <family val="1"/>
      <charset val="128"/>
    </font>
    <font>
      <b/>
      <u/>
      <sz val="11"/>
      <name val="ＭＳ Ｐゴシック"/>
      <family val="3"/>
      <charset val="128"/>
    </font>
    <font>
      <b/>
      <u/>
      <sz val="18"/>
      <color rgb="FFFF0000"/>
      <name val="ＭＳ Ｐゴシック"/>
      <family val="3"/>
      <charset val="128"/>
    </font>
    <font>
      <b/>
      <sz val="18"/>
      <name val="ＭＳ Ｐゴシック"/>
      <family val="3"/>
      <charset val="128"/>
    </font>
    <font>
      <sz val="12"/>
      <name val="ＭＳ Ｐゴシック"/>
      <family val="3"/>
      <charset val="128"/>
    </font>
    <font>
      <b/>
      <sz val="18"/>
      <color rgb="FFFF0000"/>
      <name val="ＭＳ Ｐゴシック"/>
      <family val="3"/>
      <charset val="128"/>
    </font>
    <font>
      <b/>
      <sz val="12"/>
      <name val="ＭＳ Ｐゴシック"/>
      <family val="3"/>
      <charset val="128"/>
    </font>
    <font>
      <b/>
      <u/>
      <sz val="12"/>
      <name val="ＭＳ Ｐゴシック"/>
      <family val="3"/>
      <charset val="128"/>
    </font>
    <font>
      <sz val="12"/>
      <color theme="1"/>
      <name val="ＭＳ Ｐゴシック"/>
      <family val="3"/>
      <charset val="128"/>
    </font>
    <font>
      <sz val="14"/>
      <name val="ＭＳ Ｐゴシック"/>
      <family val="3"/>
      <charset val="128"/>
    </font>
    <font>
      <b/>
      <sz val="16"/>
      <name val="ＭＳ Ｐゴシック"/>
      <family val="3"/>
      <charset val="128"/>
    </font>
    <font>
      <sz val="18"/>
      <color rgb="FFFF0000"/>
      <name val="ＭＳ Ｐゴシック"/>
      <family val="3"/>
      <charset val="128"/>
    </font>
    <font>
      <sz val="10"/>
      <color theme="1"/>
      <name val="ＭＳ 明朝"/>
      <family val="1"/>
      <charset val="128"/>
    </font>
    <font>
      <b/>
      <sz val="9"/>
      <name val="ＭＳ Ｐゴシック"/>
      <family val="3"/>
      <charset val="128"/>
    </font>
    <font>
      <b/>
      <i/>
      <sz val="20"/>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0"/>
      <color rgb="FFFF0000"/>
      <name val="ＭＳ 明朝"/>
      <family val="1"/>
      <charset val="128"/>
    </font>
    <font>
      <sz val="10"/>
      <color rgb="FF0070C0"/>
      <name val="ＭＳ 明朝"/>
      <family val="1"/>
      <charset val="128"/>
    </font>
    <font>
      <sz val="8"/>
      <name val="ＭＳ Ｐゴシック"/>
      <family val="3"/>
      <charset val="128"/>
    </font>
    <font>
      <b/>
      <sz val="8"/>
      <name val="ＭＳ Ｐゴシック"/>
      <family val="3"/>
      <charset val="128"/>
    </font>
    <font>
      <sz val="22"/>
      <name val="ＭＳ Ｐゴシック"/>
      <family val="3"/>
      <charset val="128"/>
    </font>
    <font>
      <sz val="24"/>
      <name val="ＭＳ Ｐゴシック"/>
      <family val="3"/>
      <charset val="128"/>
    </font>
    <font>
      <sz val="12"/>
      <color rgb="FFFF0000"/>
      <name val="ＭＳ Ｐゴシック"/>
      <family val="3"/>
      <charset val="128"/>
    </font>
    <font>
      <b/>
      <sz val="8"/>
      <color rgb="FFFF0000"/>
      <name val="ＭＳ Ｐゴシック"/>
      <family val="3"/>
      <charset val="128"/>
    </font>
    <font>
      <sz val="8"/>
      <color rgb="FFFF0000"/>
      <name val="ＭＳ Ｐゴシック"/>
      <family val="3"/>
      <charset val="128"/>
    </font>
    <font>
      <b/>
      <sz val="12"/>
      <color rgb="FFFF0000"/>
      <name val="ＭＳ Ｐゴシック"/>
      <family val="3"/>
      <charset val="128"/>
      <scheme val="minor"/>
    </font>
    <font>
      <sz val="9"/>
      <color rgb="FFFF0000"/>
      <name val="ＭＳ Ｐゴシック"/>
      <family val="3"/>
      <charset val="128"/>
    </font>
    <font>
      <b/>
      <sz val="11"/>
      <name val="ＭＳ ゴシック"/>
      <family val="3"/>
      <charset val="128"/>
    </font>
    <font>
      <b/>
      <sz val="11"/>
      <name val="ＭＳ 明朝"/>
      <family val="1"/>
      <charset val="128"/>
    </font>
    <font>
      <sz val="11"/>
      <name val="ＭＳ 明朝"/>
      <family val="1"/>
      <charset val="128"/>
    </font>
    <font>
      <sz val="12"/>
      <name val="ＭＳ 明朝"/>
      <family val="1"/>
      <charset val="128"/>
    </font>
    <font>
      <b/>
      <sz val="12"/>
      <color rgb="FFFF0000"/>
      <name val="ＭＳ 明朝"/>
      <family val="1"/>
      <charset val="128"/>
    </font>
    <font>
      <sz val="9"/>
      <color theme="1"/>
      <name val="ＭＳ ゴシック"/>
      <family val="3"/>
      <charset val="128"/>
    </font>
    <font>
      <sz val="9"/>
      <name val="ＭＳ ゴシック"/>
      <family val="3"/>
      <charset val="128"/>
    </font>
    <font>
      <b/>
      <sz val="9"/>
      <color theme="1"/>
      <name val="ＭＳ ゴシック"/>
      <family val="3"/>
      <charset val="128"/>
    </font>
    <font>
      <sz val="9"/>
      <color rgb="FFFF0000"/>
      <name val="ＭＳ ゴシック"/>
      <family val="3"/>
      <charset val="128"/>
    </font>
    <font>
      <sz val="11"/>
      <name val="明朝"/>
      <family val="3"/>
      <charset val="128"/>
    </font>
    <font>
      <sz val="11"/>
      <name val="HGｺﾞｼｯｸM"/>
      <family val="3"/>
      <charset val="128"/>
    </font>
    <font>
      <sz val="6"/>
      <name val="明朝"/>
      <family val="3"/>
      <charset val="128"/>
    </font>
    <font>
      <sz val="9"/>
      <color rgb="FF0000FF"/>
      <name val="ＭＳ ゴシック"/>
      <family val="3"/>
      <charset val="128"/>
    </font>
    <font>
      <b/>
      <u/>
      <sz val="12"/>
      <color rgb="FFFF0000"/>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CCFF99"/>
        <bgColor indexed="64"/>
      </patternFill>
    </fill>
    <fill>
      <patternFill patternType="solid">
        <fgColor rgb="FFFFFF00"/>
        <bgColor indexed="64"/>
      </patternFill>
    </fill>
  </fills>
  <borders count="123">
    <border>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ck">
        <color indexed="64"/>
      </bottom>
      <diagonal/>
    </border>
    <border>
      <left/>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ck">
        <color indexed="64"/>
      </left>
      <right/>
      <top/>
      <bottom/>
      <diagonal/>
    </border>
    <border>
      <left/>
      <right style="thick">
        <color indexed="64"/>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style="thin">
        <color indexed="64"/>
      </right>
      <top/>
      <bottom style="thick">
        <color indexed="64"/>
      </bottom>
      <diagonal/>
    </border>
    <border>
      <left style="thick">
        <color indexed="64"/>
      </left>
      <right style="thick">
        <color indexed="64"/>
      </right>
      <top/>
      <bottom style="thick">
        <color indexed="64"/>
      </bottom>
      <diagonal/>
    </border>
    <border>
      <left style="thin">
        <color indexed="64"/>
      </left>
      <right style="double">
        <color indexed="64"/>
      </right>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indexed="64"/>
      </top>
      <bottom/>
      <diagonal/>
    </border>
    <border>
      <left/>
      <right style="medium">
        <color auto="1"/>
      </right>
      <top/>
      <bottom style="thin">
        <color indexed="64"/>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auto="1"/>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auto="1"/>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8">
    <xf numFmtId="0" fontId="0" fillId="0" borderId="0"/>
    <xf numFmtId="38" fontId="1" fillId="0" borderId="0" applyFont="0" applyFill="0" applyBorder="0" applyAlignment="0" applyProtection="0"/>
    <xf numFmtId="0" fontId="16" fillId="0" borderId="0">
      <alignment vertical="center"/>
    </xf>
    <xf numFmtId="0" fontId="21" fillId="0" borderId="0">
      <alignment vertical="center"/>
    </xf>
    <xf numFmtId="0" fontId="21" fillId="0" borderId="0">
      <alignment vertical="center"/>
    </xf>
    <xf numFmtId="38" fontId="1" fillId="0" borderId="0" applyFont="0" applyFill="0" applyBorder="0" applyAlignment="0" applyProtection="0">
      <alignment vertical="center"/>
    </xf>
    <xf numFmtId="0" fontId="23" fillId="0" borderId="0">
      <alignment vertical="center"/>
    </xf>
    <xf numFmtId="0" fontId="63" fillId="0" borderId="0"/>
  </cellStyleXfs>
  <cellXfs count="647">
    <xf numFmtId="0" fontId="0" fillId="0" borderId="0" xfId="0"/>
    <xf numFmtId="0" fontId="3" fillId="0" borderId="0" xfId="0" applyFont="1" applyProtection="1"/>
    <xf numFmtId="38" fontId="3" fillId="0" borderId="0" xfId="1" applyFont="1" applyProtection="1"/>
    <xf numFmtId="176" fontId="3" fillId="0" borderId="0" xfId="0" applyNumberFormat="1" applyFont="1" applyAlignment="1" applyProtection="1">
      <alignment horizontal="center"/>
    </xf>
    <xf numFmtId="176" fontId="3" fillId="0" borderId="11" xfId="0" applyNumberFormat="1" applyFont="1" applyBorder="1" applyAlignment="1" applyProtection="1"/>
    <xf numFmtId="176" fontId="3" fillId="0" borderId="0" xfId="0" applyNumberFormat="1" applyFont="1" applyBorder="1" applyAlignment="1" applyProtection="1"/>
    <xf numFmtId="0" fontId="3" fillId="2" borderId="15" xfId="0" applyFont="1" applyFill="1" applyBorder="1" applyProtection="1"/>
    <xf numFmtId="0" fontId="3" fillId="2" borderId="16" xfId="0" applyFont="1" applyFill="1" applyBorder="1" applyProtection="1"/>
    <xf numFmtId="0" fontId="3" fillId="2" borderId="17" xfId="0" applyFont="1" applyFill="1" applyBorder="1" applyProtection="1"/>
    <xf numFmtId="0" fontId="3" fillId="2" borderId="18" xfId="0" applyFont="1" applyFill="1" applyBorder="1" applyProtection="1"/>
    <xf numFmtId="0" fontId="3" fillId="2" borderId="17" xfId="0" applyNumberFormat="1" applyFont="1" applyFill="1" applyBorder="1" applyAlignment="1" applyProtection="1">
      <alignment horizontal="center"/>
    </xf>
    <xf numFmtId="0" fontId="4" fillId="0" borderId="0" xfId="0" applyFont="1" applyProtection="1"/>
    <xf numFmtId="176" fontId="3" fillId="0" borderId="0" xfId="0" applyNumberFormat="1" applyFont="1" applyProtection="1"/>
    <xf numFmtId="177" fontId="3" fillId="2" borderId="16" xfId="0" applyNumberFormat="1" applyFont="1" applyFill="1" applyBorder="1" applyProtection="1"/>
    <xf numFmtId="0" fontId="3" fillId="2" borderId="13" xfId="0" applyFont="1" applyFill="1" applyBorder="1" applyProtection="1"/>
    <xf numFmtId="0" fontId="3" fillId="2" borderId="0" xfId="0" applyFont="1" applyFill="1" applyBorder="1" applyProtection="1"/>
    <xf numFmtId="49" fontId="3" fillId="2" borderId="14" xfId="0" applyNumberFormat="1" applyFont="1" applyFill="1" applyBorder="1" applyAlignment="1" applyProtection="1">
      <alignment horizontal="right"/>
    </xf>
    <xf numFmtId="49" fontId="3" fillId="2" borderId="13" xfId="0" applyNumberFormat="1" applyFont="1" applyFill="1" applyBorder="1" applyAlignment="1" applyProtection="1">
      <alignment horizontal="right"/>
    </xf>
    <xf numFmtId="176" fontId="8" fillId="2" borderId="0" xfId="0" applyNumberFormat="1" applyFont="1" applyFill="1" applyBorder="1" applyAlignment="1" applyProtection="1">
      <alignment horizontal="center" shrinkToFit="1"/>
    </xf>
    <xf numFmtId="0" fontId="3" fillId="2" borderId="6" xfId="0" applyFont="1" applyFill="1" applyBorder="1" applyProtection="1"/>
    <xf numFmtId="0" fontId="3" fillId="2" borderId="10" xfId="0" applyFont="1" applyFill="1" applyBorder="1" applyAlignment="1" applyProtection="1">
      <alignment vertical="center"/>
    </xf>
    <xf numFmtId="0" fontId="3" fillId="2" borderId="7" xfId="0" applyFont="1" applyFill="1" applyBorder="1" applyProtection="1"/>
    <xf numFmtId="0" fontId="3" fillId="2" borderId="8" xfId="0" applyFont="1" applyFill="1" applyBorder="1" applyAlignment="1" applyProtection="1">
      <alignment vertical="center"/>
    </xf>
    <xf numFmtId="0" fontId="3" fillId="2" borderId="0" xfId="0" applyFont="1" applyFill="1" applyProtection="1"/>
    <xf numFmtId="0" fontId="3" fillId="2" borderId="0" xfId="0" applyFont="1" applyFill="1" applyAlignment="1" applyProtection="1">
      <alignment vertical="center"/>
    </xf>
    <xf numFmtId="0" fontId="3" fillId="2" borderId="0" xfId="0" applyFont="1" applyFill="1" applyBorder="1" applyAlignment="1" applyProtection="1">
      <alignment horizontal="center" shrinkToFit="1"/>
    </xf>
    <xf numFmtId="0" fontId="6" fillId="2" borderId="0" xfId="0" applyFont="1" applyFill="1" applyAlignment="1" applyProtection="1">
      <alignment horizontal="left" vertical="top"/>
    </xf>
    <xf numFmtId="176" fontId="3" fillId="2" borderId="16" xfId="0" applyNumberFormat="1" applyFont="1" applyFill="1" applyBorder="1" applyAlignment="1" applyProtection="1"/>
    <xf numFmtId="0" fontId="3" fillId="2" borderId="20" xfId="0" applyNumberFormat="1" applyFont="1" applyFill="1" applyBorder="1" applyAlignment="1" applyProtection="1">
      <alignment horizontal="center"/>
    </xf>
    <xf numFmtId="0" fontId="3" fillId="2" borderId="21" xfId="0" applyFont="1" applyFill="1" applyBorder="1" applyAlignment="1" applyProtection="1">
      <alignment horizontal="center"/>
    </xf>
    <xf numFmtId="0" fontId="7" fillId="2" borderId="0" xfId="0" applyFont="1" applyFill="1" applyBorder="1" applyAlignment="1" applyProtection="1">
      <alignment horizontal="left" vertical="center"/>
    </xf>
    <xf numFmtId="0" fontId="7" fillId="2" borderId="19" xfId="0" applyNumberFormat="1" applyFont="1" applyFill="1" applyBorder="1" applyAlignment="1" applyProtection="1">
      <alignment horizontal="center" shrinkToFit="1"/>
    </xf>
    <xf numFmtId="0" fontId="3" fillId="0" borderId="0" xfId="0" applyFont="1" applyFill="1" applyBorder="1" applyProtection="1"/>
    <xf numFmtId="0" fontId="9"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8" fillId="2" borderId="35" xfId="0" applyNumberFormat="1" applyFont="1" applyFill="1" applyBorder="1" applyAlignment="1" applyProtection="1">
      <alignment horizontal="center" shrinkToFit="1"/>
    </xf>
    <xf numFmtId="0" fontId="8" fillId="2" borderId="0" xfId="0" applyNumberFormat="1" applyFont="1" applyFill="1" applyBorder="1" applyAlignment="1" applyProtection="1">
      <alignment horizontal="center" shrinkToFit="1"/>
    </xf>
    <xf numFmtId="0" fontId="3" fillId="2" borderId="0" xfId="0" applyFont="1" applyFill="1" applyBorder="1" applyAlignment="1" applyProtection="1">
      <alignment horizontal="center"/>
    </xf>
    <xf numFmtId="49" fontId="3" fillId="2" borderId="37" xfId="0" applyNumberFormat="1" applyFont="1" applyFill="1" applyBorder="1" applyAlignment="1" applyProtection="1">
      <alignment horizontal="right"/>
    </xf>
    <xf numFmtId="0" fontId="3" fillId="2" borderId="14" xfId="0" applyNumberFormat="1" applyFont="1" applyFill="1" applyBorder="1" applyAlignment="1" applyProtection="1">
      <alignment horizontal="right" shrinkToFit="1"/>
    </xf>
    <xf numFmtId="0" fontId="3" fillId="2" borderId="13" xfId="0" applyNumberFormat="1" applyFont="1" applyFill="1" applyBorder="1" applyAlignment="1" applyProtection="1">
      <alignment horizontal="right" shrinkToFit="1"/>
    </xf>
    <xf numFmtId="0" fontId="3" fillId="2" borderId="12" xfId="0" applyNumberFormat="1" applyFont="1" applyFill="1" applyBorder="1" applyAlignment="1" applyProtection="1">
      <alignment horizontal="right" shrinkToFit="1"/>
    </xf>
    <xf numFmtId="0" fontId="5" fillId="2" borderId="15" xfId="0" applyNumberFormat="1" applyFont="1" applyFill="1" applyBorder="1" applyAlignment="1" applyProtection="1">
      <alignment horizontal="left" shrinkToFit="1"/>
    </xf>
    <xf numFmtId="176" fontId="8" fillId="2" borderId="39" xfId="0" applyNumberFormat="1" applyFont="1" applyFill="1" applyBorder="1" applyAlignment="1" applyProtection="1">
      <alignment horizontal="center" shrinkToFit="1"/>
    </xf>
    <xf numFmtId="176" fontId="8" fillId="2" borderId="23" xfId="0" applyNumberFormat="1" applyFont="1" applyFill="1" applyBorder="1" applyAlignment="1" applyProtection="1">
      <alignment horizontal="center" shrinkToFit="1"/>
    </xf>
    <xf numFmtId="176" fontId="8" fillId="2" borderId="2" xfId="0" applyNumberFormat="1" applyFont="1" applyFill="1" applyBorder="1" applyAlignment="1" applyProtection="1">
      <alignment horizontal="center" shrinkToFit="1"/>
    </xf>
    <xf numFmtId="176" fontId="8" fillId="2" borderId="38" xfId="0" applyNumberFormat="1" applyFont="1" applyFill="1" applyBorder="1" applyAlignment="1" applyProtection="1">
      <alignment horizontal="center" shrinkToFit="1"/>
    </xf>
    <xf numFmtId="176" fontId="8" fillId="2" borderId="26" xfId="0" applyNumberFormat="1" applyFont="1" applyFill="1" applyBorder="1" applyAlignment="1" applyProtection="1">
      <alignment horizontal="center" shrinkToFit="1"/>
    </xf>
    <xf numFmtId="176" fontId="8" fillId="2" borderId="24" xfId="0" applyNumberFormat="1" applyFont="1" applyFill="1" applyBorder="1" applyAlignment="1" applyProtection="1">
      <alignment horizontal="center" shrinkToFit="1"/>
    </xf>
    <xf numFmtId="0" fontId="5" fillId="2" borderId="15" xfId="0" applyFont="1" applyFill="1" applyBorder="1" applyProtection="1"/>
    <xf numFmtId="49" fontId="3" fillId="2" borderId="0" xfId="0" applyNumberFormat="1" applyFont="1" applyFill="1" applyBorder="1" applyAlignment="1" applyProtection="1">
      <alignment horizontal="right" shrinkToFit="1"/>
    </xf>
    <xf numFmtId="49" fontId="3" fillId="2" borderId="0" xfId="0" applyNumberFormat="1" applyFont="1" applyFill="1" applyBorder="1" applyAlignment="1" applyProtection="1">
      <alignment horizontal="right"/>
    </xf>
    <xf numFmtId="0" fontId="3" fillId="2" borderId="0" xfId="0" applyNumberFormat="1" applyFont="1" applyFill="1" applyBorder="1" applyAlignment="1" applyProtection="1">
      <alignment horizontal="right" shrinkToFit="1"/>
    </xf>
    <xf numFmtId="0" fontId="11" fillId="2" borderId="0" xfId="0" applyFont="1" applyFill="1" applyBorder="1" applyAlignment="1" applyProtection="1">
      <alignment horizontal="center" shrinkToFit="1"/>
    </xf>
    <xf numFmtId="0" fontId="3" fillId="2" borderId="20" xfId="0" applyNumberFormat="1" applyFont="1" applyFill="1" applyBorder="1" applyAlignment="1" applyProtection="1">
      <alignment horizontal="right" shrinkToFit="1"/>
    </xf>
    <xf numFmtId="0" fontId="8" fillId="2" borderId="40" xfId="0" applyNumberFormat="1" applyFont="1" applyFill="1" applyBorder="1" applyAlignment="1" applyProtection="1">
      <alignment horizontal="center" shrinkToFit="1"/>
    </xf>
    <xf numFmtId="176" fontId="8" fillId="2" borderId="40" xfId="0" applyNumberFormat="1" applyFont="1" applyFill="1" applyBorder="1" applyAlignment="1" applyProtection="1">
      <alignment horizontal="center" shrinkToFit="1"/>
    </xf>
    <xf numFmtId="0" fontId="3" fillId="2" borderId="44" xfId="0" applyFont="1" applyFill="1" applyBorder="1" applyProtection="1"/>
    <xf numFmtId="49" fontId="3" fillId="2" borderId="22" xfId="0" applyNumberFormat="1" applyFont="1" applyFill="1" applyBorder="1" applyAlignment="1" applyProtection="1">
      <alignment horizontal="right" shrinkToFit="1"/>
    </xf>
    <xf numFmtId="176" fontId="7" fillId="2" borderId="4" xfId="0" applyNumberFormat="1" applyFont="1" applyFill="1" applyBorder="1" applyAlignment="1" applyProtection="1">
      <alignment vertical="center" shrinkToFit="1"/>
    </xf>
    <xf numFmtId="176" fontId="7" fillId="2" borderId="0" xfId="0" applyNumberFormat="1" applyFont="1" applyFill="1" applyBorder="1" applyAlignment="1" applyProtection="1">
      <alignment vertical="center" shrinkToFit="1"/>
    </xf>
    <xf numFmtId="176" fontId="7" fillId="2" borderId="22" xfId="0" applyNumberFormat="1" applyFont="1" applyFill="1" applyBorder="1" applyAlignment="1" applyProtection="1">
      <alignment vertical="center" shrinkToFit="1"/>
    </xf>
    <xf numFmtId="176" fontId="7" fillId="2" borderId="2" xfId="0" applyNumberFormat="1" applyFont="1" applyFill="1" applyBorder="1" applyAlignment="1" applyProtection="1">
      <alignment vertical="center" shrinkToFit="1"/>
    </xf>
    <xf numFmtId="0" fontId="17" fillId="2" borderId="0" xfId="2" applyFont="1" applyFill="1">
      <alignment vertical="center"/>
    </xf>
    <xf numFmtId="0" fontId="18" fillId="2" borderId="0" xfId="2" applyFont="1" applyFill="1">
      <alignment vertical="center"/>
    </xf>
    <xf numFmtId="0" fontId="18" fillId="0" borderId="0" xfId="2" applyFont="1">
      <alignment vertical="center"/>
    </xf>
    <xf numFmtId="0" fontId="18" fillId="2" borderId="0" xfId="2" applyFont="1" applyFill="1" applyAlignment="1">
      <alignment vertical="center"/>
    </xf>
    <xf numFmtId="0" fontId="18" fillId="2" borderId="0" xfId="2" applyFont="1" applyFill="1" applyBorder="1" applyAlignment="1">
      <alignment horizontal="center" vertical="center"/>
    </xf>
    <xf numFmtId="0" fontId="21" fillId="2" borderId="0" xfId="3" applyFill="1" applyBorder="1" applyAlignment="1">
      <alignment horizontal="center" vertical="center" shrinkToFit="1"/>
    </xf>
    <xf numFmtId="0" fontId="18" fillId="2" borderId="0" xfId="2" applyFont="1" applyFill="1" applyBorder="1" applyAlignment="1">
      <alignment horizontal="center" vertical="center" shrinkToFit="1"/>
    </xf>
    <xf numFmtId="0" fontId="18" fillId="2" borderId="0" xfId="2" applyFont="1" applyFill="1" applyBorder="1">
      <alignment vertical="center"/>
    </xf>
    <xf numFmtId="0" fontId="21" fillId="2" borderId="0" xfId="3" applyFill="1">
      <alignment vertical="center"/>
    </xf>
    <xf numFmtId="0" fontId="18" fillId="2" borderId="0" xfId="2" applyFont="1" applyFill="1" applyBorder="1" applyAlignment="1">
      <alignment vertical="center"/>
    </xf>
    <xf numFmtId="1" fontId="18" fillId="2" borderId="0" xfId="2" applyNumberFormat="1" applyFont="1" applyFill="1" applyBorder="1" applyAlignment="1">
      <alignment horizontal="center" vertical="center"/>
    </xf>
    <xf numFmtId="0" fontId="22" fillId="2" borderId="0" xfId="2" applyFont="1" applyFill="1" applyBorder="1" applyAlignment="1">
      <alignment vertical="center"/>
    </xf>
    <xf numFmtId="0" fontId="18" fillId="2" borderId="0" xfId="2" applyFont="1" applyFill="1" applyBorder="1" applyAlignment="1">
      <alignment horizontal="left" vertical="center"/>
    </xf>
    <xf numFmtId="0" fontId="18" fillId="0" borderId="22" xfId="2" applyFont="1" applyBorder="1">
      <alignment vertical="center"/>
    </xf>
    <xf numFmtId="0" fontId="22" fillId="2" borderId="22" xfId="2" applyFont="1" applyFill="1" applyBorder="1" applyAlignment="1">
      <alignment vertical="center"/>
    </xf>
    <xf numFmtId="0" fontId="18" fillId="0" borderId="0" xfId="2" applyFont="1" applyBorder="1">
      <alignment vertical="center"/>
    </xf>
    <xf numFmtId="0" fontId="18" fillId="0" borderId="0" xfId="2" applyFont="1" applyBorder="1" applyAlignment="1">
      <alignment vertical="center"/>
    </xf>
    <xf numFmtId="0" fontId="18" fillId="0" borderId="0" xfId="2" applyNumberFormat="1" applyFont="1" applyBorder="1" applyAlignment="1">
      <alignment vertical="center"/>
    </xf>
    <xf numFmtId="0" fontId="18" fillId="0" borderId="0" xfId="2" applyNumberFormat="1" applyFont="1">
      <alignment vertical="center"/>
    </xf>
    <xf numFmtId="0" fontId="18" fillId="2" borderId="6" xfId="2" applyFont="1" applyFill="1" applyBorder="1">
      <alignment vertical="center"/>
    </xf>
    <xf numFmtId="0" fontId="18" fillId="2" borderId="10" xfId="2" applyFont="1" applyFill="1" applyBorder="1">
      <alignment vertical="center"/>
    </xf>
    <xf numFmtId="0" fontId="18" fillId="2" borderId="25" xfId="2" applyFont="1" applyFill="1" applyBorder="1">
      <alignment vertical="center"/>
    </xf>
    <xf numFmtId="0" fontId="18" fillId="2" borderId="15" xfId="2" applyFont="1" applyFill="1" applyBorder="1">
      <alignment vertical="center"/>
    </xf>
    <xf numFmtId="0" fontId="18" fillId="2" borderId="16" xfId="2" applyFont="1" applyFill="1" applyBorder="1">
      <alignment vertical="center"/>
    </xf>
    <xf numFmtId="0" fontId="18" fillId="2" borderId="20" xfId="2" applyFont="1" applyFill="1" applyBorder="1">
      <alignment vertical="center"/>
    </xf>
    <xf numFmtId="0" fontId="18" fillId="2" borderId="29" xfId="2" applyFont="1" applyFill="1" applyBorder="1" applyAlignment="1">
      <alignment horizontal="left" vertical="center"/>
    </xf>
    <xf numFmtId="0" fontId="18" fillId="2" borderId="30" xfId="2" applyFont="1" applyFill="1" applyBorder="1" applyAlignment="1">
      <alignment horizontal="left" vertical="center"/>
    </xf>
    <xf numFmtId="0" fontId="18" fillId="2" borderId="25" xfId="2" applyFont="1" applyFill="1" applyBorder="1" applyAlignment="1">
      <alignment horizontal="center" vertical="center"/>
    </xf>
    <xf numFmtId="0" fontId="18" fillId="2" borderId="9" xfId="2" applyFont="1" applyFill="1" applyBorder="1" applyAlignment="1">
      <alignment horizontal="left" vertical="center"/>
    </xf>
    <xf numFmtId="0" fontId="18" fillId="2" borderId="55" xfId="2" applyFont="1" applyFill="1" applyBorder="1" applyAlignment="1">
      <alignment horizontal="left" vertical="center"/>
    </xf>
    <xf numFmtId="0" fontId="20" fillId="2" borderId="0" xfId="2" applyFont="1" applyFill="1" applyBorder="1" applyAlignment="1">
      <alignment vertical="center" wrapText="1"/>
    </xf>
    <xf numFmtId="0" fontId="18" fillId="2" borderId="0" xfId="2" applyFont="1" applyFill="1" applyBorder="1" applyAlignment="1">
      <alignment vertical="center" shrinkToFit="1"/>
    </xf>
    <xf numFmtId="9" fontId="18" fillId="2" borderId="0" xfId="2" applyNumberFormat="1" applyFont="1" applyFill="1" applyBorder="1" applyAlignment="1">
      <alignment vertical="center"/>
    </xf>
    <xf numFmtId="0" fontId="23" fillId="2" borderId="0" xfId="2" applyFont="1" applyFill="1" applyBorder="1" applyAlignment="1">
      <alignment vertical="top"/>
    </xf>
    <xf numFmtId="176" fontId="3" fillId="0" borderId="59" xfId="0" applyNumberFormat="1" applyFont="1" applyBorder="1" applyAlignment="1" applyProtection="1"/>
    <xf numFmtId="0" fontId="20" fillId="2" borderId="0" xfId="2" applyFont="1" applyFill="1" applyBorder="1" applyAlignment="1">
      <alignment horizontal="center" vertical="center"/>
    </xf>
    <xf numFmtId="0" fontId="20" fillId="2" borderId="0" xfId="2" applyFont="1" applyFill="1" applyBorder="1" applyAlignment="1">
      <alignment horizontal="left" vertical="center"/>
    </xf>
    <xf numFmtId="1" fontId="20" fillId="2" borderId="0" xfId="2" applyNumberFormat="1" applyFont="1" applyFill="1" applyBorder="1" applyAlignment="1">
      <alignment horizontal="center" vertical="center"/>
    </xf>
    <xf numFmtId="0" fontId="20" fillId="2" borderId="0" xfId="2" applyFont="1" applyFill="1" applyBorder="1">
      <alignment vertical="center"/>
    </xf>
    <xf numFmtId="176" fontId="18" fillId="0" borderId="22" xfId="2" applyNumberFormat="1" applyFont="1" applyBorder="1">
      <alignment vertical="center"/>
    </xf>
    <xf numFmtId="0" fontId="18" fillId="0" borderId="22" xfId="2" applyFont="1" applyBorder="1" applyAlignment="1">
      <alignment vertical="center"/>
    </xf>
    <xf numFmtId="0" fontId="18" fillId="0" borderId="22" xfId="2" applyNumberFormat="1" applyFont="1" applyBorder="1" applyAlignment="1">
      <alignment vertical="center"/>
    </xf>
    <xf numFmtId="0" fontId="10" fillId="2" borderId="44" xfId="0" applyFont="1" applyFill="1" applyBorder="1" applyAlignment="1" applyProtection="1">
      <alignment horizontal="left" vertical="center"/>
    </xf>
    <xf numFmtId="0" fontId="3" fillId="2" borderId="45" xfId="0" applyFont="1" applyFill="1" applyBorder="1" applyProtection="1"/>
    <xf numFmtId="0" fontId="7" fillId="2" borderId="44" xfId="0" applyFont="1" applyFill="1" applyBorder="1" applyAlignment="1" applyProtection="1">
      <alignment horizontal="left" vertical="center"/>
    </xf>
    <xf numFmtId="0" fontId="3" fillId="2" borderId="45" xfId="0" applyFont="1" applyFill="1" applyBorder="1" applyAlignment="1" applyProtection="1">
      <alignment horizontal="center"/>
    </xf>
    <xf numFmtId="49" fontId="3" fillId="2" borderId="60" xfId="0" applyNumberFormat="1" applyFont="1" applyFill="1" applyBorder="1" applyAlignment="1" applyProtection="1">
      <alignment horizontal="right" shrinkToFit="1"/>
    </xf>
    <xf numFmtId="0" fontId="7" fillId="2" borderId="22" xfId="0" applyFont="1" applyFill="1" applyBorder="1" applyAlignment="1" applyProtection="1">
      <alignment horizontal="center" vertical="center" shrinkToFit="1"/>
    </xf>
    <xf numFmtId="0" fontId="17" fillId="5" borderId="41" xfId="2" applyFont="1" applyFill="1" applyBorder="1">
      <alignment vertical="center"/>
    </xf>
    <xf numFmtId="0" fontId="18" fillId="5" borderId="42" xfId="2" applyFont="1" applyFill="1" applyBorder="1">
      <alignment vertical="center"/>
    </xf>
    <xf numFmtId="0" fontId="18" fillId="5" borderId="43" xfId="2" applyFont="1" applyFill="1" applyBorder="1">
      <alignment vertical="center"/>
    </xf>
    <xf numFmtId="0" fontId="17" fillId="2" borderId="44" xfId="2" applyFont="1" applyFill="1" applyBorder="1">
      <alignment vertical="center"/>
    </xf>
    <xf numFmtId="0" fontId="18" fillId="2" borderId="45" xfId="2" applyFont="1" applyFill="1" applyBorder="1">
      <alignment vertical="center"/>
    </xf>
    <xf numFmtId="0" fontId="18" fillId="2" borderId="44" xfId="2" applyFont="1" applyFill="1" applyBorder="1">
      <alignment vertical="center"/>
    </xf>
    <xf numFmtId="0" fontId="18" fillId="2" borderId="0" xfId="2" applyFont="1" applyFill="1" applyBorder="1" applyAlignment="1">
      <alignment horizontal="right" vertical="center"/>
    </xf>
    <xf numFmtId="0" fontId="21" fillId="2" borderId="0" xfId="3" applyFill="1" applyBorder="1">
      <alignment vertical="center"/>
    </xf>
    <xf numFmtId="0" fontId="21" fillId="2" borderId="44" xfId="3" applyFill="1" applyBorder="1">
      <alignment vertical="center"/>
    </xf>
    <xf numFmtId="0" fontId="21" fillId="2" borderId="45" xfId="3" applyFill="1" applyBorder="1">
      <alignment vertical="center"/>
    </xf>
    <xf numFmtId="0" fontId="18" fillId="2" borderId="45" xfId="2" applyFont="1" applyFill="1" applyBorder="1" applyAlignment="1">
      <alignment vertical="center" shrinkToFit="1"/>
    </xf>
    <xf numFmtId="0" fontId="18" fillId="2" borderId="45" xfId="2" applyFont="1" applyFill="1" applyBorder="1" applyAlignment="1">
      <alignment vertical="center"/>
    </xf>
    <xf numFmtId="9" fontId="18" fillId="2" borderId="45" xfId="2" applyNumberFormat="1" applyFont="1" applyFill="1" applyBorder="1" applyAlignment="1">
      <alignment vertical="center"/>
    </xf>
    <xf numFmtId="0" fontId="23" fillId="2" borderId="45" xfId="2" applyFont="1" applyFill="1" applyBorder="1" applyAlignment="1">
      <alignment vertical="top"/>
    </xf>
    <xf numFmtId="0" fontId="18" fillId="2" borderId="61" xfId="2" applyFont="1" applyFill="1" applyBorder="1">
      <alignment vertical="center"/>
    </xf>
    <xf numFmtId="0" fontId="18" fillId="2" borderId="62" xfId="2" applyFont="1" applyFill="1" applyBorder="1">
      <alignment vertical="center"/>
    </xf>
    <xf numFmtId="0" fontId="18" fillId="2" borderId="63" xfId="2" applyFont="1" applyFill="1" applyBorder="1">
      <alignment vertical="center"/>
    </xf>
    <xf numFmtId="0" fontId="25" fillId="2" borderId="0" xfId="0" applyFont="1" applyFill="1" applyBorder="1" applyAlignment="1" applyProtection="1">
      <alignment horizontal="left" vertical="center"/>
    </xf>
    <xf numFmtId="0" fontId="0" fillId="0" borderId="0" xfId="0" applyProtection="1"/>
    <xf numFmtId="0" fontId="31" fillId="0" borderId="22" xfId="0" applyFont="1" applyFill="1" applyBorder="1" applyAlignment="1" applyProtection="1">
      <alignment horizontal="center" vertical="center"/>
    </xf>
    <xf numFmtId="0" fontId="3" fillId="2" borderId="22" xfId="0" applyFont="1" applyFill="1" applyBorder="1" applyAlignment="1" applyProtection="1">
      <alignment vertical="center"/>
    </xf>
    <xf numFmtId="0" fontId="18" fillId="2" borderId="0" xfId="2" applyFont="1" applyFill="1" applyAlignment="1">
      <alignment horizontal="right" vertical="center"/>
    </xf>
    <xf numFmtId="0" fontId="20" fillId="2" borderId="0" xfId="2" applyFont="1" applyFill="1" applyBorder="1" applyAlignment="1">
      <alignment vertical="center" shrinkToFit="1"/>
    </xf>
    <xf numFmtId="0" fontId="18" fillId="0" borderId="27" xfId="2" applyFont="1" applyBorder="1">
      <alignment vertical="center"/>
    </xf>
    <xf numFmtId="0" fontId="18" fillId="0" borderId="2" xfId="2" applyFont="1" applyBorder="1">
      <alignment vertical="center"/>
    </xf>
    <xf numFmtId="0" fontId="28" fillId="0" borderId="0" xfId="0" applyFont="1" applyAlignment="1" applyProtection="1">
      <alignment horizontal="right" vertical="center" textRotation="180" shrinkToFit="1"/>
    </xf>
    <xf numFmtId="0" fontId="28" fillId="2" borderId="0" xfId="0" applyFont="1" applyFill="1" applyBorder="1" applyAlignment="1" applyProtection="1">
      <alignment vertical="center" shrinkToFit="1"/>
    </xf>
    <xf numFmtId="0" fontId="36" fillId="2" borderId="0" xfId="0" applyFont="1" applyFill="1" applyBorder="1" applyAlignment="1" applyProtection="1">
      <alignment horizontal="center" vertical="center" shrinkToFit="1"/>
    </xf>
    <xf numFmtId="0" fontId="28" fillId="2" borderId="0" xfId="0" applyFont="1" applyFill="1" applyAlignment="1" applyProtection="1">
      <alignment horizontal="left" vertical="center"/>
    </xf>
    <xf numFmtId="0" fontId="28" fillId="2" borderId="0" xfId="0" applyFont="1" applyFill="1" applyAlignment="1" applyProtection="1">
      <alignment vertical="center" shrinkToFit="1"/>
    </xf>
    <xf numFmtId="0" fontId="0" fillId="0" borderId="22" xfId="0" applyFont="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28" fillId="0" borderId="11" xfId="0" applyFont="1" applyBorder="1" applyAlignment="1" applyProtection="1">
      <alignment vertical="center" shrinkToFit="1"/>
    </xf>
    <xf numFmtId="0" fontId="0" fillId="0" borderId="22" xfId="0" applyFont="1" applyBorder="1" applyAlignment="1" applyProtection="1">
      <alignment shrinkToFit="1"/>
    </xf>
    <xf numFmtId="0" fontId="28" fillId="0" borderId="0" xfId="0" applyFont="1" applyAlignment="1" applyProtection="1">
      <alignment vertical="center" shrinkToFit="1"/>
    </xf>
    <xf numFmtId="0" fontId="34" fillId="0" borderId="0" xfId="0" applyFont="1" applyAlignment="1" applyProtection="1">
      <alignment horizontal="right" vertical="center" textRotation="180" shrinkToFit="1"/>
    </xf>
    <xf numFmtId="0" fontId="38" fillId="2" borderId="72" xfId="0" applyFont="1" applyFill="1" applyBorder="1" applyAlignment="1" applyProtection="1">
      <alignment horizontal="right" vertical="center" shrinkToFit="1"/>
    </xf>
    <xf numFmtId="0" fontId="39" fillId="2" borderId="0" xfId="0" applyFont="1" applyFill="1" applyAlignment="1" applyProtection="1">
      <alignment shrinkToFit="1"/>
    </xf>
    <xf numFmtId="0" fontId="0" fillId="2" borderId="0" xfId="0" applyFont="1" applyFill="1" applyAlignment="1" applyProtection="1">
      <alignment shrinkToFit="1"/>
    </xf>
    <xf numFmtId="0" fontId="40" fillId="2" borderId="77" xfId="0" applyFont="1" applyFill="1" applyBorder="1" applyAlignment="1" applyProtection="1">
      <alignment horizontal="center" vertical="center" shrinkToFit="1"/>
    </xf>
    <xf numFmtId="0" fontId="41" fillId="2" borderId="0" xfId="0" applyFont="1" applyFill="1" applyBorder="1" applyAlignment="1" applyProtection="1">
      <alignment vertical="center" shrinkToFit="1"/>
    </xf>
    <xf numFmtId="0" fontId="42" fillId="0" borderId="11" xfId="0" applyFont="1" applyBorder="1" applyAlignment="1" applyProtection="1">
      <alignment shrinkToFit="1"/>
    </xf>
    <xf numFmtId="0" fontId="0" fillId="0" borderId="0" xfId="0" applyFont="1" applyAlignment="1" applyProtection="1">
      <alignment shrinkToFit="1"/>
    </xf>
    <xf numFmtId="0" fontId="41" fillId="0" borderId="0" xfId="0" applyFont="1" applyAlignment="1" applyProtection="1">
      <alignment vertical="top" textRotation="180" shrinkToFit="1"/>
    </xf>
    <xf numFmtId="0" fontId="41" fillId="2" borderId="0" xfId="0" applyFont="1" applyFill="1" applyAlignment="1" applyProtection="1">
      <alignment shrinkToFit="1"/>
    </xf>
    <xf numFmtId="0" fontId="38" fillId="2" borderId="62" xfId="0" applyFont="1" applyFill="1" applyBorder="1" applyAlignment="1" applyProtection="1">
      <alignment vertical="center" shrinkToFit="1"/>
    </xf>
    <xf numFmtId="0" fontId="41" fillId="2" borderId="62" xfId="0" applyNumberFormat="1" applyFont="1" applyFill="1" applyBorder="1" applyAlignment="1" applyProtection="1">
      <alignment vertical="center" shrinkToFit="1"/>
    </xf>
    <xf numFmtId="0" fontId="34" fillId="2" borderId="62" xfId="0" applyFont="1" applyFill="1" applyBorder="1" applyAlignment="1" applyProtection="1">
      <alignment vertical="center" shrinkToFit="1"/>
    </xf>
    <xf numFmtId="0" fontId="40" fillId="2" borderId="80" xfId="0" applyFont="1" applyFill="1" applyBorder="1" applyAlignment="1" applyProtection="1">
      <alignment horizontal="center" vertical="center" shrinkToFit="1"/>
    </xf>
    <xf numFmtId="0" fontId="34" fillId="2" borderId="62" xfId="0" applyFont="1" applyFill="1" applyBorder="1" applyAlignment="1" applyProtection="1">
      <alignment horizontal="right" vertical="center"/>
    </xf>
    <xf numFmtId="0" fontId="34" fillId="2" borderId="0" xfId="0" applyFont="1" applyFill="1" applyBorder="1" applyAlignment="1" applyProtection="1">
      <alignment horizontal="right" vertical="center"/>
    </xf>
    <xf numFmtId="0" fontId="41" fillId="0" borderId="0" xfId="0" applyFont="1" applyBorder="1" applyAlignment="1" applyProtection="1">
      <alignment shrinkToFit="1"/>
    </xf>
    <xf numFmtId="0" fontId="41" fillId="0" borderId="10" xfId="0" applyFont="1" applyBorder="1" applyAlignment="1" applyProtection="1">
      <alignment shrinkToFit="1"/>
    </xf>
    <xf numFmtId="0" fontId="41" fillId="0" borderId="0" xfId="0" applyFont="1" applyAlignment="1" applyProtection="1">
      <alignment shrinkToFit="1"/>
    </xf>
    <xf numFmtId="0" fontId="45" fillId="0" borderId="0" xfId="0" applyFont="1" applyAlignment="1" applyProtection="1">
      <alignment vertical="top" textRotation="180" shrinkToFit="1"/>
    </xf>
    <xf numFmtId="0" fontId="46" fillId="0" borderId="88" xfId="0" applyFont="1" applyBorder="1" applyAlignment="1" applyProtection="1">
      <alignment horizontal="center" vertical="center" shrinkToFit="1"/>
    </xf>
    <xf numFmtId="179" fontId="45" fillId="0" borderId="0" xfId="0" applyNumberFormat="1" applyFont="1" applyBorder="1" applyAlignment="1" applyProtection="1">
      <alignment horizontal="center" vertical="center" shrinkToFit="1"/>
    </xf>
    <xf numFmtId="0" fontId="45" fillId="0" borderId="0" xfId="0" applyFont="1" applyAlignment="1" applyProtection="1">
      <alignment shrinkToFit="1"/>
    </xf>
    <xf numFmtId="0" fontId="45" fillId="0" borderId="2" xfId="0" applyFont="1" applyBorder="1" applyAlignment="1" applyProtection="1">
      <alignment horizontal="center" vertical="center" shrinkToFit="1"/>
    </xf>
    <xf numFmtId="0" fontId="47" fillId="0" borderId="0" xfId="0" applyFont="1" applyAlignment="1" applyProtection="1">
      <alignment vertical="top" textRotation="180" shrinkToFit="1"/>
    </xf>
    <xf numFmtId="0" fontId="40" fillId="2" borderId="93" xfId="0" applyFont="1" applyFill="1" applyBorder="1" applyAlignment="1" applyProtection="1">
      <alignment horizontal="center" vertical="center" shrinkToFit="1"/>
    </xf>
    <xf numFmtId="0" fontId="40" fillId="3" borderId="94" xfId="0" applyFont="1" applyFill="1" applyBorder="1" applyAlignment="1" applyProtection="1">
      <alignment horizontal="center" vertical="center" wrapText="1" shrinkToFit="1"/>
      <protection locked="0"/>
    </xf>
    <xf numFmtId="180" fontId="14" fillId="3" borderId="88" xfId="0" applyNumberFormat="1" applyFont="1" applyFill="1" applyBorder="1" applyAlignment="1" applyProtection="1">
      <alignment horizontal="right" vertical="center" shrinkToFit="1"/>
      <protection locked="0"/>
    </xf>
    <xf numFmtId="0" fontId="40" fillId="2" borderId="67" xfId="0" applyFont="1" applyFill="1" applyBorder="1" applyAlignment="1" applyProtection="1">
      <alignment horizontal="center" vertical="center" shrinkToFit="1"/>
    </xf>
    <xf numFmtId="0" fontId="40" fillId="3" borderId="96" xfId="0" applyFont="1" applyFill="1" applyBorder="1" applyAlignment="1" applyProtection="1">
      <alignment horizontal="center" vertical="center" wrapText="1" shrinkToFit="1"/>
      <protection locked="0"/>
    </xf>
    <xf numFmtId="180" fontId="14" fillId="3" borderId="22" xfId="0" applyNumberFormat="1" applyFont="1" applyFill="1" applyBorder="1" applyAlignment="1" applyProtection="1">
      <alignment horizontal="right" vertical="center" shrinkToFit="1"/>
      <protection locked="0"/>
    </xf>
    <xf numFmtId="179" fontId="0" fillId="0" borderId="0" xfId="0" applyNumberFormat="1" applyFont="1" applyAlignment="1" applyProtection="1">
      <alignment shrinkToFit="1"/>
    </xf>
    <xf numFmtId="0" fontId="40" fillId="2" borderId="97" xfId="0" applyFont="1" applyFill="1" applyBorder="1" applyAlignment="1" applyProtection="1">
      <alignment horizontal="center" vertical="center" shrinkToFit="1"/>
    </xf>
    <xf numFmtId="0" fontId="40" fillId="3" borderId="98" xfId="0" applyFont="1" applyFill="1" applyBorder="1" applyAlignment="1" applyProtection="1">
      <alignment horizontal="center" vertical="center" wrapText="1" shrinkToFit="1"/>
      <protection locked="0"/>
    </xf>
    <xf numFmtId="180" fontId="14" fillId="3" borderId="2" xfId="0" applyNumberFormat="1" applyFont="1" applyFill="1" applyBorder="1" applyAlignment="1" applyProtection="1">
      <alignment horizontal="right" vertical="center" shrinkToFit="1"/>
      <protection locked="0"/>
    </xf>
    <xf numFmtId="0" fontId="40" fillId="0" borderId="0" xfId="0" applyFont="1" applyAlignment="1" applyProtection="1">
      <alignment shrinkToFit="1"/>
    </xf>
    <xf numFmtId="0" fontId="48" fillId="0" borderId="0" xfId="0" applyFont="1" applyFill="1" applyBorder="1" applyAlignment="1" applyProtection="1">
      <alignment horizontal="left"/>
    </xf>
    <xf numFmtId="0" fontId="0" fillId="0" borderId="0" xfId="0" applyAlignment="1">
      <alignment horizontal="left"/>
    </xf>
    <xf numFmtId="0" fontId="0" fillId="0" borderId="0" xfId="0" applyFill="1" applyBorder="1" applyAlignment="1">
      <alignment horizontal="left"/>
    </xf>
    <xf numFmtId="0" fontId="29" fillId="0" borderId="0" xfId="0" applyFont="1" applyFill="1" applyBorder="1" applyAlignment="1" applyProtection="1">
      <alignment horizontal="left" vertical="center"/>
    </xf>
    <xf numFmtId="0" fontId="42" fillId="9" borderId="99" xfId="0" applyFont="1" applyFill="1" applyBorder="1" applyAlignment="1">
      <alignment horizontal="center" vertical="center"/>
    </xf>
    <xf numFmtId="0" fontId="42" fillId="9" borderId="58" xfId="0" applyFont="1" applyFill="1" applyBorder="1" applyAlignment="1">
      <alignment horizontal="center" vertical="center"/>
    </xf>
    <xf numFmtId="0" fontId="42" fillId="8" borderId="100" xfId="0" applyFont="1" applyFill="1" applyBorder="1" applyAlignment="1">
      <alignment horizontal="center" vertical="center"/>
    </xf>
    <xf numFmtId="0" fontId="42" fillId="8" borderId="58" xfId="0" applyFont="1" applyFill="1" applyBorder="1" applyAlignment="1">
      <alignment horizontal="center" vertical="center"/>
    </xf>
    <xf numFmtId="183" fontId="0" fillId="7" borderId="100" xfId="0" applyNumberFormat="1" applyFill="1" applyBorder="1" applyAlignment="1" applyProtection="1">
      <alignment horizontal="left" shrinkToFit="1"/>
      <protection locked="0"/>
    </xf>
    <xf numFmtId="183" fontId="0" fillId="7" borderId="58" xfId="0" applyNumberFormat="1" applyFill="1" applyBorder="1" applyAlignment="1" applyProtection="1">
      <alignment horizontal="left" shrinkToFit="1"/>
      <protection locked="0"/>
    </xf>
    <xf numFmtId="0" fontId="18" fillId="0" borderId="59" xfId="2" applyFont="1" applyBorder="1">
      <alignment vertical="center"/>
    </xf>
    <xf numFmtId="0" fontId="50" fillId="0" borderId="88" xfId="0" applyFont="1" applyBorder="1" applyAlignment="1" applyProtection="1">
      <alignment horizontal="center" vertical="center" shrinkToFit="1"/>
    </xf>
    <xf numFmtId="0" fontId="51" fillId="0" borderId="2" xfId="0" applyFont="1" applyBorder="1" applyAlignment="1" applyProtection="1">
      <alignment horizontal="center" vertical="center" shrinkToFit="1"/>
    </xf>
    <xf numFmtId="49" fontId="37" fillId="0" borderId="22" xfId="4" applyNumberFormat="1" applyFont="1" applyFill="1" applyBorder="1" applyAlignment="1" applyProtection="1">
      <alignment horizontal="center" vertical="center" shrinkToFit="1"/>
    </xf>
    <xf numFmtId="49" fontId="43" fillId="0" borderId="22" xfId="4" applyNumberFormat="1" applyFont="1" applyFill="1" applyBorder="1" applyAlignment="1" applyProtection="1">
      <alignment vertical="center" shrinkToFit="1"/>
    </xf>
    <xf numFmtId="49" fontId="37" fillId="0" borderId="22" xfId="4" applyNumberFormat="1" applyFont="1" applyFill="1" applyBorder="1" applyAlignment="1" applyProtection="1">
      <alignment vertical="center" shrinkToFit="1"/>
    </xf>
    <xf numFmtId="49" fontId="44" fillId="0" borderId="22" xfId="4" applyNumberFormat="1" applyFont="1" applyFill="1" applyBorder="1" applyAlignment="1" applyProtection="1">
      <alignment vertical="center" shrinkToFit="1"/>
    </xf>
    <xf numFmtId="0" fontId="37" fillId="0" borderId="0" xfId="4" applyNumberFormat="1" applyFont="1" applyFill="1" applyBorder="1" applyProtection="1">
      <alignment vertical="center"/>
    </xf>
    <xf numFmtId="184" fontId="14" fillId="0" borderId="95" xfId="5" applyNumberFormat="1" applyFont="1" applyFill="1" applyBorder="1" applyAlignment="1" applyProtection="1">
      <alignment horizontal="right" vertical="center" shrinkToFit="1"/>
    </xf>
    <xf numFmtId="49" fontId="14" fillId="0" borderId="0" xfId="5" applyNumberFormat="1" applyFont="1" applyFill="1" applyBorder="1" applyAlignment="1" applyProtection="1">
      <alignment horizontal="right" vertical="center" shrinkToFit="1"/>
    </xf>
    <xf numFmtId="184" fontId="14" fillId="0" borderId="60" xfId="5" applyNumberFormat="1" applyFont="1" applyFill="1" applyBorder="1" applyAlignment="1" applyProtection="1">
      <alignment horizontal="right" vertical="center" shrinkToFit="1"/>
    </xf>
    <xf numFmtId="0" fontId="3" fillId="2" borderId="0" xfId="0" applyFont="1" applyFill="1" applyBorder="1" applyAlignment="1" applyProtection="1">
      <alignment shrinkToFit="1"/>
    </xf>
    <xf numFmtId="0" fontId="3" fillId="2" borderId="0" xfId="0" applyFont="1" applyFill="1" applyBorder="1" applyAlignment="1" applyProtection="1">
      <alignment horizontal="left" vertical="center" shrinkToFit="1"/>
    </xf>
    <xf numFmtId="0" fontId="7" fillId="2" borderId="4" xfId="0" applyFont="1" applyFill="1" applyBorder="1" applyAlignment="1" applyProtection="1">
      <alignment horizontal="center" vertical="center" shrinkToFit="1"/>
    </xf>
    <xf numFmtId="0" fontId="7" fillId="2" borderId="4" xfId="0" applyNumberFormat="1" applyFont="1" applyFill="1" applyBorder="1" applyAlignment="1" applyProtection="1">
      <alignment vertical="center" shrinkToFit="1"/>
    </xf>
    <xf numFmtId="0" fontId="7" fillId="2" borderId="22" xfId="0" applyNumberFormat="1" applyFont="1" applyFill="1" applyBorder="1" applyAlignment="1" applyProtection="1">
      <alignment vertical="center" shrinkToFit="1"/>
    </xf>
    <xf numFmtId="0" fontId="7" fillId="2" borderId="2" xfId="0"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shrinkToFit="1"/>
    </xf>
    <xf numFmtId="176" fontId="7" fillId="0" borderId="0" xfId="0" applyNumberFormat="1" applyFont="1" applyFill="1" applyBorder="1" applyAlignment="1" applyProtection="1">
      <alignment horizontal="center" vertical="center" wrapText="1" shrinkToFit="1"/>
    </xf>
    <xf numFmtId="176" fontId="8" fillId="2" borderId="35" xfId="0" applyNumberFormat="1" applyFont="1" applyFill="1" applyBorder="1" applyAlignment="1" applyProtection="1">
      <alignment horizontal="center" shrinkToFit="1"/>
    </xf>
    <xf numFmtId="176" fontId="3" fillId="0" borderId="0" xfId="0" applyNumberFormat="1" applyFont="1" applyBorder="1" applyAlignment="1" applyProtection="1">
      <alignment horizontal="center"/>
    </xf>
    <xf numFmtId="176" fontId="8" fillId="2" borderId="28" xfId="0" applyNumberFormat="1" applyFont="1" applyFill="1" applyBorder="1" applyAlignment="1" applyProtection="1">
      <alignment horizontal="center" shrinkToFit="1"/>
    </xf>
    <xf numFmtId="0" fontId="10" fillId="2" borderId="0" xfId="0" applyFont="1" applyFill="1" applyBorder="1" applyAlignment="1" applyProtection="1">
      <alignment horizontal="left" vertical="center"/>
    </xf>
    <xf numFmtId="14" fontId="18" fillId="0" borderId="59" xfId="2" applyNumberFormat="1" applyFont="1" applyBorder="1">
      <alignment vertical="center"/>
    </xf>
    <xf numFmtId="0" fontId="56" fillId="0" borderId="44" xfId="0" applyFont="1" applyBorder="1" applyProtection="1"/>
    <xf numFmtId="0" fontId="56" fillId="0" borderId="0" xfId="0" applyFont="1" applyBorder="1" applyProtection="1"/>
    <xf numFmtId="49" fontId="56" fillId="2" borderId="67" xfId="0" applyNumberFormat="1" applyFont="1" applyFill="1" applyBorder="1" applyAlignment="1" applyProtection="1">
      <alignment horizontal="right" shrinkToFit="1"/>
    </xf>
    <xf numFmtId="49" fontId="56" fillId="2" borderId="22" xfId="0" applyNumberFormat="1" applyFont="1" applyFill="1" applyBorder="1" applyAlignment="1" applyProtection="1">
      <alignment horizontal="right" shrinkToFit="1"/>
    </xf>
    <xf numFmtId="0" fontId="55" fillId="2" borderId="41" xfId="0" applyFont="1" applyFill="1" applyBorder="1" applyAlignment="1" applyProtection="1">
      <alignment horizontal="center"/>
    </xf>
    <xf numFmtId="0" fontId="56" fillId="2" borderId="42" xfId="0" applyFont="1" applyFill="1" applyBorder="1" applyProtection="1"/>
    <xf numFmtId="0" fontId="56" fillId="2" borderId="43" xfId="0" applyFont="1" applyFill="1" applyBorder="1" applyProtection="1"/>
    <xf numFmtId="0" fontId="56" fillId="2" borderId="44" xfId="0" applyFont="1" applyFill="1" applyBorder="1" applyProtection="1"/>
    <xf numFmtId="0" fontId="56" fillId="2" borderId="0" xfId="0" applyFont="1" applyFill="1" applyBorder="1" applyProtection="1"/>
    <xf numFmtId="0" fontId="56" fillId="2" borderId="45" xfId="0" applyFont="1" applyFill="1" applyBorder="1" applyProtection="1"/>
    <xf numFmtId="0" fontId="56" fillId="2" borderId="62" xfId="0" applyFont="1" applyFill="1" applyBorder="1" applyProtection="1"/>
    <xf numFmtId="49" fontId="56" fillId="2" borderId="60" xfId="0" applyNumberFormat="1" applyFont="1" applyFill="1" applyBorder="1" applyAlignment="1" applyProtection="1">
      <alignment horizontal="right" shrinkToFit="1"/>
    </xf>
    <xf numFmtId="0" fontId="55" fillId="2" borderId="44" xfId="0" applyFont="1" applyFill="1" applyBorder="1" applyAlignment="1" applyProtection="1">
      <alignment horizontal="center"/>
    </xf>
    <xf numFmtId="0" fontId="56" fillId="2" borderId="61" xfId="0" applyFont="1" applyFill="1" applyBorder="1" applyProtection="1"/>
    <xf numFmtId="0" fontId="56" fillId="2" borderId="63" xfId="0" applyFont="1" applyFill="1" applyBorder="1" applyProtection="1"/>
    <xf numFmtId="176" fontId="3" fillId="2" borderId="0" xfId="0" applyNumberFormat="1" applyFont="1" applyFill="1" applyAlignment="1" applyProtection="1">
      <alignment horizontal="center"/>
    </xf>
    <xf numFmtId="0" fontId="35" fillId="2" borderId="0" xfId="0" applyFont="1" applyFill="1" applyProtection="1"/>
    <xf numFmtId="0" fontId="28" fillId="2" borderId="0" xfId="0" applyFont="1" applyFill="1" applyProtection="1"/>
    <xf numFmtId="0" fontId="0" fillId="2" borderId="0" xfId="0" applyFill="1" applyProtection="1"/>
    <xf numFmtId="0" fontId="30" fillId="2" borderId="0" xfId="0" applyFont="1" applyFill="1" applyProtection="1"/>
    <xf numFmtId="0" fontId="31" fillId="2" borderId="64" xfId="0" applyFont="1" applyFill="1" applyBorder="1" applyAlignment="1" applyProtection="1">
      <alignment horizontal="center" vertical="center"/>
    </xf>
    <xf numFmtId="0" fontId="31" fillId="2" borderId="69" xfId="0" applyFont="1" applyFill="1" applyBorder="1" applyAlignment="1" applyProtection="1">
      <alignment horizontal="center" vertical="center"/>
    </xf>
    <xf numFmtId="0" fontId="31" fillId="2" borderId="65" xfId="0" applyFont="1" applyFill="1" applyBorder="1" applyAlignment="1" applyProtection="1">
      <alignment horizontal="center" vertical="center"/>
    </xf>
    <xf numFmtId="0" fontId="29" fillId="2" borderId="102" xfId="0" applyFont="1" applyFill="1" applyBorder="1" applyAlignment="1" applyProtection="1">
      <alignment vertical="center"/>
    </xf>
    <xf numFmtId="0" fontId="29" fillId="2" borderId="22" xfId="0" applyFont="1" applyFill="1" applyBorder="1" applyAlignment="1" applyProtection="1">
      <alignment vertical="center"/>
    </xf>
    <xf numFmtId="0" fontId="29" fillId="2" borderId="60" xfId="0" applyFont="1" applyFill="1" applyBorder="1" applyAlignment="1" applyProtection="1">
      <alignment vertical="center" wrapText="1"/>
    </xf>
    <xf numFmtId="0" fontId="29" fillId="2" borderId="71" xfId="0" applyFont="1" applyFill="1" applyBorder="1" applyAlignment="1" applyProtection="1">
      <alignment horizontal="center" vertical="center"/>
    </xf>
    <xf numFmtId="38" fontId="29" fillId="2" borderId="22" xfId="0" applyNumberFormat="1" applyFont="1" applyFill="1" applyBorder="1" applyAlignment="1" applyProtection="1">
      <alignment vertical="center"/>
    </xf>
    <xf numFmtId="0" fontId="35" fillId="2" borderId="22" xfId="0" applyFont="1" applyFill="1" applyBorder="1" applyAlignment="1" applyProtection="1">
      <alignment horizontal="center" vertical="center"/>
    </xf>
    <xf numFmtId="0" fontId="33" fillId="2" borderId="70" xfId="0" applyFont="1" applyFill="1" applyBorder="1" applyAlignment="1" applyProtection="1">
      <alignment horizontal="left" vertical="center" wrapText="1"/>
    </xf>
    <xf numFmtId="0" fontId="29" fillId="2" borderId="104" xfId="0" applyFont="1" applyFill="1" applyBorder="1" applyAlignment="1" applyProtection="1">
      <alignment horizontal="center" vertical="center"/>
    </xf>
    <xf numFmtId="0" fontId="29" fillId="2" borderId="2" xfId="0" applyFont="1" applyFill="1" applyBorder="1" applyAlignment="1" applyProtection="1">
      <alignment vertical="center"/>
    </xf>
    <xf numFmtId="0" fontId="33" fillId="2" borderId="60" xfId="0" applyFont="1" applyFill="1" applyBorder="1" applyAlignment="1" applyProtection="1">
      <alignment vertical="center" wrapText="1"/>
    </xf>
    <xf numFmtId="0" fontId="32" fillId="2" borderId="0" xfId="0" applyFont="1" applyFill="1" applyBorder="1" applyAlignment="1" applyProtection="1">
      <alignment horizontal="left" vertical="center"/>
    </xf>
    <xf numFmtId="0" fontId="29" fillId="2" borderId="0" xfId="0" applyFont="1" applyFill="1" applyProtection="1"/>
    <xf numFmtId="0" fontId="31" fillId="2" borderId="0" xfId="0" applyFont="1" applyFill="1" applyBorder="1" applyAlignment="1" applyProtection="1">
      <alignment horizontal="left" vertical="center"/>
    </xf>
    <xf numFmtId="0" fontId="32" fillId="2" borderId="0" xfId="0" applyFont="1" applyFill="1" applyBorder="1" applyAlignment="1" applyProtection="1">
      <alignment vertical="center"/>
    </xf>
    <xf numFmtId="0" fontId="29" fillId="2"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178" fontId="0" fillId="2" borderId="0" xfId="0" applyNumberFormat="1" applyFill="1" applyAlignment="1" applyProtection="1">
      <alignment horizontal="right"/>
    </xf>
    <xf numFmtId="0" fontId="31" fillId="2" borderId="66" xfId="0" applyFont="1" applyFill="1" applyBorder="1" applyAlignment="1" applyProtection="1">
      <alignment horizontal="center" vertical="center" wrapText="1"/>
    </xf>
    <xf numFmtId="0" fontId="30" fillId="2" borderId="0" xfId="0" applyFont="1" applyFill="1" applyBorder="1" applyAlignment="1" applyProtection="1">
      <alignment horizontal="left"/>
    </xf>
    <xf numFmtId="0" fontId="27" fillId="2" borderId="0" xfId="0" applyFont="1" applyFill="1" applyBorder="1" applyAlignment="1" applyProtection="1">
      <alignment horizontal="left"/>
    </xf>
    <xf numFmtId="0" fontId="34" fillId="2" borderId="101" xfId="0" applyFont="1" applyFill="1" applyBorder="1" applyAlignment="1" applyProtection="1">
      <alignment horizontal="center" vertical="center"/>
      <protection locked="0"/>
    </xf>
    <xf numFmtId="0" fontId="34" fillId="2" borderId="67" xfId="0" applyFont="1" applyFill="1" applyBorder="1" applyAlignment="1" applyProtection="1">
      <alignment horizontal="center" vertical="center"/>
      <protection locked="0"/>
    </xf>
    <xf numFmtId="0" fontId="34" fillId="2" borderId="68"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shrinkToFit="1"/>
    </xf>
    <xf numFmtId="176" fontId="7" fillId="2" borderId="0" xfId="0" applyNumberFormat="1" applyFont="1" applyFill="1" applyBorder="1" applyAlignment="1" applyProtection="1">
      <alignment horizontal="center" vertical="center" wrapText="1" shrinkToFit="1"/>
    </xf>
    <xf numFmtId="176" fontId="7" fillId="2" borderId="0" xfId="0" applyNumberFormat="1" applyFont="1" applyFill="1" applyBorder="1" applyAlignment="1" applyProtection="1">
      <alignment horizontal="center" vertical="center" shrinkToFit="1"/>
    </xf>
    <xf numFmtId="180" fontId="14" fillId="5" borderId="0" xfId="0" applyNumberFormat="1" applyFont="1" applyFill="1" applyBorder="1" applyAlignment="1" applyProtection="1">
      <alignment horizontal="right" vertical="center" shrinkToFit="1"/>
    </xf>
    <xf numFmtId="181" fontId="14" fillId="5" borderId="0" xfId="0" applyNumberFormat="1" applyFont="1" applyFill="1" applyBorder="1" applyAlignment="1" applyProtection="1">
      <alignment horizontal="right" vertical="center" shrinkToFit="1"/>
    </xf>
    <xf numFmtId="182" fontId="14" fillId="5" borderId="0" xfId="5" applyNumberFormat="1" applyFont="1" applyFill="1" applyBorder="1" applyAlignment="1" applyProtection="1">
      <alignment horizontal="right" vertical="center" shrinkToFit="1"/>
    </xf>
    <xf numFmtId="0" fontId="40" fillId="3" borderId="94" xfId="0" applyFont="1" applyFill="1" applyBorder="1" applyAlignment="1" applyProtection="1">
      <alignment horizontal="center" vertical="center" wrapText="1" shrinkToFit="1"/>
    </xf>
    <xf numFmtId="180" fontId="14" fillId="3" borderId="88" xfId="0" applyNumberFormat="1" applyFont="1" applyFill="1" applyBorder="1" applyAlignment="1" applyProtection="1">
      <alignment horizontal="right" vertical="center" shrinkToFit="1"/>
    </xf>
    <xf numFmtId="180" fontId="14" fillId="10" borderId="88" xfId="0" applyNumberFormat="1" applyFont="1" applyFill="1" applyBorder="1" applyAlignment="1" applyProtection="1">
      <alignment horizontal="right" vertical="center" shrinkToFit="1"/>
    </xf>
    <xf numFmtId="180" fontId="14" fillId="2" borderId="88" xfId="0" applyNumberFormat="1" applyFont="1" applyFill="1" applyBorder="1" applyAlignment="1" applyProtection="1">
      <alignment horizontal="right" vertical="center" shrinkToFit="1"/>
    </xf>
    <xf numFmtId="0" fontId="40" fillId="3" borderId="96" xfId="0" applyFont="1" applyFill="1" applyBorder="1" applyAlignment="1" applyProtection="1">
      <alignment horizontal="center" vertical="center" wrapText="1" shrinkToFit="1"/>
    </xf>
    <xf numFmtId="180" fontId="14" fillId="3" borderId="22" xfId="0" applyNumberFormat="1" applyFont="1" applyFill="1" applyBorder="1" applyAlignment="1" applyProtection="1">
      <alignment horizontal="right" vertical="center" shrinkToFit="1"/>
    </xf>
    <xf numFmtId="180" fontId="14" fillId="10" borderId="22" xfId="0" applyNumberFormat="1" applyFont="1" applyFill="1" applyBorder="1" applyAlignment="1" applyProtection="1">
      <alignment horizontal="right" vertical="center" shrinkToFit="1"/>
    </xf>
    <xf numFmtId="180" fontId="14" fillId="2" borderId="22" xfId="0" applyNumberFormat="1" applyFont="1" applyFill="1" applyBorder="1" applyAlignment="1" applyProtection="1">
      <alignment horizontal="right" vertical="center" shrinkToFit="1"/>
    </xf>
    <xf numFmtId="0" fontId="40" fillId="3" borderId="98" xfId="0" applyFont="1" applyFill="1" applyBorder="1" applyAlignment="1" applyProtection="1">
      <alignment horizontal="center" vertical="center" wrapText="1" shrinkToFit="1"/>
    </xf>
    <xf numFmtId="0" fontId="40" fillId="3" borderId="22" xfId="0" applyFont="1" applyFill="1" applyBorder="1" applyAlignment="1" applyProtection="1">
      <alignment horizontal="center" vertical="center" wrapText="1" shrinkToFit="1"/>
    </xf>
    <xf numFmtId="0" fontId="59" fillId="11" borderId="5" xfId="0" applyNumberFormat="1" applyFont="1" applyFill="1" applyBorder="1" applyAlignment="1" applyProtection="1">
      <alignment horizontal="center" vertical="center"/>
    </xf>
    <xf numFmtId="0" fontId="60" fillId="11" borderId="2" xfId="0" applyNumberFormat="1" applyFont="1" applyFill="1" applyBorder="1" applyAlignment="1" applyProtection="1">
      <alignment horizontal="center" vertical="center"/>
    </xf>
    <xf numFmtId="0" fontId="59" fillId="11" borderId="0" xfId="0" applyNumberFormat="1" applyFont="1" applyFill="1" applyBorder="1" applyAlignment="1" applyProtection="1">
      <alignment horizontal="center" vertical="center"/>
    </xf>
    <xf numFmtId="0" fontId="59" fillId="0" borderId="0" xfId="6" applyFont="1" applyProtection="1">
      <alignment vertical="center"/>
    </xf>
    <xf numFmtId="0" fontId="59" fillId="2" borderId="0" xfId="6" applyFont="1" applyFill="1" applyAlignment="1" applyProtection="1">
      <alignment horizontal="center" vertical="center"/>
    </xf>
    <xf numFmtId="0" fontId="60" fillId="11" borderId="23" xfId="0" applyNumberFormat="1" applyFont="1" applyFill="1" applyBorder="1" applyAlignment="1" applyProtection="1">
      <alignment horizontal="center" vertical="center"/>
    </xf>
    <xf numFmtId="0" fontId="61" fillId="0" borderId="0" xfId="0" applyNumberFormat="1" applyFont="1" applyBorder="1" applyAlignment="1" applyProtection="1">
      <alignment horizontal="center" vertical="center"/>
    </xf>
    <xf numFmtId="0" fontId="61" fillId="0" borderId="11" xfId="0" applyNumberFormat="1" applyFont="1" applyBorder="1" applyAlignment="1" applyProtection="1">
      <alignment horizontal="center" vertical="center"/>
    </xf>
    <xf numFmtId="0" fontId="59" fillId="0" borderId="0" xfId="0" applyNumberFormat="1" applyFont="1" applyFill="1" applyAlignment="1" applyProtection="1">
      <alignment horizontal="center" vertical="center"/>
    </xf>
    <xf numFmtId="0" fontId="60" fillId="12" borderId="22" xfId="6" applyFont="1" applyFill="1" applyBorder="1" applyAlignment="1" applyProtection="1">
      <alignment vertical="center" wrapText="1"/>
    </xf>
    <xf numFmtId="0" fontId="41" fillId="0" borderId="22" xfId="0" applyFont="1" applyBorder="1" applyAlignment="1" applyProtection="1">
      <alignment horizontal="left" vertical="center" wrapText="1"/>
    </xf>
    <xf numFmtId="0" fontId="59" fillId="0" borderId="118" xfId="0" applyNumberFormat="1" applyFont="1" applyFill="1" applyBorder="1" applyAlignment="1" applyProtection="1">
      <alignment horizontal="center" vertical="center"/>
    </xf>
    <xf numFmtId="0" fontId="59" fillId="0" borderId="6" xfId="0" applyNumberFormat="1" applyFont="1" applyFill="1" applyBorder="1" applyAlignment="1" applyProtection="1">
      <alignment horizontal="center" vertical="center"/>
    </xf>
    <xf numFmtId="0" fontId="59" fillId="0" borderId="6" xfId="0" applyNumberFormat="1" applyFont="1" applyFill="1" applyBorder="1" applyAlignment="1" applyProtection="1">
      <alignment vertical="center"/>
    </xf>
    <xf numFmtId="0" fontId="59" fillId="0" borderId="0" xfId="0" applyNumberFormat="1" applyFont="1" applyFill="1" applyAlignment="1" applyProtection="1">
      <alignment vertical="center"/>
    </xf>
    <xf numFmtId="0" fontId="60" fillId="0" borderId="0" xfId="6" applyFont="1" applyProtection="1">
      <alignment vertical="center"/>
    </xf>
    <xf numFmtId="0" fontId="60" fillId="2" borderId="0" xfId="6" applyFont="1" applyFill="1" applyAlignment="1" applyProtection="1">
      <alignment horizontal="center" vertical="center"/>
    </xf>
    <xf numFmtId="0" fontId="60" fillId="13" borderId="11" xfId="6" applyNumberFormat="1" applyFont="1" applyFill="1" applyBorder="1" applyProtection="1">
      <alignment vertical="center"/>
    </xf>
    <xf numFmtId="0" fontId="60" fillId="0" borderId="0" xfId="6" applyNumberFormat="1" applyFont="1" applyFill="1" applyBorder="1" applyProtection="1">
      <alignment vertical="center"/>
    </xf>
    <xf numFmtId="0" fontId="0" fillId="0" borderId="10" xfId="0" applyBorder="1" applyProtection="1"/>
    <xf numFmtId="0" fontId="0" fillId="0" borderId="2" xfId="0" applyBorder="1" applyProtection="1"/>
    <xf numFmtId="0" fontId="60" fillId="0" borderId="0" xfId="6" applyFont="1">
      <alignment vertical="center"/>
    </xf>
    <xf numFmtId="0" fontId="59" fillId="0" borderId="0" xfId="0" applyNumberFormat="1" applyFont="1" applyFill="1" applyBorder="1" applyAlignment="1" applyProtection="1">
      <alignment horizontal="center" vertical="center"/>
    </xf>
    <xf numFmtId="0" fontId="0" fillId="0" borderId="0" xfId="0" applyBorder="1" applyProtection="1"/>
    <xf numFmtId="0" fontId="0" fillId="0" borderId="4" xfId="0" applyBorder="1" applyProtection="1"/>
    <xf numFmtId="0" fontId="60" fillId="0" borderId="11" xfId="6" applyNumberFormat="1" applyFont="1" applyFill="1" applyBorder="1" applyProtection="1">
      <alignment vertical="center"/>
    </xf>
    <xf numFmtId="0" fontId="62" fillId="0" borderId="0" xfId="6" applyFont="1">
      <alignment vertical="center"/>
    </xf>
    <xf numFmtId="0" fontId="60" fillId="0" borderId="7" xfId="6" applyNumberFormat="1" applyFont="1" applyFill="1" applyBorder="1" applyProtection="1">
      <alignment vertical="center"/>
    </xf>
    <xf numFmtId="0" fontId="60" fillId="0" borderId="8" xfId="6" applyNumberFormat="1" applyFont="1" applyFill="1" applyBorder="1" applyProtection="1">
      <alignment vertical="center"/>
    </xf>
    <xf numFmtId="0" fontId="0" fillId="0" borderId="8" xfId="0" applyBorder="1" applyProtection="1"/>
    <xf numFmtId="0" fontId="0" fillId="0" borderId="23" xfId="0" applyBorder="1" applyProtection="1"/>
    <xf numFmtId="0" fontId="60" fillId="0" borderId="0" xfId="6" applyNumberFormat="1" applyFont="1" applyFill="1" applyProtection="1">
      <alignment vertical="center"/>
    </xf>
    <xf numFmtId="0" fontId="62" fillId="0" borderId="0" xfId="6" applyFont="1" applyProtection="1">
      <alignment vertical="center"/>
    </xf>
    <xf numFmtId="0" fontId="59" fillId="0" borderId="6" xfId="0" applyNumberFormat="1" applyFont="1" applyFill="1" applyBorder="1" applyAlignment="1" applyProtection="1">
      <alignment horizontal="center" vertical="center" shrinkToFit="1"/>
    </xf>
    <xf numFmtId="0" fontId="59" fillId="0" borderId="6" xfId="0" applyNumberFormat="1" applyFont="1" applyFill="1" applyBorder="1" applyAlignment="1" applyProtection="1">
      <alignment horizontal="left" vertical="center"/>
    </xf>
    <xf numFmtId="0" fontId="59" fillId="0" borderId="10" xfId="0" applyNumberFormat="1" applyFont="1" applyFill="1" applyBorder="1" applyAlignment="1" applyProtection="1">
      <alignment horizontal="center" vertical="center"/>
    </xf>
    <xf numFmtId="0" fontId="61" fillId="9" borderId="118" xfId="0" applyFont="1" applyFill="1" applyBorder="1" applyAlignment="1" applyProtection="1">
      <alignment vertical="center"/>
    </xf>
    <xf numFmtId="0" fontId="61" fillId="0" borderId="6" xfId="0" applyNumberFormat="1" applyFont="1" applyBorder="1" applyAlignment="1" applyProtection="1">
      <alignment horizontal="center" vertical="center"/>
    </xf>
    <xf numFmtId="0" fontId="61" fillId="0" borderId="6" xfId="0" applyFont="1" applyBorder="1" applyAlignment="1" applyProtection="1">
      <alignment horizontal="center" vertical="center"/>
    </xf>
    <xf numFmtId="0" fontId="61" fillId="0" borderId="6" xfId="0" applyFont="1" applyBorder="1" applyAlignment="1" applyProtection="1">
      <alignment vertical="center"/>
    </xf>
    <xf numFmtId="1" fontId="59" fillId="0" borderId="0" xfId="0" applyNumberFormat="1" applyFont="1" applyAlignment="1" applyProtection="1">
      <alignment vertical="center"/>
    </xf>
    <xf numFmtId="0" fontId="64" fillId="0" borderId="0" xfId="7" applyFont="1" applyProtection="1"/>
    <xf numFmtId="0" fontId="64" fillId="0" borderId="0" xfId="7" applyFont="1" applyAlignment="1" applyProtection="1">
      <alignment horizontal="center" vertical="center"/>
    </xf>
    <xf numFmtId="0" fontId="64" fillId="0" borderId="0" xfId="7" applyFont="1" applyBorder="1" applyAlignment="1" applyProtection="1">
      <alignment horizontal="center" vertical="center"/>
    </xf>
    <xf numFmtId="185" fontId="64" fillId="0" borderId="59" xfId="7" applyNumberFormat="1" applyFont="1" applyBorder="1" applyAlignment="1" applyProtection="1">
      <alignment horizontal="center" vertical="center"/>
    </xf>
    <xf numFmtId="0" fontId="64" fillId="8" borderId="119" xfId="7" applyFont="1" applyFill="1" applyBorder="1" applyAlignment="1" applyProtection="1">
      <alignment horizontal="center" vertical="center"/>
    </xf>
    <xf numFmtId="0" fontId="64" fillId="8" borderId="120" xfId="7" applyFont="1" applyFill="1" applyBorder="1" applyAlignment="1" applyProtection="1">
      <alignment horizontal="center" vertical="center"/>
    </xf>
    <xf numFmtId="0" fontId="64" fillId="8" borderId="121" xfId="7" applyFont="1" applyFill="1" applyBorder="1" applyAlignment="1" applyProtection="1">
      <alignment horizontal="center" vertical="center"/>
    </xf>
    <xf numFmtId="14" fontId="64" fillId="0" borderId="23" xfId="7" applyNumberFormat="1" applyFont="1" applyBorder="1" applyAlignment="1" applyProtection="1">
      <alignment horizontal="center" vertical="center"/>
    </xf>
    <xf numFmtId="0" fontId="64" fillId="0" borderId="23" xfId="7" applyFont="1" applyBorder="1" applyAlignment="1" applyProtection="1">
      <alignment horizontal="center" vertical="center"/>
    </xf>
    <xf numFmtId="14" fontId="64" fillId="0" borderId="22" xfId="7" applyNumberFormat="1" applyFont="1" applyBorder="1" applyAlignment="1" applyProtection="1">
      <alignment horizontal="center" vertical="center"/>
    </xf>
    <xf numFmtId="0" fontId="64" fillId="0" borderId="22" xfId="7" applyFont="1" applyBorder="1" applyAlignment="1" applyProtection="1">
      <alignment horizontal="center" vertical="center"/>
    </xf>
    <xf numFmtId="0" fontId="64" fillId="0" borderId="22" xfId="7" applyFont="1" applyBorder="1" applyAlignment="1" applyProtection="1">
      <alignment horizontal="center" vertical="center" wrapText="1"/>
    </xf>
    <xf numFmtId="2" fontId="64" fillId="0" borderId="23" xfId="7" applyNumberFormat="1" applyFont="1" applyBorder="1" applyAlignment="1" applyProtection="1">
      <alignment horizontal="center" vertical="center"/>
    </xf>
    <xf numFmtId="2" fontId="64" fillId="0" borderId="22" xfId="7" applyNumberFormat="1" applyFont="1" applyBorder="1" applyAlignment="1" applyProtection="1">
      <alignment horizontal="center" vertical="center"/>
    </xf>
    <xf numFmtId="2" fontId="64" fillId="0" borderId="22" xfId="7" applyNumberFormat="1" applyFont="1" applyBorder="1" applyAlignment="1" applyProtection="1">
      <alignment horizontal="center" vertical="center" wrapText="1"/>
    </xf>
    <xf numFmtId="0" fontId="7" fillId="2" borderId="0" xfId="0" applyFont="1" applyFill="1" applyBorder="1" applyAlignment="1" applyProtection="1">
      <alignment vertical="center"/>
    </xf>
    <xf numFmtId="0" fontId="7" fillId="2" borderId="22" xfId="0" applyFont="1" applyFill="1" applyBorder="1" applyAlignment="1" applyProtection="1">
      <alignment vertical="center"/>
    </xf>
    <xf numFmtId="0" fontId="53" fillId="2" borderId="62" xfId="0" applyFont="1" applyFill="1" applyBorder="1" applyAlignment="1" applyProtection="1">
      <alignment vertical="center" shrinkToFit="1"/>
    </xf>
    <xf numFmtId="176" fontId="7" fillId="0" borderId="0" xfId="0" applyNumberFormat="1" applyFont="1" applyFill="1" applyBorder="1" applyAlignment="1" applyProtection="1">
      <alignment horizontal="center" vertical="center" wrapText="1" shrinkToFit="1"/>
    </xf>
    <xf numFmtId="176" fontId="7" fillId="0" borderId="11" xfId="0" applyNumberFormat="1" applyFont="1" applyFill="1" applyBorder="1" applyAlignment="1" applyProtection="1">
      <alignment horizontal="center" vertical="center" wrapText="1" shrinkToFit="1"/>
    </xf>
    <xf numFmtId="0" fontId="7" fillId="3" borderId="22"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76" fontId="7" fillId="4" borderId="22" xfId="0" applyNumberFormat="1" applyFont="1" applyFill="1" applyBorder="1" applyAlignment="1" applyProtection="1">
      <alignment horizontal="center" vertical="center" wrapText="1" shrinkToFit="1"/>
      <protection locked="0"/>
    </xf>
    <xf numFmtId="176" fontId="7" fillId="2" borderId="22" xfId="0" applyNumberFormat="1" applyFont="1" applyFill="1" applyBorder="1" applyAlignment="1" applyProtection="1">
      <alignment horizontal="center" vertical="center" wrapText="1" shrinkToFit="1"/>
    </xf>
    <xf numFmtId="176" fontId="7" fillId="4" borderId="22" xfId="0" applyNumberFormat="1" applyFont="1" applyFill="1" applyBorder="1" applyAlignment="1" applyProtection="1">
      <alignment horizontal="center" vertical="center" shrinkToFit="1"/>
      <protection locked="0"/>
    </xf>
    <xf numFmtId="0" fontId="0" fillId="11" borderId="0" xfId="0" applyFill="1"/>
    <xf numFmtId="0" fontId="7" fillId="2" borderId="22" xfId="0" applyFont="1" applyFill="1" applyBorder="1" applyAlignment="1" applyProtection="1">
      <alignment horizontal="center" vertical="center" shrinkToFit="1"/>
    </xf>
    <xf numFmtId="0" fontId="35" fillId="2" borderId="122" xfId="0" applyFont="1" applyFill="1" applyBorder="1" applyAlignment="1" applyProtection="1">
      <alignment horizontal="center" vertical="center"/>
    </xf>
    <xf numFmtId="0" fontId="35" fillId="2" borderId="71" xfId="0" applyFont="1" applyFill="1" applyBorder="1" applyAlignment="1" applyProtection="1">
      <alignment horizontal="center" vertical="center"/>
    </xf>
    <xf numFmtId="0" fontId="0" fillId="2" borderId="103" xfId="0" applyFont="1" applyFill="1" applyBorder="1" applyAlignment="1" applyProtection="1">
      <alignment vertical="center" wrapText="1"/>
    </xf>
    <xf numFmtId="0" fontId="29" fillId="2" borderId="0" xfId="0" applyFont="1" applyFill="1" applyBorder="1" applyAlignment="1" applyProtection="1">
      <alignment vertical="center"/>
    </xf>
    <xf numFmtId="0" fontId="7" fillId="2" borderId="7" xfId="0" applyFont="1" applyFill="1" applyBorder="1" applyAlignment="1" applyProtection="1">
      <alignment vertical="center" shrinkToFit="1"/>
    </xf>
    <xf numFmtId="0" fontId="3" fillId="2" borderId="23" xfId="0" applyFont="1" applyFill="1" applyBorder="1" applyAlignment="1" applyProtection="1">
      <alignment horizontal="right" vertical="center"/>
    </xf>
    <xf numFmtId="0" fontId="3" fillId="2" borderId="22" xfId="0" applyFont="1" applyFill="1" applyBorder="1" applyAlignment="1" applyProtection="1">
      <alignment horizontal="center" vertical="center"/>
    </xf>
    <xf numFmtId="0" fontId="3" fillId="2" borderId="22" xfId="0" applyFont="1" applyFill="1" applyBorder="1" applyAlignment="1" applyProtection="1">
      <alignment horizontal="right" vertical="center"/>
    </xf>
    <xf numFmtId="0" fontId="60" fillId="11" borderId="11" xfId="0" applyNumberFormat="1" applyFont="1" applyFill="1" applyBorder="1" applyAlignment="1" applyProtection="1">
      <alignment horizontal="center" vertical="center"/>
    </xf>
    <xf numFmtId="0" fontId="60" fillId="11" borderId="5" xfId="0" applyNumberFormat="1" applyFont="1" applyFill="1" applyBorder="1" applyAlignment="1" applyProtection="1">
      <alignment horizontal="center" vertical="center"/>
    </xf>
    <xf numFmtId="178" fontId="0" fillId="14" borderId="0" xfId="0" applyNumberFormat="1" applyFill="1" applyAlignment="1" applyProtection="1">
      <alignment horizontal="center" vertical="center"/>
    </xf>
    <xf numFmtId="0" fontId="33" fillId="2" borderId="60" xfId="0" applyFont="1" applyFill="1" applyBorder="1" applyAlignment="1" applyProtection="1">
      <alignment horizontal="left" vertical="top" wrapText="1"/>
    </xf>
    <xf numFmtId="0" fontId="31" fillId="3" borderId="27" xfId="0" applyFont="1" applyFill="1" applyBorder="1" applyAlignment="1" applyProtection="1">
      <alignment horizontal="left" vertical="center"/>
      <protection locked="0"/>
    </xf>
    <xf numFmtId="0" fontId="31" fillId="3" borderId="9" xfId="0" applyFont="1" applyFill="1" applyBorder="1" applyAlignment="1" applyProtection="1">
      <alignment horizontal="left" vertical="center"/>
      <protection locked="0"/>
    </xf>
    <xf numFmtId="0" fontId="33" fillId="2" borderId="70" xfId="0" applyFont="1" applyFill="1" applyBorder="1" applyAlignment="1" applyProtection="1">
      <alignment horizontal="left" vertical="center" wrapText="1"/>
    </xf>
    <xf numFmtId="0" fontId="33" fillId="2" borderId="48" xfId="0" applyFont="1" applyFill="1" applyBorder="1" applyAlignment="1" applyProtection="1">
      <alignment horizontal="left" vertical="center" wrapText="1"/>
    </xf>
    <xf numFmtId="0" fontId="34" fillId="2" borderId="97" xfId="0" applyFont="1" applyFill="1" applyBorder="1" applyAlignment="1" applyProtection="1">
      <alignment horizontal="center" vertical="center"/>
      <protection locked="0"/>
    </xf>
    <xf numFmtId="0" fontId="34" fillId="2" borderId="90" xfId="0" applyFont="1" applyFill="1" applyBorder="1" applyAlignment="1" applyProtection="1">
      <alignment horizontal="center" vertical="center"/>
      <protection locked="0"/>
    </xf>
    <xf numFmtId="0" fontId="29"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xf>
    <xf numFmtId="0" fontId="67" fillId="14" borderId="0"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2" borderId="27" xfId="0" applyFont="1" applyFill="1" applyBorder="1" applyAlignment="1" applyProtection="1">
      <alignment horizontal="center" vertical="center" shrinkToFit="1"/>
    </xf>
    <xf numFmtId="0" fontId="7" fillId="2" borderId="9"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12" fillId="0" borderId="0" xfId="0" applyFont="1" applyBorder="1" applyAlignment="1" applyProtection="1">
      <alignment horizontal="left" vertical="top" wrapText="1"/>
    </xf>
    <xf numFmtId="0" fontId="13" fillId="5" borderId="41" xfId="0" applyFont="1" applyFill="1" applyBorder="1" applyAlignment="1" applyProtection="1">
      <alignment horizontal="left" vertical="top" wrapText="1"/>
    </xf>
    <xf numFmtId="0" fontId="13" fillId="5" borderId="42" xfId="0" applyFont="1" applyFill="1" applyBorder="1" applyAlignment="1" applyProtection="1">
      <alignment horizontal="left" vertical="top" wrapText="1"/>
    </xf>
    <xf numFmtId="0" fontId="13" fillId="5" borderId="43" xfId="0" applyFont="1" applyFill="1" applyBorder="1" applyAlignment="1" applyProtection="1">
      <alignment horizontal="left" vertical="top" wrapText="1"/>
    </xf>
    <xf numFmtId="0" fontId="7" fillId="2" borderId="6"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176" fontId="7" fillId="4" borderId="4" xfId="0" applyNumberFormat="1" applyFont="1" applyFill="1" applyBorder="1" applyAlignment="1" applyProtection="1">
      <alignment horizontal="center" vertical="center" shrinkToFit="1"/>
    </xf>
    <xf numFmtId="176" fontId="7" fillId="4" borderId="23" xfId="0" applyNumberFormat="1" applyFont="1" applyFill="1" applyBorder="1" applyAlignment="1" applyProtection="1">
      <alignment horizontal="center" vertical="center" shrinkToFit="1"/>
    </xf>
    <xf numFmtId="176" fontId="7" fillId="4" borderId="48" xfId="0" applyNumberFormat="1" applyFont="1" applyFill="1" applyBorder="1" applyAlignment="1" applyProtection="1">
      <alignment horizontal="center" vertical="center" shrinkToFit="1"/>
    </xf>
    <xf numFmtId="176" fontId="7" fillId="4" borderId="49"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horizontal="center" vertical="center" wrapText="1" shrinkToFit="1"/>
    </xf>
    <xf numFmtId="176" fontId="7" fillId="0" borderId="11" xfId="0" applyNumberFormat="1" applyFont="1" applyFill="1" applyBorder="1" applyAlignment="1" applyProtection="1">
      <alignment horizontal="center" vertical="center" wrapText="1" shrinkToFit="1"/>
    </xf>
    <xf numFmtId="176" fontId="7" fillId="0" borderId="7" xfId="0" applyNumberFormat="1"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shrinkToFit="1"/>
    </xf>
    <xf numFmtId="0" fontId="7" fillId="3" borderId="23" xfId="0" applyFont="1" applyFill="1" applyBorder="1" applyAlignment="1" applyProtection="1">
      <alignment horizontal="center" vertical="center" shrinkToFit="1"/>
    </xf>
    <xf numFmtId="0" fontId="7" fillId="6" borderId="2" xfId="0" applyFont="1" applyFill="1" applyBorder="1" applyAlignment="1" applyProtection="1">
      <alignment horizontal="center" vertical="center" shrinkToFit="1"/>
    </xf>
    <xf numFmtId="0" fontId="7" fillId="6" borderId="23" xfId="0" applyFont="1" applyFill="1" applyBorder="1" applyAlignment="1" applyProtection="1">
      <alignment horizontal="center" vertical="center" shrinkToFit="1"/>
    </xf>
    <xf numFmtId="176" fontId="7" fillId="4" borderId="11" xfId="0" applyNumberFormat="1" applyFont="1" applyFill="1" applyBorder="1" applyAlignment="1" applyProtection="1">
      <alignment horizontal="center" vertical="center" wrapText="1" shrinkToFit="1"/>
    </xf>
    <xf numFmtId="176" fontId="7" fillId="4" borderId="7" xfId="0" applyNumberFormat="1" applyFont="1" applyFill="1" applyBorder="1" applyAlignment="1" applyProtection="1">
      <alignment horizontal="center" vertical="center" wrapText="1" shrinkToFit="1"/>
    </xf>
    <xf numFmtId="0" fontId="7" fillId="6" borderId="4" xfId="0" applyFont="1" applyFill="1" applyBorder="1" applyAlignment="1" applyProtection="1">
      <alignment horizontal="center" vertical="center" shrinkToFit="1"/>
    </xf>
    <xf numFmtId="176" fontId="7" fillId="0" borderId="2" xfId="0" applyNumberFormat="1" applyFont="1" applyFill="1" applyBorder="1" applyAlignment="1" applyProtection="1">
      <alignment horizontal="center" vertical="center" wrapText="1" shrinkToFit="1"/>
    </xf>
    <xf numFmtId="176" fontId="7" fillId="0" borderId="23" xfId="0" applyNumberFormat="1" applyFont="1" applyFill="1" applyBorder="1" applyAlignment="1" applyProtection="1">
      <alignment horizontal="center" vertical="center" wrapText="1" shrinkToFit="1"/>
    </xf>
    <xf numFmtId="0" fontId="7" fillId="3" borderId="4"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45"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47" xfId="0" applyFont="1" applyFill="1" applyBorder="1" applyAlignment="1" applyProtection="1">
      <alignment horizontal="left" vertical="center"/>
    </xf>
    <xf numFmtId="0" fontId="3" fillId="2" borderId="6" xfId="0" applyFont="1" applyFill="1" applyBorder="1" applyAlignment="1" applyProtection="1">
      <alignment horizontal="left"/>
    </xf>
    <xf numFmtId="0" fontId="3" fillId="2" borderId="3" xfId="0" applyFont="1" applyFill="1" applyBorder="1" applyAlignment="1" applyProtection="1">
      <alignment horizontal="left"/>
    </xf>
    <xf numFmtId="0" fontId="3" fillId="2" borderId="46" xfId="0" applyFont="1" applyFill="1" applyBorder="1" applyAlignment="1" applyProtection="1">
      <alignment horizontal="left"/>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56" fillId="8" borderId="107" xfId="0" applyFont="1" applyFill="1" applyBorder="1" applyAlignment="1" applyProtection="1">
      <alignment horizontal="center"/>
    </xf>
    <xf numFmtId="0" fontId="56" fillId="8" borderId="108" xfId="0" applyFont="1" applyFill="1" applyBorder="1" applyAlignment="1" applyProtection="1">
      <alignment horizontal="center"/>
    </xf>
    <xf numFmtId="0" fontId="56" fillId="8" borderId="109" xfId="0" applyFont="1" applyFill="1" applyBorder="1" applyAlignment="1" applyProtection="1">
      <alignment horizontal="center"/>
    </xf>
    <xf numFmtId="0" fontId="56" fillId="2" borderId="6" xfId="0" applyFont="1" applyFill="1" applyBorder="1" applyAlignment="1" applyProtection="1">
      <alignment horizontal="center"/>
    </xf>
    <xf numFmtId="0" fontId="56" fillId="2" borderId="46" xfId="0" applyFont="1" applyFill="1" applyBorder="1" applyAlignment="1" applyProtection="1">
      <alignment horizontal="center"/>
    </xf>
    <xf numFmtId="0" fontId="56" fillId="2" borderId="11" xfId="0" applyFont="1" applyFill="1" applyBorder="1" applyAlignment="1" applyProtection="1">
      <alignment horizontal="center" vertical="center"/>
    </xf>
    <xf numFmtId="0" fontId="56" fillId="2" borderId="45" xfId="0" applyFont="1" applyFill="1" applyBorder="1" applyAlignment="1" applyProtection="1">
      <alignment horizontal="center" vertical="center"/>
    </xf>
    <xf numFmtId="0" fontId="56" fillId="2" borderId="7" xfId="0" applyFont="1" applyFill="1" applyBorder="1" applyAlignment="1" applyProtection="1">
      <alignment horizontal="center" vertical="center"/>
    </xf>
    <xf numFmtId="0" fontId="56" fillId="2" borderId="47" xfId="0" applyFont="1" applyFill="1" applyBorder="1" applyAlignment="1" applyProtection="1">
      <alignment horizontal="center" vertical="center"/>
    </xf>
    <xf numFmtId="176" fontId="57" fillId="3" borderId="4" xfId="0" applyNumberFormat="1" applyFont="1" applyFill="1" applyBorder="1" applyAlignment="1" applyProtection="1">
      <alignment horizontal="center" vertical="center" shrinkToFit="1"/>
    </xf>
    <xf numFmtId="176" fontId="57" fillId="3" borderId="83" xfId="0" applyNumberFormat="1" applyFont="1" applyFill="1" applyBorder="1" applyAlignment="1" applyProtection="1">
      <alignment horizontal="center" vertical="center" shrinkToFit="1"/>
    </xf>
    <xf numFmtId="176" fontId="57" fillId="3" borderId="48" xfId="0" applyNumberFormat="1" applyFont="1" applyFill="1" applyBorder="1" applyAlignment="1" applyProtection="1">
      <alignment horizontal="center" vertical="center" shrinkToFit="1"/>
    </xf>
    <xf numFmtId="176" fontId="57" fillId="3" borderId="111" xfId="0" applyNumberFormat="1" applyFont="1" applyFill="1" applyBorder="1" applyAlignment="1" applyProtection="1">
      <alignment horizontal="center" vertical="center" shrinkToFit="1"/>
    </xf>
    <xf numFmtId="0" fontId="56" fillId="2" borderId="106" xfId="0" applyFont="1" applyFill="1" applyBorder="1" applyAlignment="1" applyProtection="1">
      <alignment horizontal="center"/>
    </xf>
    <xf numFmtId="0" fontId="56" fillId="2" borderId="3" xfId="0" applyFont="1" applyFill="1" applyBorder="1" applyAlignment="1" applyProtection="1">
      <alignment horizontal="center"/>
    </xf>
    <xf numFmtId="0" fontId="56" fillId="2" borderId="44" xfId="0" applyFont="1" applyFill="1" applyBorder="1" applyAlignment="1" applyProtection="1">
      <alignment horizontal="center" vertical="center"/>
    </xf>
    <xf numFmtId="0" fontId="56" fillId="2" borderId="5" xfId="0" applyFont="1" applyFill="1" applyBorder="1" applyAlignment="1" applyProtection="1">
      <alignment horizontal="center" vertical="center"/>
    </xf>
    <xf numFmtId="0" fontId="56" fillId="2" borderId="105" xfId="0" applyFont="1" applyFill="1" applyBorder="1" applyAlignment="1" applyProtection="1">
      <alignment horizontal="center" vertical="center"/>
    </xf>
    <xf numFmtId="0" fontId="56" fillId="2" borderId="1" xfId="0" applyFont="1" applyFill="1" applyBorder="1" applyAlignment="1" applyProtection="1">
      <alignment horizontal="center" vertical="center"/>
    </xf>
    <xf numFmtId="176" fontId="58" fillId="3" borderId="90" xfId="0" applyNumberFormat="1" applyFont="1" applyFill="1" applyBorder="1" applyAlignment="1" applyProtection="1">
      <alignment horizontal="center" vertical="center" shrinkToFit="1"/>
    </xf>
    <xf numFmtId="176" fontId="58" fillId="3" borderId="110" xfId="0" applyNumberFormat="1" applyFont="1" applyFill="1" applyBorder="1" applyAlignment="1" applyProtection="1">
      <alignment horizontal="center" vertical="center" shrinkToFit="1"/>
    </xf>
    <xf numFmtId="0" fontId="56" fillId="2" borderId="0" xfId="0" applyFont="1" applyFill="1" applyBorder="1" applyAlignment="1" applyProtection="1">
      <alignment horizontal="center" vertical="center"/>
    </xf>
    <xf numFmtId="176" fontId="57" fillId="3" borderId="90" xfId="0" applyNumberFormat="1" applyFont="1" applyFill="1" applyBorder="1" applyAlignment="1" applyProtection="1">
      <alignment horizontal="center" vertical="center" shrinkToFit="1"/>
    </xf>
    <xf numFmtId="176" fontId="57" fillId="3" borderId="110" xfId="0" applyNumberFormat="1" applyFont="1" applyFill="1" applyBorder="1" applyAlignment="1" applyProtection="1">
      <alignment horizontal="center" vertical="center" shrinkToFit="1"/>
    </xf>
    <xf numFmtId="176" fontId="58" fillId="3" borderId="4" xfId="0" applyNumberFormat="1" applyFont="1" applyFill="1" applyBorder="1" applyAlignment="1" applyProtection="1">
      <alignment horizontal="center" vertical="center" shrinkToFit="1"/>
    </xf>
    <xf numFmtId="176" fontId="58" fillId="3" borderId="83" xfId="0" applyNumberFormat="1" applyFont="1" applyFill="1" applyBorder="1" applyAlignment="1" applyProtection="1">
      <alignment horizontal="center" vertical="center" shrinkToFit="1"/>
    </xf>
    <xf numFmtId="0" fontId="54" fillId="2" borderId="72" xfId="0" applyFont="1" applyFill="1" applyBorder="1" applyAlignment="1" applyProtection="1">
      <alignment horizontal="center" vertical="center"/>
    </xf>
    <xf numFmtId="0" fontId="54" fillId="2" borderId="73" xfId="0" applyFont="1" applyFill="1" applyBorder="1" applyAlignment="1" applyProtection="1">
      <alignment horizontal="center" vertical="center"/>
    </xf>
    <xf numFmtId="0" fontId="54" fillId="2" borderId="74" xfId="0" applyFont="1" applyFill="1" applyBorder="1" applyAlignment="1" applyProtection="1">
      <alignment horizontal="center" vertical="center"/>
    </xf>
    <xf numFmtId="0" fontId="7" fillId="2" borderId="25"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shrinkToFit="1"/>
    </xf>
    <xf numFmtId="0" fontId="7" fillId="2" borderId="6" xfId="0" applyFont="1" applyFill="1" applyBorder="1" applyAlignment="1" applyProtection="1">
      <alignment horizontal="center" vertical="center" wrapText="1" shrinkToFit="1"/>
    </xf>
    <xf numFmtId="0" fontId="7" fillId="2" borderId="11" xfId="0" applyFont="1" applyFill="1" applyBorder="1" applyAlignment="1" applyProtection="1">
      <alignment horizontal="center" vertical="center" wrapText="1" shrinkToFit="1"/>
    </xf>
    <xf numFmtId="0" fontId="7" fillId="2" borderId="7"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0" fontId="7" fillId="0" borderId="0" xfId="0" applyFont="1" applyAlignment="1" applyProtection="1">
      <alignment horizontal="center" vertical="center"/>
    </xf>
    <xf numFmtId="0" fontId="3" fillId="14" borderId="0" xfId="0" applyFont="1" applyFill="1" applyAlignment="1" applyProtection="1">
      <alignment horizontal="center" shrinkToFit="1"/>
    </xf>
    <xf numFmtId="176" fontId="3" fillId="0" borderId="0" xfId="0" applyNumberFormat="1" applyFont="1" applyBorder="1" applyAlignment="1" applyProtection="1">
      <alignment horizontal="center"/>
    </xf>
    <xf numFmtId="176" fontId="3" fillId="0" borderId="11" xfId="0" applyNumberFormat="1" applyFont="1" applyBorder="1" applyAlignment="1" applyProtection="1">
      <alignment horizontal="center"/>
    </xf>
    <xf numFmtId="176" fontId="8" fillId="2" borderId="4" xfId="0" applyNumberFormat="1" applyFont="1" applyFill="1" applyBorder="1" applyAlignment="1" applyProtection="1">
      <alignment horizontal="center" shrinkToFit="1"/>
    </xf>
    <xf numFmtId="176" fontId="8" fillId="2" borderId="28" xfId="0" applyNumberFormat="1" applyFont="1" applyFill="1" applyBorder="1" applyAlignment="1" applyProtection="1">
      <alignment horizontal="center" shrinkToFit="1"/>
    </xf>
    <xf numFmtId="176" fontId="8" fillId="2" borderId="5" xfId="0" applyNumberFormat="1" applyFont="1" applyFill="1" applyBorder="1" applyAlignment="1" applyProtection="1">
      <alignment horizontal="center" shrinkToFit="1"/>
    </xf>
    <xf numFmtId="176" fontId="8" fillId="2" borderId="35" xfId="0" applyNumberFormat="1" applyFont="1" applyFill="1" applyBorder="1" applyAlignment="1" applyProtection="1">
      <alignment horizontal="center" shrinkToFit="1"/>
    </xf>
    <xf numFmtId="0" fontId="15" fillId="2" borderId="20" xfId="0" applyFont="1" applyFill="1" applyBorder="1" applyAlignment="1" applyProtection="1">
      <alignment horizontal="center" shrinkToFit="1"/>
    </xf>
    <xf numFmtId="0" fontId="15" fillId="2" borderId="21" xfId="0" applyFont="1" applyFill="1" applyBorder="1" applyAlignment="1" applyProtection="1">
      <alignment horizontal="center" shrinkToFit="1"/>
    </xf>
    <xf numFmtId="0" fontId="3" fillId="2" borderId="11" xfId="0" applyFont="1" applyFill="1" applyBorder="1" applyAlignment="1" applyProtection="1">
      <alignment horizontal="center"/>
    </xf>
    <xf numFmtId="0" fontId="3" fillId="2" borderId="5" xfId="0" applyFont="1" applyFill="1" applyBorder="1" applyAlignment="1" applyProtection="1">
      <alignment horizontal="center"/>
    </xf>
    <xf numFmtId="176" fontId="8" fillId="2" borderId="33" xfId="0" applyNumberFormat="1" applyFont="1" applyFill="1" applyBorder="1" applyAlignment="1" applyProtection="1">
      <alignment horizontal="center" shrinkToFit="1"/>
    </xf>
    <xf numFmtId="176" fontId="8" fillId="2" borderId="36" xfId="0" applyNumberFormat="1" applyFont="1" applyFill="1" applyBorder="1" applyAlignment="1" applyProtection="1">
      <alignment horizontal="center" shrinkToFit="1"/>
    </xf>
    <xf numFmtId="176" fontId="8" fillId="2" borderId="17" xfId="0" applyNumberFormat="1" applyFont="1" applyFill="1" applyBorder="1" applyAlignment="1" applyProtection="1">
      <alignment horizontal="center" shrinkToFit="1"/>
    </xf>
    <xf numFmtId="176" fontId="8" fillId="2" borderId="21" xfId="0" applyNumberFormat="1" applyFont="1" applyFill="1" applyBorder="1" applyAlignment="1" applyProtection="1">
      <alignment horizontal="center" shrinkToFit="1"/>
    </xf>
    <xf numFmtId="0" fontId="3" fillId="2" borderId="6"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27" xfId="0" applyFont="1" applyFill="1" applyBorder="1" applyAlignment="1" applyProtection="1">
      <alignment horizontal="left" vertical="center" shrinkToFit="1"/>
    </xf>
    <xf numFmtId="0" fontId="3" fillId="2" borderId="25" xfId="0" applyFont="1" applyFill="1" applyBorder="1" applyAlignment="1" applyProtection="1">
      <alignment horizontal="left" vertical="center" shrinkToFit="1"/>
    </xf>
    <xf numFmtId="0" fontId="3" fillId="2" borderId="9" xfId="0" applyFont="1" applyFill="1" applyBorder="1" applyAlignment="1" applyProtection="1">
      <alignment horizontal="left" vertical="center" shrinkToFit="1"/>
    </xf>
    <xf numFmtId="0" fontId="3" fillId="2" borderId="6" xfId="0" applyFont="1" applyFill="1" applyBorder="1" applyAlignment="1" applyProtection="1">
      <alignment horizontal="left" vertical="center" shrinkToFit="1"/>
    </xf>
    <xf numFmtId="0" fontId="3" fillId="2" borderId="10" xfId="0" applyFont="1" applyFill="1" applyBorder="1" applyAlignment="1" applyProtection="1">
      <alignment horizontal="left" vertical="center" shrinkToFit="1"/>
    </xf>
    <xf numFmtId="0" fontId="3" fillId="2" borderId="3" xfId="0" applyFont="1" applyFill="1" applyBorder="1" applyAlignment="1" applyProtection="1">
      <alignment horizontal="left" vertical="center" shrinkToFit="1"/>
    </xf>
    <xf numFmtId="0" fontId="3" fillId="2" borderId="22" xfId="0" applyFont="1" applyFill="1" applyBorder="1" applyAlignment="1" applyProtection="1">
      <alignment horizontal="left" vertical="center" shrinkToFi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23"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7" xfId="0" applyFont="1" applyFill="1" applyBorder="1" applyAlignment="1" applyProtection="1">
      <alignment horizontal="center"/>
    </xf>
    <xf numFmtId="0" fontId="3" fillId="2" borderId="6"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53" fillId="2" borderId="61" xfId="0" applyFont="1" applyFill="1" applyBorder="1" applyAlignment="1" applyProtection="1">
      <alignment horizontal="left" wrapText="1" shrinkToFit="1"/>
    </xf>
    <xf numFmtId="0" fontId="53" fillId="2" borderId="62" xfId="0" applyFont="1" applyFill="1" applyBorder="1" applyAlignment="1" applyProtection="1">
      <alignment horizontal="left" wrapText="1" shrinkToFit="1"/>
    </xf>
    <xf numFmtId="0" fontId="28" fillId="2" borderId="0"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45" fillId="0" borderId="86" xfId="0" applyFont="1" applyBorder="1" applyAlignment="1" applyProtection="1">
      <alignment horizontal="center" vertical="center" shrinkToFit="1"/>
    </xf>
    <xf numFmtId="0" fontId="45" fillId="0" borderId="87" xfId="0" applyFont="1" applyBorder="1" applyAlignment="1" applyProtection="1">
      <alignment horizontal="center" vertical="center" shrinkToFit="1"/>
    </xf>
    <xf numFmtId="0" fontId="45" fillId="0" borderId="91" xfId="0" applyFont="1" applyBorder="1" applyAlignment="1" applyProtection="1">
      <alignment horizontal="center" vertical="center" shrinkToFit="1"/>
    </xf>
    <xf numFmtId="0" fontId="45" fillId="0" borderId="92" xfId="0" applyFont="1" applyBorder="1" applyAlignment="1" applyProtection="1">
      <alignment horizontal="center" vertical="center" shrinkToFit="1"/>
    </xf>
    <xf numFmtId="0" fontId="6" fillId="2" borderId="86"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shrinkToFit="1"/>
    </xf>
    <xf numFmtId="0" fontId="45" fillId="0" borderId="84" xfId="0" applyFont="1" applyBorder="1" applyAlignment="1" applyProtection="1">
      <alignment horizontal="center" vertical="center" shrinkToFit="1"/>
    </xf>
    <xf numFmtId="0" fontId="45" fillId="0" borderId="90" xfId="0" applyFont="1" applyBorder="1" applyAlignment="1" applyProtection="1">
      <alignment horizontal="center" vertical="center" shrinkToFit="1"/>
    </xf>
    <xf numFmtId="0" fontId="0" fillId="0" borderId="85" xfId="0" applyFont="1" applyBorder="1" applyAlignment="1" applyProtection="1">
      <alignment horizontal="center" vertical="center" shrinkToFit="1"/>
    </xf>
    <xf numFmtId="0" fontId="0" fillId="0" borderId="83" xfId="0" applyFont="1" applyBorder="1" applyAlignment="1" applyProtection="1">
      <alignment horizontal="center" vertical="center" shrinkToFit="1"/>
    </xf>
    <xf numFmtId="179" fontId="45" fillId="0" borderId="89" xfId="0" applyNumberFormat="1" applyFont="1" applyBorder="1" applyAlignment="1" applyProtection="1">
      <alignment horizontal="center" vertical="center" wrapText="1" shrinkToFit="1"/>
    </xf>
    <xf numFmtId="179" fontId="45" fillId="0" borderId="48" xfId="0" applyNumberFormat="1" applyFont="1" applyBorder="1" applyAlignment="1" applyProtection="1">
      <alignment horizontal="center" vertical="center" wrapText="1" shrinkToFit="1"/>
    </xf>
    <xf numFmtId="0" fontId="52" fillId="0" borderId="0" xfId="2" applyFont="1" applyAlignment="1" applyProtection="1">
      <alignment horizontal="left" vertical="center" wrapText="1"/>
    </xf>
    <xf numFmtId="0" fontId="31" fillId="5" borderId="0" xfId="0" applyFont="1" applyFill="1" applyBorder="1" applyAlignment="1" applyProtection="1">
      <alignment horizontal="left" vertical="center" shrinkToFit="1"/>
    </xf>
    <xf numFmtId="0" fontId="28" fillId="2" borderId="0" xfId="0" applyFont="1" applyFill="1" applyAlignment="1" applyProtection="1">
      <alignment horizontal="left" vertical="center" shrinkToFit="1"/>
    </xf>
    <xf numFmtId="0" fontId="28" fillId="2" borderId="0" xfId="0" applyFont="1" applyFill="1" applyAlignment="1" applyProtection="1">
      <alignment horizontal="center" vertical="center" shrinkToFit="1"/>
    </xf>
    <xf numFmtId="0" fontId="38" fillId="2" borderId="73" xfId="0" applyFont="1" applyFill="1" applyBorder="1" applyAlignment="1" applyProtection="1">
      <alignment horizontal="center" vertical="center" shrinkToFit="1"/>
    </xf>
    <xf numFmtId="0" fontId="38" fillId="2" borderId="74" xfId="0" applyFont="1" applyFill="1" applyBorder="1" applyAlignment="1" applyProtection="1">
      <alignment horizontal="center" vertical="center" shrinkToFit="1"/>
    </xf>
    <xf numFmtId="14" fontId="0" fillId="2" borderId="72" xfId="0" applyNumberFormat="1" applyFont="1" applyFill="1" applyBorder="1" applyAlignment="1" applyProtection="1">
      <alignment horizontal="center" shrinkToFit="1"/>
    </xf>
    <xf numFmtId="0" fontId="0" fillId="2" borderId="73" xfId="0" applyFont="1" applyFill="1" applyBorder="1" applyAlignment="1" applyProtection="1">
      <alignment horizontal="center" shrinkToFit="1"/>
    </xf>
    <xf numFmtId="0" fontId="0" fillId="2" borderId="74" xfId="0" applyFont="1" applyFill="1" applyBorder="1" applyAlignment="1" applyProtection="1">
      <alignment horizontal="center" shrinkToFit="1"/>
    </xf>
    <xf numFmtId="0" fontId="40" fillId="3" borderId="75" xfId="0" applyFont="1" applyFill="1" applyBorder="1" applyAlignment="1" applyProtection="1">
      <alignment horizontal="center" vertical="center" shrinkToFit="1"/>
    </xf>
    <xf numFmtId="0" fontId="40" fillId="3" borderId="76" xfId="0" applyFont="1" applyFill="1" applyBorder="1" applyAlignment="1" applyProtection="1">
      <alignment horizontal="center" vertical="center" shrinkToFit="1"/>
    </xf>
    <xf numFmtId="0" fontId="0" fillId="2" borderId="0" xfId="0" applyFont="1" applyFill="1" applyAlignment="1" applyProtection="1">
      <alignment horizontal="center" vertical="center" shrinkToFit="1"/>
    </xf>
    <xf numFmtId="0" fontId="0" fillId="2" borderId="62" xfId="0" applyFont="1" applyFill="1" applyBorder="1" applyAlignment="1" applyProtection="1">
      <alignment horizontal="center" vertical="center" shrinkToFit="1"/>
    </xf>
    <xf numFmtId="0" fontId="0" fillId="2" borderId="6" xfId="0" applyFont="1" applyFill="1" applyBorder="1" applyAlignment="1" applyProtection="1">
      <alignment horizontal="center" vertical="center" shrinkToFit="1"/>
    </xf>
    <xf numFmtId="0" fontId="0" fillId="2" borderId="3" xfId="0" applyFont="1" applyFill="1" applyBorder="1" applyAlignment="1" applyProtection="1">
      <alignment horizontal="center" vertical="center" shrinkToFit="1"/>
    </xf>
    <xf numFmtId="0" fontId="0" fillId="2" borderId="81" xfId="0" applyFont="1" applyFill="1" applyBorder="1" applyAlignment="1" applyProtection="1">
      <alignment horizontal="center" vertical="center" shrinkToFit="1"/>
    </xf>
    <xf numFmtId="0" fontId="0" fillId="2" borderId="82" xfId="0" applyFont="1" applyFill="1" applyBorder="1" applyAlignment="1" applyProtection="1">
      <alignment horizontal="center" vertical="center" shrinkToFit="1"/>
    </xf>
    <xf numFmtId="0" fontId="41" fillId="2" borderId="2" xfId="0" applyFont="1" applyFill="1" applyBorder="1" applyAlignment="1" applyProtection="1">
      <alignment horizontal="center" vertical="center" shrinkToFit="1"/>
    </xf>
    <xf numFmtId="0" fontId="41" fillId="2" borderId="83" xfId="0" applyFont="1" applyFill="1" applyBorder="1" applyAlignment="1" applyProtection="1">
      <alignment horizontal="center" vertical="center" shrinkToFit="1"/>
    </xf>
    <xf numFmtId="0" fontId="41" fillId="2" borderId="72" xfId="0" applyFont="1" applyFill="1" applyBorder="1" applyAlignment="1" applyProtection="1">
      <alignment horizontal="center" shrinkToFit="1"/>
    </xf>
    <xf numFmtId="0" fontId="41" fillId="2" borderId="73" xfId="0" applyFont="1" applyFill="1" applyBorder="1" applyAlignment="1" applyProtection="1">
      <alignment horizontal="center" shrinkToFit="1"/>
    </xf>
    <xf numFmtId="0" fontId="41" fillId="2" borderId="74" xfId="0" applyFont="1" applyFill="1" applyBorder="1" applyAlignment="1" applyProtection="1">
      <alignment horizontal="center" shrinkToFit="1"/>
    </xf>
    <xf numFmtId="0" fontId="40" fillId="3" borderId="78" xfId="0" applyFont="1" applyFill="1" applyBorder="1" applyAlignment="1" applyProtection="1">
      <alignment horizontal="center" vertical="center" shrinkToFit="1"/>
    </xf>
    <xf numFmtId="0" fontId="40" fillId="3" borderId="79" xfId="0" applyFont="1" applyFill="1" applyBorder="1" applyAlignment="1" applyProtection="1">
      <alignment horizontal="center" vertical="center" shrinkToFit="1"/>
    </xf>
    <xf numFmtId="0" fontId="28" fillId="14" borderId="0" xfId="0" applyFont="1" applyFill="1" applyAlignment="1" applyProtection="1">
      <alignment horizontal="center" vertical="center" shrinkToFit="1"/>
    </xf>
    <xf numFmtId="0" fontId="40" fillId="3" borderId="75" xfId="0" applyFont="1" applyFill="1" applyBorder="1" applyAlignment="1" applyProtection="1">
      <alignment horizontal="center" vertical="center" shrinkToFit="1"/>
      <protection locked="0"/>
    </xf>
    <xf numFmtId="0" fontId="40" fillId="3" borderId="76" xfId="0" applyFont="1" applyFill="1" applyBorder="1" applyAlignment="1" applyProtection="1">
      <alignment horizontal="center" vertical="center" shrinkToFit="1"/>
      <protection locked="0"/>
    </xf>
    <xf numFmtId="0" fontId="40" fillId="3" borderId="78" xfId="0" applyFont="1" applyFill="1" applyBorder="1" applyAlignment="1" applyProtection="1">
      <alignment horizontal="center" vertical="center" shrinkToFit="1"/>
      <protection locked="0"/>
    </xf>
    <xf numFmtId="0" fontId="40" fillId="3" borderId="79" xfId="0" applyFont="1" applyFill="1" applyBorder="1" applyAlignment="1" applyProtection="1">
      <alignment horizontal="center" vertical="center" shrinkToFit="1"/>
      <protection locked="0"/>
    </xf>
    <xf numFmtId="0" fontId="0" fillId="2" borderId="5" xfId="0" applyFont="1" applyFill="1" applyBorder="1" applyAlignment="1" applyProtection="1">
      <alignment horizontal="center" vertical="center" shrinkToFit="1"/>
    </xf>
    <xf numFmtId="0" fontId="53" fillId="2" borderId="61" xfId="0" applyFont="1" applyFill="1" applyBorder="1" applyAlignment="1" applyProtection="1">
      <alignment horizontal="left" vertical="center" shrinkToFit="1"/>
    </xf>
    <xf numFmtId="0" fontId="53" fillId="2" borderId="62" xfId="0" applyFont="1" applyFill="1" applyBorder="1" applyAlignment="1" applyProtection="1">
      <alignment horizontal="left" vertical="center" shrinkToFit="1"/>
    </xf>
    <xf numFmtId="0" fontId="6" fillId="2" borderId="6"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24" fillId="0" borderId="0" xfId="2" applyFont="1" applyAlignment="1">
      <alignment horizontal="left" vertical="center" wrapText="1"/>
    </xf>
    <xf numFmtId="0" fontId="24" fillId="0" borderId="0" xfId="2" applyFont="1" applyAlignment="1">
      <alignment horizontal="left" vertical="center"/>
    </xf>
    <xf numFmtId="0" fontId="18" fillId="2" borderId="114" xfId="2" applyFont="1" applyFill="1" applyBorder="1" applyAlignment="1">
      <alignment horizontal="center" vertical="center"/>
    </xf>
    <xf numFmtId="9" fontId="18" fillId="2" borderId="114" xfId="2" applyNumberFormat="1" applyFont="1" applyFill="1" applyBorder="1" applyAlignment="1">
      <alignment horizontal="center" vertical="center"/>
    </xf>
    <xf numFmtId="9" fontId="18" fillId="2" borderId="58" xfId="2" applyNumberFormat="1" applyFont="1" applyFill="1" applyBorder="1" applyAlignment="1">
      <alignment horizontal="center" vertical="center"/>
    </xf>
    <xf numFmtId="9" fontId="18" fillId="2" borderId="22" xfId="2" applyNumberFormat="1" applyFont="1" applyFill="1" applyBorder="1" applyAlignment="1">
      <alignment horizontal="center" vertical="center"/>
    </xf>
    <xf numFmtId="9" fontId="18" fillId="2" borderId="115" xfId="2" applyNumberFormat="1" applyFont="1" applyFill="1" applyBorder="1" applyAlignment="1">
      <alignment horizontal="center" vertical="center"/>
    </xf>
    <xf numFmtId="9" fontId="18" fillId="2" borderId="116" xfId="2" applyNumberFormat="1" applyFont="1" applyFill="1" applyBorder="1" applyAlignment="1">
      <alignment horizontal="center" vertical="center"/>
    </xf>
    <xf numFmtId="9" fontId="18" fillId="2" borderId="117" xfId="2" applyNumberFormat="1" applyFont="1" applyFill="1" applyBorder="1" applyAlignment="1">
      <alignment horizontal="center" vertical="center"/>
    </xf>
    <xf numFmtId="0" fontId="18" fillId="2" borderId="112" xfId="2" applyFont="1" applyFill="1" applyBorder="1" applyAlignment="1">
      <alignment horizontal="left" vertical="center"/>
    </xf>
    <xf numFmtId="9" fontId="18" fillId="2" borderId="112" xfId="2" applyNumberFormat="1" applyFont="1" applyFill="1" applyBorder="1" applyAlignment="1">
      <alignment horizontal="center" vertical="center"/>
    </xf>
    <xf numFmtId="9" fontId="18" fillId="2" borderId="113" xfId="2" applyNumberFormat="1" applyFont="1" applyFill="1" applyBorder="1" applyAlignment="1">
      <alignment horizontal="center" vertical="center"/>
    </xf>
    <xf numFmtId="0" fontId="18" fillId="2" borderId="116" xfId="2" applyFont="1" applyFill="1" applyBorder="1" applyAlignment="1">
      <alignment horizontal="center" vertical="center"/>
    </xf>
    <xf numFmtId="0" fontId="18" fillId="2" borderId="22" xfId="2" applyFont="1" applyFill="1" applyBorder="1" applyAlignment="1">
      <alignment horizontal="center" vertical="center" wrapText="1"/>
    </xf>
    <xf numFmtId="0" fontId="18" fillId="2" borderId="22" xfId="2" applyFont="1" applyFill="1" applyBorder="1" applyAlignment="1">
      <alignment horizontal="center" vertical="center"/>
    </xf>
    <xf numFmtId="0" fontId="18" fillId="2" borderId="27" xfId="2" applyFont="1" applyFill="1" applyBorder="1" applyAlignment="1">
      <alignment horizontal="center" vertical="center" wrapText="1"/>
    </xf>
    <xf numFmtId="0" fontId="18" fillId="2" borderId="3" xfId="2" applyFont="1" applyFill="1" applyBorder="1" applyAlignment="1">
      <alignment horizontal="center" vertical="center"/>
    </xf>
    <xf numFmtId="0" fontId="18" fillId="2" borderId="2" xfId="2" applyFont="1" applyFill="1" applyBorder="1" applyAlignment="1">
      <alignment horizontal="center" vertical="center"/>
    </xf>
    <xf numFmtId="0" fontId="18" fillId="2" borderId="56" xfId="2" applyFont="1" applyFill="1" applyBorder="1" applyAlignment="1">
      <alignment horizontal="center" vertical="center" wrapText="1"/>
    </xf>
    <xf numFmtId="0" fontId="18" fillId="2" borderId="57" xfId="2" applyFont="1" applyFill="1" applyBorder="1" applyAlignment="1">
      <alignment horizontal="center" vertical="center"/>
    </xf>
    <xf numFmtId="0" fontId="18" fillId="2" borderId="58" xfId="2" applyFont="1" applyFill="1" applyBorder="1" applyAlignment="1">
      <alignment horizontal="center" vertical="center"/>
    </xf>
    <xf numFmtId="0" fontId="18" fillId="2" borderId="6" xfId="2" applyFont="1" applyFill="1" applyBorder="1" applyAlignment="1">
      <alignment horizontal="center" vertical="center" wrapText="1"/>
    </xf>
    <xf numFmtId="0" fontId="18" fillId="2" borderId="10" xfId="2" applyFont="1" applyFill="1" applyBorder="1" applyAlignment="1">
      <alignment horizontal="center" vertical="center" wrapText="1"/>
    </xf>
    <xf numFmtId="0" fontId="18" fillId="2" borderId="50" xfId="2" applyFont="1" applyFill="1" applyBorder="1" applyAlignment="1">
      <alignment horizontal="center" vertical="center" wrapText="1"/>
    </xf>
    <xf numFmtId="0" fontId="18" fillId="2" borderId="11" xfId="2" applyFont="1" applyFill="1" applyBorder="1" applyAlignment="1">
      <alignment horizontal="center" vertical="center" wrapText="1"/>
    </xf>
    <xf numFmtId="0" fontId="18" fillId="2" borderId="0" xfId="2" applyFont="1" applyFill="1" applyBorder="1" applyAlignment="1">
      <alignment horizontal="center" vertical="center" wrapText="1"/>
    </xf>
    <xf numFmtId="0" fontId="18" fillId="2" borderId="30"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8" fillId="2" borderId="11" xfId="2" applyFont="1" applyFill="1" applyBorder="1" applyAlignment="1">
      <alignment vertical="center" wrapText="1"/>
    </xf>
    <xf numFmtId="0" fontId="18" fillId="2" borderId="0" xfId="2" applyFont="1" applyFill="1" applyBorder="1" applyAlignment="1">
      <alignment vertical="center" wrapText="1"/>
    </xf>
    <xf numFmtId="0" fontId="18" fillId="2" borderId="5" xfId="2" applyFont="1" applyFill="1" applyBorder="1" applyAlignment="1">
      <alignment vertical="center" wrapText="1"/>
    </xf>
    <xf numFmtId="0" fontId="18" fillId="2" borderId="7" xfId="2" applyFont="1" applyFill="1" applyBorder="1" applyAlignment="1">
      <alignment vertical="center" wrapText="1"/>
    </xf>
    <xf numFmtId="0" fontId="18" fillId="2" borderId="8" xfId="2" applyFont="1" applyFill="1" applyBorder="1" applyAlignment="1">
      <alignment vertical="center" wrapText="1"/>
    </xf>
    <xf numFmtId="0" fontId="18" fillId="2" borderId="1" xfId="2" applyFont="1" applyFill="1" applyBorder="1" applyAlignment="1">
      <alignment vertical="center" wrapText="1"/>
    </xf>
    <xf numFmtId="0" fontId="18" fillId="2" borderId="7" xfId="2" applyFont="1" applyFill="1" applyBorder="1" applyAlignment="1">
      <alignment horizontal="center" vertical="center" wrapText="1"/>
    </xf>
    <xf numFmtId="0" fontId="18" fillId="2" borderId="8" xfId="2" applyFont="1" applyFill="1" applyBorder="1" applyAlignment="1">
      <alignment horizontal="center" vertical="center" wrapText="1"/>
    </xf>
    <xf numFmtId="0" fontId="18" fillId="2" borderId="51" xfId="2" applyFont="1" applyFill="1" applyBorder="1" applyAlignment="1">
      <alignment horizontal="center" vertical="center" wrapText="1"/>
    </xf>
    <xf numFmtId="1" fontId="18" fillId="2" borderId="27" xfId="2" applyNumberFormat="1" applyFont="1" applyFill="1" applyBorder="1" applyAlignment="1">
      <alignment horizontal="center" vertical="center" shrinkToFit="1"/>
    </xf>
    <xf numFmtId="0" fontId="18" fillId="2" borderId="25" xfId="2" applyFont="1" applyFill="1" applyBorder="1" applyAlignment="1">
      <alignment horizontal="center" vertical="center" shrinkToFit="1"/>
    </xf>
    <xf numFmtId="0" fontId="18" fillId="2" borderId="9" xfId="2" applyFont="1" applyFill="1" applyBorder="1" applyAlignment="1">
      <alignment horizontal="center" vertical="center" shrinkToFit="1"/>
    </xf>
    <xf numFmtId="1" fontId="18" fillId="2" borderId="25" xfId="2" applyNumberFormat="1" applyFont="1" applyFill="1" applyBorder="1" applyAlignment="1">
      <alignment horizontal="center" vertical="center"/>
    </xf>
    <xf numFmtId="0" fontId="18" fillId="2" borderId="27" xfId="2" applyFont="1" applyFill="1" applyBorder="1" applyAlignment="1">
      <alignment horizontal="center" vertical="center"/>
    </xf>
    <xf numFmtId="0" fontId="18" fillId="2" borderId="25" xfId="2" applyFont="1" applyFill="1" applyBorder="1" applyAlignment="1">
      <alignment horizontal="center" vertical="center"/>
    </xf>
    <xf numFmtId="0" fontId="18" fillId="2" borderId="9" xfId="2" applyFont="1" applyFill="1" applyBorder="1" applyAlignment="1">
      <alignment horizontal="center" vertical="center"/>
    </xf>
    <xf numFmtId="0" fontId="18" fillId="2" borderId="52" xfId="2" applyFont="1" applyFill="1" applyBorder="1" applyAlignment="1">
      <alignment horizontal="center" vertical="center"/>
    </xf>
    <xf numFmtId="1" fontId="18" fillId="2" borderId="53" xfId="2" applyNumberFormat="1" applyFont="1" applyFill="1" applyBorder="1" applyAlignment="1">
      <alignment horizontal="center" vertical="center"/>
    </xf>
    <xf numFmtId="0" fontId="18" fillId="2" borderId="54" xfId="2" applyFont="1" applyFill="1" applyBorder="1" applyAlignment="1">
      <alignment horizontal="center" vertical="center"/>
    </xf>
    <xf numFmtId="1" fontId="18" fillId="6" borderId="27" xfId="2" applyNumberFormat="1" applyFont="1" applyFill="1" applyBorder="1" applyAlignment="1">
      <alignment horizontal="center" vertical="center"/>
    </xf>
    <xf numFmtId="1" fontId="18" fillId="6" borderId="25" xfId="2" applyNumberFormat="1" applyFont="1" applyFill="1" applyBorder="1" applyAlignment="1">
      <alignment horizontal="center" vertical="center"/>
    </xf>
    <xf numFmtId="1" fontId="18" fillId="6" borderId="9" xfId="2" applyNumberFormat="1" applyFont="1" applyFill="1" applyBorder="1" applyAlignment="1">
      <alignment horizontal="center" vertical="center"/>
    </xf>
    <xf numFmtId="0" fontId="18" fillId="2" borderId="5"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25" xfId="2" applyFont="1" applyFill="1" applyBorder="1" applyAlignment="1">
      <alignment horizontal="center" vertical="center" wrapText="1"/>
    </xf>
    <xf numFmtId="0" fontId="18" fillId="2" borderId="9" xfId="2" applyFont="1" applyFill="1" applyBorder="1" applyAlignment="1">
      <alignment horizontal="center" vertical="center" wrapText="1"/>
    </xf>
    <xf numFmtId="1" fontId="18" fillId="2" borderId="27" xfId="2" applyNumberFormat="1" applyFont="1" applyFill="1" applyBorder="1" applyAlignment="1">
      <alignment horizontal="center" vertical="center"/>
    </xf>
    <xf numFmtId="1" fontId="18" fillId="2" borderId="9" xfId="2" applyNumberFormat="1" applyFont="1" applyFill="1" applyBorder="1" applyAlignment="1">
      <alignment horizontal="center" vertical="center"/>
    </xf>
    <xf numFmtId="0" fontId="18" fillId="2" borderId="27" xfId="2" applyFont="1" applyFill="1" applyBorder="1" applyAlignment="1">
      <alignment horizontal="distributed" vertical="center"/>
    </xf>
    <xf numFmtId="0" fontId="18" fillId="2" borderId="25" xfId="2" applyFont="1" applyFill="1" applyBorder="1" applyAlignment="1">
      <alignment horizontal="distributed" vertical="center"/>
    </xf>
    <xf numFmtId="0" fontId="18" fillId="2" borderId="9" xfId="2" applyFont="1" applyFill="1" applyBorder="1" applyAlignment="1">
      <alignment horizontal="distributed" vertical="center"/>
    </xf>
    <xf numFmtId="0" fontId="18" fillId="0" borderId="27" xfId="2" applyFont="1" applyFill="1" applyBorder="1" applyAlignment="1">
      <alignment horizontal="left" vertical="center" shrinkToFit="1"/>
    </xf>
    <xf numFmtId="0" fontId="18" fillId="0" borderId="25" xfId="2" applyFont="1" applyFill="1" applyBorder="1" applyAlignment="1">
      <alignment horizontal="left" vertical="center" shrinkToFit="1"/>
    </xf>
    <xf numFmtId="0" fontId="18" fillId="0" borderId="9" xfId="2" applyFont="1" applyFill="1" applyBorder="1" applyAlignment="1">
      <alignment horizontal="left" vertical="center" shrinkToFit="1"/>
    </xf>
    <xf numFmtId="0" fontId="21" fillId="0" borderId="7" xfId="3" applyFill="1" applyBorder="1" applyAlignment="1">
      <alignment horizontal="left" vertical="center" shrinkToFit="1"/>
    </xf>
    <xf numFmtId="0" fontId="21" fillId="0" borderId="8" xfId="3" applyFill="1" applyBorder="1" applyAlignment="1">
      <alignment horizontal="left" vertical="center" shrinkToFit="1"/>
    </xf>
    <xf numFmtId="0" fontId="18" fillId="2" borderId="8" xfId="2" applyFont="1" applyFill="1" applyBorder="1" applyAlignment="1">
      <alignment horizontal="left" vertical="center" shrinkToFit="1"/>
    </xf>
    <xf numFmtId="0" fontId="18" fillId="2" borderId="1" xfId="2" applyFont="1" applyFill="1" applyBorder="1" applyAlignment="1">
      <alignment horizontal="left" vertical="center" shrinkToFit="1"/>
    </xf>
    <xf numFmtId="0" fontId="18" fillId="2" borderId="44" xfId="2" applyFont="1" applyFill="1" applyBorder="1" applyAlignment="1">
      <alignment horizontal="center" vertical="center"/>
    </xf>
    <xf numFmtId="0" fontId="18" fillId="2" borderId="0" xfId="2" applyFont="1" applyFill="1" applyBorder="1" applyAlignment="1">
      <alignment horizontal="center" vertical="center"/>
    </xf>
    <xf numFmtId="0" fontId="18" fillId="2" borderId="45" xfId="2" applyFont="1" applyFill="1" applyBorder="1" applyAlignment="1">
      <alignment horizontal="center" vertical="center"/>
    </xf>
    <xf numFmtId="0" fontId="18" fillId="2" borderId="8" xfId="2" applyFont="1" applyFill="1" applyBorder="1" applyAlignment="1">
      <alignment horizontal="center" vertical="center"/>
    </xf>
    <xf numFmtId="0" fontId="20" fillId="2" borderId="0" xfId="2" applyFont="1" applyFill="1" applyBorder="1" applyAlignment="1">
      <alignment horizontal="center" vertical="center" wrapText="1"/>
    </xf>
    <xf numFmtId="0" fontId="18" fillId="14" borderId="0" xfId="2" applyFont="1" applyFill="1" applyAlignment="1">
      <alignment horizontal="center" vertical="center" shrinkToFit="1"/>
    </xf>
    <xf numFmtId="0" fontId="18" fillId="2" borderId="0" xfId="2" applyFont="1" applyFill="1" applyAlignment="1">
      <alignment vertical="center" wrapText="1"/>
    </xf>
    <xf numFmtId="1" fontId="18" fillId="6" borderId="27" xfId="2" applyNumberFormat="1" applyFont="1" applyFill="1" applyBorder="1" applyAlignment="1" applyProtection="1">
      <alignment horizontal="center" vertical="center"/>
      <protection locked="0"/>
    </xf>
    <xf numFmtId="1" fontId="18" fillId="6" borderId="25" xfId="2" applyNumberFormat="1" applyFont="1" applyFill="1" applyBorder="1" applyAlignment="1" applyProtection="1">
      <alignment horizontal="center" vertical="center"/>
      <protection locked="0"/>
    </xf>
    <xf numFmtId="1" fontId="18" fillId="6" borderId="9" xfId="2" applyNumberFormat="1" applyFont="1" applyFill="1" applyBorder="1" applyAlignment="1" applyProtection="1">
      <alignment horizontal="center" vertical="center"/>
      <protection locked="0"/>
    </xf>
    <xf numFmtId="0" fontId="18" fillId="2" borderId="0" xfId="2" applyFont="1" applyFill="1" applyAlignment="1">
      <alignment horizontal="center" vertical="center" wrapText="1"/>
    </xf>
    <xf numFmtId="1" fontId="18" fillId="0" borderId="27" xfId="2" applyNumberFormat="1" applyFont="1" applyFill="1" applyBorder="1" applyAlignment="1">
      <alignment horizontal="center" vertical="center" shrinkToFit="1"/>
    </xf>
    <xf numFmtId="1" fontId="18" fillId="0" borderId="25" xfId="2" applyNumberFormat="1" applyFont="1" applyFill="1" applyBorder="1" applyAlignment="1">
      <alignment horizontal="center" vertical="center" shrinkToFit="1"/>
    </xf>
    <xf numFmtId="1" fontId="18" fillId="0" borderId="9" xfId="2" applyNumberFormat="1" applyFont="1" applyFill="1" applyBorder="1" applyAlignment="1">
      <alignment horizontal="center" vertical="center" shrinkToFit="1"/>
    </xf>
    <xf numFmtId="0" fontId="18" fillId="0" borderId="27" xfId="2" applyFont="1" applyBorder="1" applyAlignment="1">
      <alignment horizontal="center" vertical="center"/>
    </xf>
    <xf numFmtId="0" fontId="18" fillId="0" borderId="25" xfId="2" applyFont="1" applyBorder="1" applyAlignment="1">
      <alignment horizontal="center" vertical="center"/>
    </xf>
    <xf numFmtId="0" fontId="18" fillId="0" borderId="9" xfId="2" applyFont="1" applyBorder="1" applyAlignment="1">
      <alignment horizontal="center" vertical="center"/>
    </xf>
    <xf numFmtId="0" fontId="18" fillId="2" borderId="6" xfId="2" applyFont="1" applyFill="1" applyBorder="1" applyAlignment="1">
      <alignment horizontal="center" vertical="center"/>
    </xf>
    <xf numFmtId="0" fontId="18" fillId="2" borderId="11" xfId="2" applyFont="1" applyFill="1" applyBorder="1" applyAlignment="1">
      <alignment horizontal="center" vertical="center"/>
    </xf>
    <xf numFmtId="0" fontId="18" fillId="2" borderId="5"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1" xfId="2" applyFont="1" applyFill="1" applyBorder="1" applyAlignment="1">
      <alignment horizontal="center" vertical="center"/>
    </xf>
    <xf numFmtId="0" fontId="21" fillId="0" borderId="27" xfId="3" applyFill="1" applyBorder="1" applyAlignment="1">
      <alignment horizontal="left" vertical="center" shrinkToFit="1"/>
    </xf>
    <xf numFmtId="0" fontId="21" fillId="0" borderId="25" xfId="3" applyFill="1" applyBorder="1" applyAlignment="1">
      <alignment horizontal="left" vertical="center" shrinkToFit="1"/>
    </xf>
    <xf numFmtId="0" fontId="21" fillId="0" borderId="9" xfId="3" applyFill="1" applyBorder="1" applyAlignment="1">
      <alignment horizontal="left" vertical="center" shrinkToFit="1"/>
    </xf>
    <xf numFmtId="0" fontId="42" fillId="7" borderId="6" xfId="0" applyFont="1" applyFill="1" applyBorder="1" applyAlignment="1" applyProtection="1">
      <alignment horizontal="center" vertical="center"/>
      <protection locked="0"/>
    </xf>
    <xf numFmtId="0" fontId="42" fillId="7" borderId="3" xfId="0" applyFont="1" applyFill="1" applyBorder="1" applyAlignment="1" applyProtection="1">
      <alignment horizontal="center" vertical="center"/>
      <protection locked="0"/>
    </xf>
    <xf numFmtId="0" fontId="42" fillId="8" borderId="6" xfId="0" applyFont="1" applyFill="1" applyBorder="1" applyAlignment="1">
      <alignment horizontal="center" vertical="center"/>
    </xf>
    <xf numFmtId="0" fontId="42" fillId="8" borderId="3" xfId="0" applyFont="1" applyFill="1" applyBorder="1" applyAlignment="1">
      <alignment horizontal="center" vertical="center"/>
    </xf>
  </cellXfs>
  <cellStyles count="8">
    <cellStyle name="桁区切り" xfId="1" builtinId="6"/>
    <cellStyle name="桁区切り 2" xfId="5" xr:uid="{00000000-0005-0000-0000-000001000000}"/>
    <cellStyle name="標準" xfId="0" builtinId="0"/>
    <cellStyle name="標準 14 2 2" xfId="7" xr:uid="{00000000-0005-0000-0000-000003000000}"/>
    <cellStyle name="標準 15" xfId="6" xr:uid="{00000000-0005-0000-0000-000004000000}"/>
    <cellStyle name="標準 2" xfId="2" xr:uid="{00000000-0005-0000-0000-000005000000}"/>
    <cellStyle name="標準 2 2" xfId="4" xr:uid="{00000000-0005-0000-0000-000006000000}"/>
    <cellStyle name="標準 3" xfId="3" xr:uid="{00000000-0005-0000-0000-000007000000}"/>
  </cellStyles>
  <dxfs count="31">
    <dxf>
      <font>
        <color rgb="FFFFFF00"/>
      </font>
      <fill>
        <patternFill>
          <bgColor rgb="FFFF0000"/>
        </patternFill>
      </fill>
    </dxf>
    <dxf>
      <font>
        <color rgb="FFFFFF00"/>
      </font>
      <fill>
        <patternFill>
          <bgColor rgb="FFFF0000"/>
        </patternFill>
      </fill>
    </dxf>
    <dxf>
      <font>
        <color rgb="FFFFFF00"/>
      </font>
      <fill>
        <patternFill>
          <bgColor rgb="FFFF0000"/>
        </patternFill>
      </fill>
    </dxf>
    <dxf>
      <fill>
        <patternFill>
          <bgColor theme="5" tint="0.79998168889431442"/>
        </patternFill>
      </fill>
    </dxf>
    <dxf>
      <font>
        <color rgb="FFFF0000"/>
      </font>
    </dxf>
    <dxf>
      <font>
        <strike/>
      </font>
      <fill>
        <patternFill>
          <bgColor theme="0"/>
        </patternFill>
      </fill>
    </dxf>
    <dxf>
      <font>
        <strike/>
      </font>
      <fill>
        <patternFill>
          <bgColor theme="0"/>
        </patternFill>
      </fill>
    </dxf>
    <dxf>
      <font>
        <strike/>
      </font>
      <fill>
        <patternFill>
          <bgColor theme="0"/>
        </patternFill>
      </fill>
    </dxf>
    <dxf>
      <fill>
        <patternFill>
          <bgColor theme="5" tint="0.79998168889431442"/>
        </patternFill>
      </fill>
    </dxf>
    <dxf>
      <font>
        <color rgb="FFFF0000"/>
      </font>
    </dxf>
    <dxf>
      <font>
        <strike/>
      </font>
      <fill>
        <patternFill>
          <bgColor theme="0"/>
        </patternFill>
      </fill>
    </dxf>
    <dxf>
      <font>
        <strike/>
      </font>
      <fill>
        <patternFill>
          <bgColor theme="0"/>
        </patternFill>
      </fill>
    </dxf>
    <dxf>
      <font>
        <strike/>
      </font>
      <fill>
        <patternFill>
          <bgColor theme="0"/>
        </patternFill>
      </fill>
    </dxf>
    <dxf>
      <fill>
        <patternFill>
          <bgColor rgb="FFFFFFCC"/>
        </patternFill>
      </fill>
    </dxf>
    <dxf>
      <fill>
        <patternFill>
          <bgColor theme="9" tint="0.39994506668294322"/>
        </patternFill>
      </fill>
    </dxf>
    <dxf>
      <font>
        <color auto="1"/>
      </font>
      <fill>
        <patternFill patternType="solid">
          <fgColor rgb="FFFFCC99"/>
          <bgColor theme="9" tint="0.39994506668294322"/>
        </patternFill>
      </fill>
    </dxf>
    <dxf>
      <fill>
        <patternFill>
          <bgColor theme="9" tint="0.39994506668294322"/>
        </patternFill>
      </fill>
    </dxf>
    <dxf>
      <fill>
        <patternFill>
          <bgColor theme="9" tint="0.39994506668294322"/>
        </patternFill>
      </fill>
    </dxf>
    <dxf>
      <fill>
        <patternFill>
          <bgColor rgb="FFFFFFCC"/>
        </patternFill>
      </fill>
    </dxf>
    <dxf>
      <fill>
        <patternFill>
          <bgColor theme="9" tint="0.39994506668294322"/>
        </patternFill>
      </fill>
    </dxf>
    <dxf>
      <fill>
        <patternFill>
          <bgColor theme="9" tint="0.39994506668294322"/>
        </patternFill>
      </fill>
    </dxf>
    <dxf>
      <font>
        <color auto="1"/>
      </font>
      <fill>
        <patternFill patternType="solid">
          <fgColor rgb="FFFFCC99"/>
          <bgColor theme="9" tint="0.39994506668294322"/>
        </patternFill>
      </fill>
    </dxf>
    <dxf>
      <protection locked="1" hidden="0"/>
    </dxf>
    <dxf>
      <protection locked="1" hidden="0"/>
    </dxf>
    <dxf>
      <protection locked="1" hidden="0"/>
    </dxf>
    <dxf>
      <protection locked="1" hidden="0"/>
    </dxf>
    <dxf>
      <protection locked="1" hidden="0"/>
    </dxf>
    <dxf>
      <protection locked="1" hidden="0"/>
    </dxf>
    <dxf>
      <border outline="0">
        <left style="thin">
          <color rgb="FF000000"/>
        </left>
        <right style="thin">
          <color rgb="FF000000"/>
        </right>
        <top style="thin">
          <color rgb="FF000000"/>
        </top>
        <bottom style="thin">
          <color rgb="FF000000"/>
        </bottom>
      </border>
    </dxf>
    <dxf>
      <protection locked="1" hidden="0"/>
    </dxf>
    <dxf>
      <font>
        <b/>
        <i val="0"/>
        <strike val="0"/>
        <condense val="0"/>
        <extend val="0"/>
        <outline val="0"/>
        <shadow val="0"/>
        <u val="none"/>
        <vertAlign val="baseline"/>
        <sz val="9"/>
        <color theme="1"/>
        <name val="ＭＳ ゴシック"/>
        <scheme val="none"/>
      </font>
      <numFmt numFmtId="0" formatCode="General"/>
      <alignment horizontal="center" vertical="center" textRotation="0" wrapText="0" indent="0" justifyLastLine="0" shrinkToFit="0" readingOrder="0"/>
      <protection locked="1" hidden="0"/>
    </dxf>
  </dxfs>
  <tableStyles count="0" defaultTableStyle="TableStyleMedium2" defaultPivotStyle="PivotStyleLight16"/>
  <colors>
    <mruColors>
      <color rgb="FFFFCC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21</xdr:col>
      <xdr:colOff>123825</xdr:colOff>
      <xdr:row>1</xdr:row>
      <xdr:rowOff>0</xdr:rowOff>
    </xdr:from>
    <xdr:to>
      <xdr:col>27</xdr:col>
      <xdr:colOff>619125</xdr:colOff>
      <xdr:row>7</xdr:row>
      <xdr:rowOff>238125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77325" y="1104900"/>
          <a:ext cx="4962525" cy="8763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＜クリーム色のセル＞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手入力の箇所です。</a:t>
          </a:r>
        </a:p>
      </xdr:txBody>
    </xdr:sp>
    <xdr:clientData/>
  </xdr:twoCellAnchor>
  <xdr:twoCellAnchor>
    <xdr:from>
      <xdr:col>21</xdr:col>
      <xdr:colOff>114299</xdr:colOff>
      <xdr:row>7</xdr:row>
      <xdr:rowOff>295275</xdr:rowOff>
    </xdr:from>
    <xdr:to>
      <xdr:col>28</xdr:col>
      <xdr:colOff>647700</xdr:colOff>
      <xdr:row>12</xdr:row>
      <xdr:rowOff>104775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067799" y="2038350"/>
          <a:ext cx="5762626" cy="11811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区分によって入力必要箇所が異なります。</a:t>
          </a:r>
          <a:endParaRPr kumimoji="1" lang="en-US" altLang="ja-JP" sz="2400">
            <a:solidFill>
              <a:sysClr val="windowText" lastClr="000000"/>
            </a:solidFill>
          </a:endParaRPr>
        </a:p>
      </xdr:txBody>
    </xdr:sp>
    <xdr:clientData/>
  </xdr:twoCellAnchor>
  <xdr:twoCellAnchor>
    <xdr:from>
      <xdr:col>21</xdr:col>
      <xdr:colOff>123825</xdr:colOff>
      <xdr:row>12</xdr:row>
      <xdr:rowOff>200025</xdr:rowOff>
    </xdr:from>
    <xdr:to>
      <xdr:col>27</xdr:col>
      <xdr:colOff>619125</xdr:colOff>
      <xdr:row>18</xdr:row>
      <xdr:rowOff>66675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077325" y="3314700"/>
          <a:ext cx="4962525" cy="1104900"/>
        </a:xfrm>
        <a:prstGeom prst="rect">
          <a:avLst/>
        </a:prstGeom>
        <a:solidFill>
          <a:schemeClr val="tx1">
            <a:lumMod val="50000"/>
            <a:lumOff val="5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＜灰色のセル＞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入力不要の箇所です。</a:t>
          </a:r>
        </a:p>
      </xdr:txBody>
    </xdr:sp>
    <xdr:clientData/>
  </xdr:twoCellAnchor>
  <xdr:twoCellAnchor>
    <xdr:from>
      <xdr:col>7</xdr:col>
      <xdr:colOff>400050</xdr:colOff>
      <xdr:row>4</xdr:row>
      <xdr:rowOff>347381</xdr:rowOff>
    </xdr:from>
    <xdr:to>
      <xdr:col>10</xdr:col>
      <xdr:colOff>666750</xdr:colOff>
      <xdr:row>9</xdr:row>
      <xdr:rowOff>33617</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6047815" y="2442881"/>
          <a:ext cx="2687170" cy="1075765"/>
        </a:xfrm>
        <a:prstGeom prst="wedgeRoundRectCallout">
          <a:avLst>
            <a:gd name="adj1" fmla="val -79566"/>
            <a:gd name="adj2" fmla="val 36123"/>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手順１．施設情報に誤りがないか確認します</a:t>
          </a:r>
        </a:p>
      </xdr:txBody>
    </xdr:sp>
    <xdr:clientData/>
  </xdr:twoCellAnchor>
  <xdr:twoCellAnchor>
    <xdr:from>
      <xdr:col>1</xdr:col>
      <xdr:colOff>171451</xdr:colOff>
      <xdr:row>28</xdr:row>
      <xdr:rowOff>66675</xdr:rowOff>
    </xdr:from>
    <xdr:to>
      <xdr:col>5</xdr:col>
      <xdr:colOff>9525</xdr:colOff>
      <xdr:row>48</xdr:row>
      <xdr:rowOff>11206</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978275" y="7966822"/>
          <a:ext cx="3065368" cy="4202766"/>
        </a:xfrm>
        <a:prstGeom prst="wedgeRoundRectCallout">
          <a:avLst>
            <a:gd name="adj1" fmla="val -37922"/>
            <a:gd name="adj2" fmla="val -65195"/>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左側のセルから順番に入力してください。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病休で無給の方を除く、在籍している方全員を入力します。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手順２．氏名を入力します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手順３．職種を選択します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手順４．区分を選択します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solidFill>
                <a:srgbClr val="FF0000"/>
              </a:solidFill>
              <a:latin typeface="メイリオ" panose="020B0604030504040204" pitchFamily="50" charset="-128"/>
              <a:ea typeface="メイリオ" panose="020B0604030504040204" pitchFamily="50" charset="-128"/>
            </a:rPr>
            <a:t>※</a:t>
          </a:r>
          <a:r>
            <a:rPr kumimoji="1" lang="ja-JP" altLang="en-US" sz="1200" b="1">
              <a:solidFill>
                <a:srgbClr val="FF0000"/>
              </a:solidFill>
              <a:latin typeface="メイリオ" panose="020B0604030504040204" pitchFamily="50" charset="-128"/>
              <a:ea typeface="メイリオ" panose="020B0604030504040204" pitchFamily="50" charset="-128"/>
            </a:rPr>
            <a:t>昨年度の申請実績を「参考</a:t>
          </a:r>
          <a:r>
            <a:rPr kumimoji="1" lang="en-US" altLang="ja-JP" sz="1200" b="1">
              <a:solidFill>
                <a:srgbClr val="FF0000"/>
              </a:solidFill>
              <a:latin typeface="メイリオ" panose="020B0604030504040204" pitchFamily="50" charset="-128"/>
              <a:ea typeface="メイリオ" panose="020B0604030504040204" pitchFamily="50" charset="-128"/>
            </a:rPr>
            <a:t>R4</a:t>
          </a:r>
          <a:r>
            <a:rPr kumimoji="1" lang="ja-JP" altLang="en-US" sz="1200" b="1">
              <a:solidFill>
                <a:srgbClr val="FF0000"/>
              </a:solidFill>
              <a:latin typeface="メイリオ" panose="020B0604030504040204" pitchFamily="50" charset="-128"/>
              <a:ea typeface="メイリオ" panose="020B0604030504040204" pitchFamily="50" charset="-128"/>
            </a:rPr>
            <a:t>申請実績」として添付しておりますので、氏名等のコピーにご利用ください。</a:t>
          </a:r>
          <a:endParaRPr kumimoji="1" lang="en-US" altLang="ja-JP" sz="1200" b="1">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104773</xdr:colOff>
      <xdr:row>30</xdr:row>
      <xdr:rowOff>19048</xdr:rowOff>
    </xdr:from>
    <xdr:to>
      <xdr:col>22</xdr:col>
      <xdr:colOff>76200</xdr:colOff>
      <xdr:row>44</xdr:row>
      <xdr:rowOff>171449</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4457698" y="6886573"/>
          <a:ext cx="4410077" cy="3086101"/>
        </a:xfrm>
        <a:prstGeom prst="wedgeRoundRectCallout">
          <a:avLst>
            <a:gd name="adj1" fmla="val -51596"/>
            <a:gd name="adj2" fmla="val -99626"/>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latin typeface="メイリオ" panose="020B0604030504040204" pitchFamily="50" charset="-128"/>
              <a:ea typeface="メイリオ" panose="020B0604030504040204" pitchFamily="50" charset="-128"/>
            </a:rPr>
            <a:t>※</a:t>
          </a:r>
          <a:r>
            <a:rPr kumimoji="1" lang="ja-JP" altLang="en-US" sz="1200" b="1">
              <a:solidFill>
                <a:srgbClr val="FF0000"/>
              </a:solidFill>
              <a:latin typeface="メイリオ" panose="020B0604030504040204" pitchFamily="50" charset="-128"/>
              <a:ea typeface="メイリオ" panose="020B0604030504040204" pitchFamily="50" charset="-128"/>
            </a:rPr>
            <a:t>区分が「非常勤・その他」の場合のみ</a:t>
          </a:r>
          <a:endParaRPr kumimoji="1" lang="en-US" altLang="ja-JP" sz="1200" b="1">
            <a:solidFill>
              <a:srgbClr val="FF0000"/>
            </a:solidFill>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手順５．雇用契約に基づく勤務形態を選択します</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・どちらも「○」であれば、基礎分の対象職員であるため、経験年数を入力します。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・いずれかが「</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」ならば、対象外なので、経験年数の入力は不要です。</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21</xdr:col>
      <xdr:colOff>285751</xdr:colOff>
      <xdr:row>21</xdr:row>
      <xdr:rowOff>38101</xdr:rowOff>
    </xdr:from>
    <xdr:to>
      <xdr:col>25</xdr:col>
      <xdr:colOff>76200</xdr:colOff>
      <xdr:row>23</xdr:row>
      <xdr:rowOff>114301</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8305801" y="5019676"/>
          <a:ext cx="2790824" cy="495300"/>
        </a:xfrm>
        <a:prstGeom prst="wedgeRoundRectCallout">
          <a:avLst>
            <a:gd name="adj1" fmla="val -66987"/>
            <a:gd name="adj2" fmla="val -102769"/>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手順６．経験年数を入力します</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21</xdr:col>
      <xdr:colOff>333374</xdr:colOff>
      <xdr:row>24</xdr:row>
      <xdr:rowOff>180975</xdr:rowOff>
    </xdr:from>
    <xdr:to>
      <xdr:col>28</xdr:col>
      <xdr:colOff>676274</xdr:colOff>
      <xdr:row>31</xdr:row>
      <xdr:rowOff>190501</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8353424" y="5791200"/>
          <a:ext cx="5572125" cy="1476376"/>
        </a:xfrm>
        <a:prstGeom prst="wedgeRoundRectCallout">
          <a:avLst>
            <a:gd name="adj1" fmla="val -25150"/>
            <a:gd name="adj2" fmla="val -49939"/>
            <a:gd name="adj3" fmla="val 16667"/>
          </a:avLst>
        </a:prstGeom>
        <a:ln w="60325">
          <a:solidFill>
            <a:srgbClr val="FF0000"/>
          </a:solidFill>
        </a:ln>
        <a:scene3d>
          <a:camera prst="orthographicFront"/>
          <a:lightRig rig="threePt" dir="t"/>
        </a:scene3d>
        <a:sp3d>
          <a:bevelT w="209550" h="127000" prst="coolSlant"/>
          <a:extrusionClr>
            <a:srgbClr val="FF0000"/>
          </a:extrusionClr>
        </a:sp3d>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灰色のセルは、区分（Ｄ列のオレンジ色のセル）を入力すると、</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入力が必要な場合にだけ色が変わります。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区分を入力しても灰色ならば、入力の必要はありません。</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4</xdr:col>
      <xdr:colOff>0</xdr:colOff>
      <xdr:row>16</xdr:row>
      <xdr:rowOff>180975</xdr:rowOff>
    </xdr:from>
    <xdr:to>
      <xdr:col>11</xdr:col>
      <xdr:colOff>0</xdr:colOff>
      <xdr:row>18</xdr:row>
      <xdr:rowOff>200025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695700" y="4133850"/>
          <a:ext cx="4324350" cy="4191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466725</xdr:colOff>
      <xdr:row>19</xdr:row>
      <xdr:rowOff>19050</xdr:rowOff>
    </xdr:from>
    <xdr:to>
      <xdr:col>21</xdr:col>
      <xdr:colOff>428625</xdr:colOff>
      <xdr:row>25</xdr:row>
      <xdr:rowOff>85725</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6638925" y="4581525"/>
          <a:ext cx="1809750" cy="132397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247650</xdr:colOff>
      <xdr:row>9</xdr:row>
      <xdr:rowOff>257175</xdr:rowOff>
    </xdr:from>
    <xdr:to>
      <xdr:col>25</xdr:col>
      <xdr:colOff>742950</xdr:colOff>
      <xdr:row>14</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343900" y="1971675"/>
          <a:ext cx="4962525" cy="8858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＜クリーム色のセル＞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手入力の箇所です。</a:t>
          </a:r>
        </a:p>
      </xdr:txBody>
    </xdr:sp>
    <xdr:clientData/>
  </xdr:twoCellAnchor>
  <xdr:twoCellAnchor>
    <xdr:from>
      <xdr:col>19</xdr:col>
      <xdr:colOff>257174</xdr:colOff>
      <xdr:row>14</xdr:row>
      <xdr:rowOff>171450</xdr:rowOff>
    </xdr:from>
    <xdr:to>
      <xdr:col>27</xdr:col>
      <xdr:colOff>352424</xdr:colOff>
      <xdr:row>17</xdr:row>
      <xdr:rowOff>95250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353424" y="2914650"/>
          <a:ext cx="6010275" cy="11811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区分によって入力必要箇所が異なります。</a:t>
          </a:r>
          <a:endParaRPr kumimoji="1" lang="en-US" altLang="ja-JP" sz="2400">
            <a:solidFill>
              <a:sysClr val="windowText" lastClr="000000"/>
            </a:solidFill>
          </a:endParaRPr>
        </a:p>
      </xdr:txBody>
    </xdr:sp>
    <xdr:clientData/>
  </xdr:twoCellAnchor>
  <xdr:twoCellAnchor>
    <xdr:from>
      <xdr:col>19</xdr:col>
      <xdr:colOff>266700</xdr:colOff>
      <xdr:row>17</xdr:row>
      <xdr:rowOff>190500</xdr:rowOff>
    </xdr:from>
    <xdr:to>
      <xdr:col>26</xdr:col>
      <xdr:colOff>0</xdr:colOff>
      <xdr:row>20</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62950" y="4191000"/>
          <a:ext cx="4962525" cy="885825"/>
        </a:xfrm>
        <a:prstGeom prst="rect">
          <a:avLst/>
        </a:prstGeom>
        <a:solidFill>
          <a:schemeClr val="tx1">
            <a:lumMod val="50000"/>
            <a:lumOff val="50000"/>
          </a:schemeClr>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＜灰色のセル＞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入力不要の箇所です。</a:t>
          </a:r>
        </a:p>
      </xdr:txBody>
    </xdr:sp>
    <xdr:clientData/>
  </xdr:twoCellAnchor>
  <xdr:twoCellAnchor>
    <xdr:from>
      <xdr:col>19</xdr:col>
      <xdr:colOff>361950</xdr:colOff>
      <xdr:row>20</xdr:row>
      <xdr:rowOff>180975</xdr:rowOff>
    </xdr:from>
    <xdr:to>
      <xdr:col>29</xdr:col>
      <xdr:colOff>123825</xdr:colOff>
      <xdr:row>27</xdr:row>
      <xdr:rowOff>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7030700" y="5438775"/>
          <a:ext cx="7048500" cy="2647950"/>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参考：基礎分対象判定について</a:t>
          </a: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基礎分算定の</a:t>
          </a:r>
          <a:r>
            <a:rPr kumimoji="1" lang="ja-JP" altLang="en-US" sz="1200" u="sng">
              <a:solidFill>
                <a:srgbClr val="FF0000"/>
              </a:solidFill>
              <a:latin typeface="ＭＳ ゴシック" panose="020B0609070205080204" pitchFamily="49" charset="-128"/>
              <a:ea typeface="ＭＳ ゴシック" panose="020B0609070205080204" pitchFamily="49" charset="-128"/>
            </a:rPr>
            <a:t>対象外</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となる職員</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●勤務形態が「非常勤」又は「その他」で、「</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時間未満（休憩時間含めない）」又は「月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日未満」勤務の職員</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●産休等（産休、育休、病休（有給に限る））職員の</a:t>
          </a:r>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代替職員</a:t>
          </a:r>
          <a:endParaRPr kumimoji="1"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nSpc>
              <a:spcPts val="2800"/>
            </a:lnSpc>
          </a:pPr>
          <a:r>
            <a:rPr kumimoji="1" lang="ja-JP" altLang="en-US" sz="120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無給の</a:t>
          </a:r>
          <a:r>
            <a:rPr kumimoji="1" lang="ja-JP" altLang="en-US" sz="1200" u="none">
              <a:solidFill>
                <a:sysClr val="windowText" lastClr="000000"/>
              </a:solidFill>
              <a:latin typeface="ＭＳ ゴシック" panose="020B0609070205080204" pitchFamily="49" charset="-128"/>
              <a:ea typeface="ＭＳ ゴシック" panose="020B0609070205080204" pitchFamily="49" charset="-128"/>
            </a:rPr>
            <a:t>病休職員（この場合、当該職員の産休等代替職員はいません）</a:t>
          </a:r>
          <a:endParaRPr kumimoji="1" lang="en-US" altLang="ja-JP" sz="120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3</xdr:row>
      <xdr:rowOff>66675</xdr:rowOff>
    </xdr:from>
    <xdr:to>
      <xdr:col>26</xdr:col>
      <xdr:colOff>752475</xdr:colOff>
      <xdr:row>6</xdr:row>
      <xdr:rowOff>66675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715375" y="685800"/>
          <a:ext cx="5772150" cy="942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このシートには、直接入力できません。</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内容に間違いないか確認してください。</a:t>
          </a:r>
        </a:p>
      </xdr:txBody>
    </xdr:sp>
    <xdr:clientData/>
  </xdr:twoCellAnchor>
  <xdr:twoCellAnchor>
    <xdr:from>
      <xdr:col>19</xdr:col>
      <xdr:colOff>152400</xdr:colOff>
      <xdr:row>8</xdr:row>
      <xdr:rowOff>133350</xdr:rowOff>
    </xdr:from>
    <xdr:to>
      <xdr:col>27</xdr:col>
      <xdr:colOff>9525</xdr:colOff>
      <xdr:row>14</xdr:row>
      <xdr:rowOff>95249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734425" y="2181225"/>
          <a:ext cx="5772150" cy="127634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en-US" altLang="ja-JP" sz="2400">
              <a:solidFill>
                <a:sysClr val="windowText" lastClr="000000"/>
              </a:solidFill>
            </a:rPr>
            <a:t>※</a:t>
          </a:r>
          <a:r>
            <a:rPr kumimoji="1" lang="ja-JP" altLang="en-US" sz="2400">
              <a:solidFill>
                <a:sysClr val="windowText" lastClr="000000"/>
              </a:solidFill>
            </a:rPr>
            <a:t>対象職員が</a:t>
          </a:r>
          <a:r>
            <a:rPr kumimoji="1" lang="en-US" altLang="ja-JP" sz="2400">
              <a:solidFill>
                <a:sysClr val="windowText" lastClr="000000"/>
              </a:solidFill>
            </a:rPr>
            <a:t>30</a:t>
          </a:r>
          <a:r>
            <a:rPr kumimoji="1" lang="ja-JP" altLang="en-US" sz="2400">
              <a:solidFill>
                <a:sysClr val="windowText" lastClr="000000"/>
              </a:solidFill>
            </a:rPr>
            <a:t>名を超える場合は</a:t>
          </a:r>
          <a:r>
            <a:rPr kumimoji="1" lang="en-US" altLang="ja-JP" sz="2400">
              <a:solidFill>
                <a:sysClr val="windowText" lastClr="000000"/>
              </a:solidFill>
            </a:rPr>
            <a:t>2</a:t>
          </a:r>
          <a:r>
            <a:rPr kumimoji="1" lang="ja-JP" altLang="en-US" sz="2400">
              <a:solidFill>
                <a:sysClr val="windowText" lastClr="000000"/>
              </a:solidFill>
            </a:rPr>
            <a:t>枚目、</a:t>
          </a:r>
          <a:r>
            <a:rPr kumimoji="1" lang="en-US" altLang="ja-JP" sz="2400">
              <a:solidFill>
                <a:sysClr val="windowText" lastClr="000000"/>
              </a:solidFill>
            </a:rPr>
            <a:t>60</a:t>
          </a:r>
          <a:r>
            <a:rPr kumimoji="1" lang="ja-JP" altLang="en-US" sz="2400">
              <a:solidFill>
                <a:sysClr val="windowText" lastClr="000000"/>
              </a:solidFill>
            </a:rPr>
            <a:t>名を超える場合は</a:t>
          </a:r>
          <a:r>
            <a:rPr kumimoji="1" lang="en-US" altLang="ja-JP" sz="2400">
              <a:solidFill>
                <a:sysClr val="windowText" lastClr="000000"/>
              </a:solidFill>
            </a:rPr>
            <a:t>3</a:t>
          </a:r>
          <a:r>
            <a:rPr kumimoji="1" lang="ja-JP" altLang="en-US" sz="2400">
              <a:solidFill>
                <a:sysClr val="windowText" lastClr="000000"/>
              </a:solidFill>
            </a:rPr>
            <a:t>枚目のご確認もお願いいたします。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209550</xdr:colOff>
      <xdr:row>2</xdr:row>
      <xdr:rowOff>180976</xdr:rowOff>
    </xdr:from>
    <xdr:to>
      <xdr:col>28</xdr:col>
      <xdr:colOff>66675</xdr:colOff>
      <xdr:row>5</xdr:row>
      <xdr:rowOff>295276</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8591550" y="590551"/>
          <a:ext cx="5772150" cy="952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このシートには、直接入力できません。</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内容に間違いないか確認してください。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76200</xdr:colOff>
      <xdr:row>2</xdr:row>
      <xdr:rowOff>161925</xdr:rowOff>
    </xdr:from>
    <xdr:to>
      <xdr:col>27</xdr:col>
      <xdr:colOff>619125</xdr:colOff>
      <xdr:row>5</xdr:row>
      <xdr:rowOff>228600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8458200" y="571500"/>
          <a:ext cx="5772150" cy="904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このシートには、直接入力できません。</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内容に間違いないか確認してください。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137583</xdr:colOff>
      <xdr:row>7</xdr:row>
      <xdr:rowOff>1</xdr:rowOff>
    </xdr:from>
    <xdr:to>
      <xdr:col>22</xdr:col>
      <xdr:colOff>395972</xdr:colOff>
      <xdr:row>9</xdr:row>
      <xdr:rowOff>84668</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6265333" y="1576918"/>
          <a:ext cx="3729722" cy="635000"/>
        </a:xfrm>
        <a:prstGeom prst="wedgeRoundRectCallout">
          <a:avLst>
            <a:gd name="adj1" fmla="val -42713"/>
            <a:gd name="adj2" fmla="val 135905"/>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　単位は「時間」です。</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例</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時間</a:t>
          </a:r>
          <a:r>
            <a:rPr kumimoji="1" lang="en-US" altLang="ja-JP" sz="1100" b="1">
              <a:solidFill>
                <a:schemeClr val="dk1"/>
              </a:solidFill>
              <a:effectLst/>
              <a:latin typeface="+mn-lt"/>
              <a:ea typeface="+mn-ea"/>
              <a:cs typeface="+mn-cs"/>
            </a:rPr>
            <a:t>30</a:t>
          </a:r>
          <a:r>
            <a:rPr kumimoji="1" lang="ja-JP" altLang="en-US" sz="1100" b="1">
              <a:solidFill>
                <a:schemeClr val="dk1"/>
              </a:solidFill>
              <a:effectLst/>
              <a:latin typeface="+mn-lt"/>
              <a:ea typeface="+mn-ea"/>
              <a:cs typeface="+mn-cs"/>
            </a:rPr>
            <a:t>分⇒</a:t>
          </a:r>
          <a:r>
            <a:rPr kumimoji="1" lang="en-US" altLang="ja-JP" sz="1100" b="1">
              <a:solidFill>
                <a:schemeClr val="dk1"/>
              </a:solidFill>
              <a:effectLst/>
              <a:latin typeface="+mn-lt"/>
              <a:ea typeface="+mn-ea"/>
              <a:cs typeface="+mn-cs"/>
            </a:rPr>
            <a:t>1.5</a:t>
          </a:r>
          <a:r>
            <a:rPr kumimoji="1" lang="ja-JP" altLang="en-US" sz="1100" b="1">
              <a:solidFill>
                <a:schemeClr val="dk1"/>
              </a:solidFill>
              <a:effectLst/>
              <a:latin typeface="+mn-lt"/>
              <a:ea typeface="+mn-ea"/>
              <a:cs typeface="+mn-cs"/>
            </a:rPr>
            <a:t>時間</a:t>
          </a:r>
          <a:endParaRPr lang="ja-JP" altLang="ja-JP" sz="1200">
            <a:effectLst/>
          </a:endParaRPr>
        </a:p>
      </xdr:txBody>
    </xdr:sp>
    <xdr:clientData/>
  </xdr:twoCellAnchor>
  <xdr:twoCellAnchor>
    <xdr:from>
      <xdr:col>25</xdr:col>
      <xdr:colOff>10584</xdr:colOff>
      <xdr:row>11</xdr:row>
      <xdr:rowOff>201083</xdr:rowOff>
    </xdr:from>
    <xdr:to>
      <xdr:col>33</xdr:col>
      <xdr:colOff>268972</xdr:colOff>
      <xdr:row>14</xdr:row>
      <xdr:rowOff>10583</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0911417" y="2878666"/>
          <a:ext cx="3729722" cy="635000"/>
        </a:xfrm>
        <a:prstGeom prst="wedgeRoundRectCallout">
          <a:avLst>
            <a:gd name="adj1" fmla="val 94909"/>
            <a:gd name="adj2" fmla="val -9095"/>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20</a:t>
          </a:r>
          <a:r>
            <a:rPr kumimoji="1" lang="ja-JP" altLang="en-US" sz="1100" b="1">
              <a:solidFill>
                <a:schemeClr val="dk1"/>
              </a:solidFill>
              <a:effectLst/>
              <a:latin typeface="+mn-lt"/>
              <a:ea typeface="+mn-ea"/>
              <a:cs typeface="+mn-cs"/>
            </a:rPr>
            <a:t>日以上」の場合が対象者です。この例の場合、</a:t>
          </a:r>
          <a:r>
            <a:rPr kumimoji="1" lang="en-US" altLang="ja-JP" sz="1100" b="1">
              <a:solidFill>
                <a:schemeClr val="dk1"/>
              </a:solidFill>
              <a:effectLst/>
              <a:latin typeface="+mn-lt"/>
              <a:ea typeface="+mn-ea"/>
              <a:cs typeface="+mn-cs"/>
            </a:rPr>
            <a:t>A</a:t>
          </a:r>
          <a:r>
            <a:rPr kumimoji="1" lang="ja-JP" altLang="en-US" sz="1100" b="1">
              <a:solidFill>
                <a:schemeClr val="dk1"/>
              </a:solidFill>
              <a:effectLst/>
              <a:latin typeface="+mn-lt"/>
              <a:ea typeface="+mn-ea"/>
              <a:cs typeface="+mn-cs"/>
            </a:rPr>
            <a:t>さんは対象者で、</a:t>
          </a:r>
          <a:r>
            <a:rPr kumimoji="1" lang="en-US" altLang="ja-JP" sz="1100" b="1">
              <a:solidFill>
                <a:schemeClr val="dk1"/>
              </a:solidFill>
              <a:effectLst/>
              <a:latin typeface="+mn-lt"/>
              <a:ea typeface="+mn-ea"/>
              <a:cs typeface="+mn-cs"/>
            </a:rPr>
            <a:t>B</a:t>
          </a:r>
          <a:r>
            <a:rPr kumimoji="1" lang="ja-JP" altLang="en-US" sz="1100" b="1">
              <a:solidFill>
                <a:schemeClr val="dk1"/>
              </a:solidFill>
              <a:effectLst/>
              <a:latin typeface="+mn-lt"/>
              <a:ea typeface="+mn-ea"/>
              <a:cs typeface="+mn-cs"/>
            </a:rPr>
            <a:t>さんは対象外の職員となります。</a:t>
          </a:r>
          <a:endParaRPr lang="ja-JP" altLang="ja-JP" sz="1200">
            <a:effectLst/>
          </a:endParaRPr>
        </a:p>
      </xdr:txBody>
    </xdr:sp>
    <xdr:clientData/>
  </xdr:twoCellAnchor>
  <xdr:twoCellAnchor>
    <xdr:from>
      <xdr:col>24</xdr:col>
      <xdr:colOff>95250</xdr:colOff>
      <xdr:row>1</xdr:row>
      <xdr:rowOff>31750</xdr:rowOff>
    </xdr:from>
    <xdr:to>
      <xdr:col>32</xdr:col>
      <xdr:colOff>353639</xdr:colOff>
      <xdr:row>4</xdr:row>
      <xdr:rowOff>95250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10562167" y="296333"/>
          <a:ext cx="3729722" cy="635000"/>
        </a:xfrm>
        <a:prstGeom prst="wedgeRoundRectCallout">
          <a:avLst>
            <a:gd name="adj1" fmla="val -4690"/>
            <a:gd name="adj2" fmla="val 132572"/>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換算表です。時間数が分からない場合はご使用ください。</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163391</xdr:colOff>
      <xdr:row>1</xdr:row>
      <xdr:rowOff>135547</xdr:rowOff>
    </xdr:from>
    <xdr:to>
      <xdr:col>46</xdr:col>
      <xdr:colOff>30042</xdr:colOff>
      <xdr:row>6</xdr:row>
      <xdr:rowOff>168519</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7651506" y="838932"/>
          <a:ext cx="5764824" cy="97814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xdr:txBody>
    </xdr:sp>
    <xdr:clientData/>
  </xdr:twoCellAnchor>
  <xdr:twoCellAnchor>
    <xdr:from>
      <xdr:col>13</xdr:col>
      <xdr:colOff>221398</xdr:colOff>
      <xdr:row>17</xdr:row>
      <xdr:rowOff>69128</xdr:rowOff>
    </xdr:from>
    <xdr:to>
      <xdr:col>32</xdr:col>
      <xdr:colOff>168519</xdr:colOff>
      <xdr:row>25</xdr:row>
      <xdr:rowOff>146539</xdr:rowOff>
    </xdr:to>
    <xdr:sp macro="" textlink="">
      <xdr:nvSpPr>
        <xdr:cNvPr id="10" name="角丸四角形吹き出し 9">
          <a:extLst>
            <a:ext uri="{FF2B5EF4-FFF2-40B4-BE49-F238E27FC236}">
              <a16:creationId xmlns:a16="http://schemas.microsoft.com/office/drawing/2014/main" id="{00000000-0008-0000-0A00-00000A000000}"/>
            </a:ext>
          </a:extLst>
        </xdr:cNvPr>
        <xdr:cNvSpPr/>
      </xdr:nvSpPr>
      <xdr:spPr>
        <a:xfrm>
          <a:off x="3174148" y="3864474"/>
          <a:ext cx="4255352" cy="1579430"/>
        </a:xfrm>
        <a:prstGeom prst="wedgeRoundRectCallout">
          <a:avLst>
            <a:gd name="adj1" fmla="val -54855"/>
            <a:gd name="adj2" fmla="val -27828"/>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手順</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「賃金改善要件分」を受けるかどうかを選択します。</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手順</a:t>
          </a:r>
          <a:r>
            <a:rPr kumimoji="1" lang="en-US" altLang="ja-JP" sz="1100" b="1">
              <a:solidFill>
                <a:schemeClr val="dk1"/>
              </a:solidFill>
              <a:effectLst/>
              <a:latin typeface="+mn-lt"/>
              <a:ea typeface="+mn-ea"/>
              <a:cs typeface="+mn-cs"/>
            </a:rPr>
            <a:t>2</a:t>
          </a:r>
          <a:r>
            <a:rPr kumimoji="1" lang="ja-JP" altLang="en-US" sz="1100" b="1">
              <a:solidFill>
                <a:schemeClr val="dk1"/>
              </a:solidFill>
              <a:effectLst/>
              <a:latin typeface="+mn-lt"/>
              <a:ea typeface="+mn-ea"/>
              <a:cs typeface="+mn-cs"/>
            </a:rPr>
            <a:t>．「キャリアパス要件分」を受けるかどうかを選択します。</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手順</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．「処遇改善等加算</a:t>
          </a:r>
          <a:r>
            <a:rPr kumimoji="1" lang="en-US" altLang="ja-JP" sz="1100" b="1">
              <a:solidFill>
                <a:schemeClr val="dk1"/>
              </a:solidFill>
              <a:effectLst/>
              <a:latin typeface="+mn-lt"/>
              <a:ea typeface="+mn-ea"/>
              <a:cs typeface="+mn-cs"/>
            </a:rPr>
            <a:t>Ⅱ</a:t>
          </a:r>
          <a:r>
            <a:rPr kumimoji="1" lang="ja-JP" altLang="en-US" sz="1100" b="1">
              <a:solidFill>
                <a:schemeClr val="dk1"/>
              </a:solidFill>
              <a:effectLst/>
              <a:latin typeface="+mn-lt"/>
              <a:ea typeface="+mn-ea"/>
              <a:cs typeface="+mn-cs"/>
            </a:rPr>
            <a:t>」を受けるかどうかを選択します。</a:t>
          </a:r>
          <a:endParaRPr kumimoji="1" lang="en-US" altLang="ja-JP" sz="1100" b="1">
            <a:solidFill>
              <a:schemeClr val="dk1"/>
            </a:solidFill>
            <a:effectLst/>
            <a:latin typeface="+mn-lt"/>
            <a:ea typeface="+mn-ea"/>
            <a:cs typeface="+mn-cs"/>
          </a:endParaRPr>
        </a:p>
      </xdr:txBody>
    </xdr:sp>
    <xdr:clientData/>
  </xdr:twoCellAnchor>
  <xdr:twoCellAnchor>
    <xdr:from>
      <xdr:col>15</xdr:col>
      <xdr:colOff>140805</xdr:colOff>
      <xdr:row>12</xdr:row>
      <xdr:rowOff>66260</xdr:rowOff>
    </xdr:from>
    <xdr:to>
      <xdr:col>32</xdr:col>
      <xdr:colOff>16565</xdr:colOff>
      <xdr:row>17</xdr:row>
      <xdr:rowOff>16566</xdr:rowOff>
    </xdr:to>
    <xdr:sp macro="" textlink="">
      <xdr:nvSpPr>
        <xdr:cNvPr id="11" name="角丸四角形吹き出し 10">
          <a:extLst>
            <a:ext uri="{FF2B5EF4-FFF2-40B4-BE49-F238E27FC236}">
              <a16:creationId xmlns:a16="http://schemas.microsoft.com/office/drawing/2014/main" id="{00000000-0008-0000-0A00-00000B000000}"/>
            </a:ext>
          </a:extLst>
        </xdr:cNvPr>
        <xdr:cNvSpPr/>
      </xdr:nvSpPr>
      <xdr:spPr>
        <a:xfrm>
          <a:off x="3619501" y="2551043"/>
          <a:ext cx="3801716" cy="911088"/>
        </a:xfrm>
        <a:prstGeom prst="wedgeRoundRectCallout">
          <a:avLst>
            <a:gd name="adj1" fmla="val -66265"/>
            <a:gd name="adj2" fmla="val 2922"/>
            <a:gd name="adj3" fmla="val 16667"/>
          </a:avLst>
        </a:prstGeom>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chemeClr val="dk1"/>
              </a:solidFill>
              <a:effectLst/>
              <a:latin typeface="+mn-lt"/>
              <a:ea typeface="+mn-ea"/>
              <a:cs typeface="+mn-cs"/>
            </a:rPr>
            <a:t>　平均勤続年数は、基礎分申請書を完成させると自動表示されます。基礎分申請書</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枚目の右下Ｃの年数と一致していることをご確認ください。</a:t>
          </a:r>
          <a:endParaRPr lang="ja-JP" altLang="ja-JP" sz="1200">
            <a:effectLst/>
          </a:endParaRPr>
        </a:p>
      </xdr:txBody>
    </xdr:sp>
    <xdr:clientData/>
  </xdr:twoCellAnchor>
  <xdr:twoCellAnchor>
    <xdr:from>
      <xdr:col>33</xdr:col>
      <xdr:colOff>179294</xdr:colOff>
      <xdr:row>10</xdr:row>
      <xdr:rowOff>156882</xdr:rowOff>
    </xdr:from>
    <xdr:to>
      <xdr:col>44</xdr:col>
      <xdr:colOff>156883</xdr:colOff>
      <xdr:row>21</xdr:row>
      <xdr:rowOff>56029</xdr:rowOff>
    </xdr:to>
    <xdr:sp macro="" textlink="">
      <xdr:nvSpPr>
        <xdr:cNvPr id="2" name="雲形吹き出し 1">
          <a:extLst>
            <a:ext uri="{FF2B5EF4-FFF2-40B4-BE49-F238E27FC236}">
              <a16:creationId xmlns:a16="http://schemas.microsoft.com/office/drawing/2014/main" id="{00000000-0008-0000-0A00-000002000000}"/>
            </a:ext>
          </a:extLst>
        </xdr:cNvPr>
        <xdr:cNvSpPr/>
      </xdr:nvSpPr>
      <xdr:spPr>
        <a:xfrm>
          <a:off x="7575176" y="2633382"/>
          <a:ext cx="4459942" cy="2028265"/>
        </a:xfrm>
        <a:prstGeom prst="cloudCallout">
          <a:avLst>
            <a:gd name="adj1" fmla="val -64698"/>
            <a:gd name="adj2" fmla="val 48136"/>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①キャリアパス要件分を受けるためには、キャリアパス要件（例：キャリアパスの仕組みを構築しているか　など）を満たす必要があります。</a:t>
          </a:r>
          <a:endParaRPr kumimoji="1" lang="en-US" altLang="ja-JP" sz="1200" b="1">
            <a:solidFill>
              <a:schemeClr val="tx1"/>
            </a:solidFill>
          </a:endParaRPr>
        </a:p>
        <a:p>
          <a:pPr algn="l"/>
          <a:r>
            <a:rPr kumimoji="1" lang="ja-JP" altLang="en-US" sz="1200" b="1">
              <a:solidFill>
                <a:schemeClr val="tx1"/>
              </a:solidFill>
            </a:rPr>
            <a:t>②処遇改善等加算</a:t>
          </a:r>
          <a:r>
            <a:rPr kumimoji="1" lang="en-US" altLang="ja-JP" sz="1200" b="1">
              <a:solidFill>
                <a:schemeClr val="tx1"/>
              </a:solidFill>
            </a:rPr>
            <a:t>Ⅱ</a:t>
          </a:r>
          <a:r>
            <a:rPr kumimoji="1" lang="ja-JP" altLang="en-US" sz="1200" b="1">
              <a:solidFill>
                <a:schemeClr val="tx1"/>
              </a:solidFill>
            </a:rPr>
            <a:t>が「適」の場合は、キャリアパス要件分は「適」となります。</a:t>
          </a:r>
          <a:endParaRPr kumimoji="1" lang="en-US" altLang="ja-JP" sz="12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51</xdr:col>
      <xdr:colOff>219075</xdr:colOff>
      <xdr:row>2</xdr:row>
      <xdr:rowOff>133350</xdr:rowOff>
    </xdr:from>
    <xdr:to>
      <xdr:col>59</xdr:col>
      <xdr:colOff>495301</xdr:colOff>
      <xdr:row>7</xdr:row>
      <xdr:rowOff>114300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7078325" y="533400"/>
          <a:ext cx="5762626" cy="981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800"/>
            </a:lnSpc>
          </a:pPr>
          <a:r>
            <a:rPr kumimoji="1" lang="ja-JP" altLang="en-US" sz="2400">
              <a:solidFill>
                <a:sysClr val="windowText" lastClr="000000"/>
              </a:solidFill>
            </a:rPr>
            <a:t>＜橙色のセル＞</a:t>
          </a:r>
          <a:endParaRPr kumimoji="1" lang="en-US" altLang="ja-JP" sz="2400">
            <a:solidFill>
              <a:sysClr val="windowText" lastClr="000000"/>
            </a:solidFill>
          </a:endParaRPr>
        </a:p>
        <a:p>
          <a:pPr>
            <a:lnSpc>
              <a:spcPts val="2800"/>
            </a:lnSpc>
          </a:pPr>
          <a:r>
            <a:rPr kumimoji="1" lang="ja-JP" altLang="en-US" sz="2400">
              <a:solidFill>
                <a:sysClr val="windowText" lastClr="000000"/>
              </a:solidFill>
            </a:rPr>
            <a:t>ドロップダウンから選択する箇所です。</a:t>
          </a:r>
          <a:endParaRPr kumimoji="1" lang="en-US" altLang="ja-JP" sz="24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13</xdr:row>
      <xdr:rowOff>142874</xdr:rowOff>
    </xdr:from>
    <xdr:to>
      <xdr:col>12</xdr:col>
      <xdr:colOff>428625</xdr:colOff>
      <xdr:row>24</xdr:row>
      <xdr:rowOff>38099</xdr:rowOff>
    </xdr:to>
    <xdr:sp macro="" textlink="">
      <xdr:nvSpPr>
        <xdr:cNvPr id="2" name="左矢印吹き出し 1">
          <a:extLst>
            <a:ext uri="{FF2B5EF4-FFF2-40B4-BE49-F238E27FC236}">
              <a16:creationId xmlns:a16="http://schemas.microsoft.com/office/drawing/2014/main" id="{00000000-0008-0000-0D00-000002000000}"/>
            </a:ext>
          </a:extLst>
        </xdr:cNvPr>
        <xdr:cNvSpPr/>
      </xdr:nvSpPr>
      <xdr:spPr>
        <a:xfrm>
          <a:off x="8229600" y="2752724"/>
          <a:ext cx="1666875" cy="1781175"/>
        </a:xfrm>
        <a:prstGeom prst="leftArrow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不足している場合、「西暦</a:t>
          </a:r>
          <a:r>
            <a:rPr kumimoji="1" lang="en-US" altLang="ja-JP" sz="1100">
              <a:solidFill>
                <a:sysClr val="windowText" lastClr="000000"/>
              </a:solidFill>
            </a:rPr>
            <a:t>/</a:t>
          </a:r>
          <a:r>
            <a:rPr kumimoji="1" lang="ja-JP" altLang="en-US" sz="1100">
              <a:solidFill>
                <a:sysClr val="windowText" lastClr="000000"/>
              </a:solidFill>
            </a:rPr>
            <a:t>月</a:t>
          </a:r>
          <a:r>
            <a:rPr kumimoji="1" lang="en-US" altLang="ja-JP" sz="1100">
              <a:solidFill>
                <a:sysClr val="windowText" lastClr="000000"/>
              </a:solidFill>
            </a:rPr>
            <a:t>/</a:t>
          </a:r>
          <a:r>
            <a:rPr kumimoji="1" lang="ja-JP" altLang="en-US" sz="1100">
              <a:solidFill>
                <a:sysClr val="windowText" lastClr="000000"/>
              </a:solidFill>
            </a:rPr>
            <a:t>日」の形式で追加してください。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3:F653" totalsRowShown="0" headerRowDxfId="30" dataDxfId="29" tableBorderDxfId="28">
  <autoFilter ref="A3:F653" xr:uid="{00000000-0009-0000-0100-000001000000}"/>
  <tableColumns count="6">
    <tableColumn id="1" xr3:uid="{00000000-0010-0000-0000-000001000000}" name="列15" dataDxfId="27"/>
    <tableColumn id="2" xr3:uid="{00000000-0010-0000-0000-000002000000}" name="列1" dataDxfId="26"/>
    <tableColumn id="3" xr3:uid="{00000000-0010-0000-0000-000003000000}" name="列16" dataDxfId="25"/>
    <tableColumn id="4" xr3:uid="{00000000-0010-0000-0000-000004000000}" name="列2" dataDxfId="24"/>
    <tableColumn id="5" xr3:uid="{00000000-0010-0000-0000-000005000000}" name="列3" dataDxfId="23"/>
    <tableColumn id="6" xr3:uid="{00000000-0010-0000-0000-000006000000}" name="列4" dataDxfId="2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5338A-25B3-49A8-A27B-83DEA30B96F7}">
  <sheetPr codeName="Sheet1"/>
  <dimension ref="B1:J3"/>
  <sheetViews>
    <sheetView workbookViewId="0">
      <selection activeCell="A2" sqref="A2"/>
    </sheetView>
  </sheetViews>
  <sheetFormatPr defaultRowHeight="13.5"/>
  <sheetData>
    <row r="1" spans="2:10">
      <c r="B1" s="345" t="s">
        <v>1003</v>
      </c>
      <c r="C1" s="345" t="s">
        <v>1004</v>
      </c>
      <c r="D1" s="345" t="s">
        <v>1005</v>
      </c>
      <c r="E1" s="345" t="s">
        <v>1006</v>
      </c>
      <c r="F1" s="345" t="s">
        <v>1007</v>
      </c>
      <c r="G1" s="345" t="s">
        <v>1008</v>
      </c>
      <c r="H1" s="345" t="s">
        <v>1009</v>
      </c>
      <c r="I1" s="345" t="s">
        <v>1010</v>
      </c>
      <c r="J1" s="345" t="s">
        <v>1011</v>
      </c>
    </row>
    <row r="3" spans="2:10">
      <c r="B3" t="s">
        <v>1012</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pageSetUpPr fitToPage="1"/>
  </sheetPr>
  <dimension ref="A1:AX35"/>
  <sheetViews>
    <sheetView view="pageBreakPreview" topLeftCell="B1" zoomScale="90" zoomScaleNormal="70" zoomScaleSheetLayoutView="90" workbookViewId="0">
      <pane xSplit="4" ySplit="5" topLeftCell="F6" activePane="bottomRight" state="frozen"/>
      <selection activeCell="F2" sqref="F2:J2"/>
      <selection pane="topRight" activeCell="F2" sqref="F2:J2"/>
      <selection pane="bottomLeft" activeCell="F2" sqref="F2:J2"/>
      <selection pane="bottomRight" activeCell="AC2" sqref="AC2:AD2"/>
    </sheetView>
  </sheetViews>
  <sheetFormatPr defaultRowHeight="13.5" outlineLevelCol="1"/>
  <cols>
    <col min="1" max="1" width="4" style="153" hidden="1" customWidth="1"/>
    <col min="2" max="2" width="2.625" style="181" customWidth="1"/>
    <col min="3" max="3" width="20.125" style="153" customWidth="1"/>
    <col min="4" max="5" width="3.125" style="153" customWidth="1"/>
    <col min="6" max="36" width="5.625" style="153" customWidth="1"/>
    <col min="37" max="37" width="13.625" style="153" customWidth="1"/>
    <col min="38" max="38" width="13.625" style="153" hidden="1" customWidth="1" outlineLevel="1"/>
    <col min="39" max="39" width="9" style="177" hidden="1" customWidth="1" outlineLevel="1"/>
    <col min="40" max="40" width="9" style="149" hidden="1" customWidth="1" outlineLevel="1"/>
    <col min="41" max="49" width="9" style="153" hidden="1" customWidth="1" outlineLevel="1"/>
    <col min="50" max="50" width="9" style="153" customWidth="1" collapsed="1"/>
    <col min="51" max="16384" width="9" style="153"/>
  </cols>
  <sheetData>
    <row r="1" spans="1:49" s="145" customFormat="1" ht="21.75" thickBot="1">
      <c r="A1" s="136"/>
      <c r="B1" s="137"/>
      <c r="C1" s="138"/>
      <c r="D1" s="503"/>
      <c r="E1" s="503"/>
      <c r="F1" s="139"/>
      <c r="G1" s="503">
        <f>AN1</f>
        <v>2023</v>
      </c>
      <c r="H1" s="503"/>
      <c r="I1" s="140" t="s">
        <v>22</v>
      </c>
      <c r="J1" s="137">
        <f>AN2</f>
        <v>4</v>
      </c>
      <c r="K1" s="140" t="s">
        <v>102</v>
      </c>
      <c r="L1" s="520" t="s">
        <v>255</v>
      </c>
      <c r="M1" s="520"/>
      <c r="N1" s="520"/>
      <c r="O1" s="520"/>
      <c r="P1" s="520"/>
      <c r="Q1" s="520"/>
      <c r="R1" s="520"/>
      <c r="S1" s="520"/>
      <c r="T1" s="520"/>
      <c r="U1" s="140"/>
      <c r="V1" s="140"/>
      <c r="W1" s="140"/>
      <c r="X1" s="140"/>
      <c r="Y1" s="140"/>
      <c r="Z1" s="140"/>
      <c r="AA1" s="140"/>
      <c r="AB1" s="140"/>
      <c r="AC1" s="542" t="str">
        <f>③処遇Ⅰ申請書!$AW$8&amp;"シフト表①"&amp;③処遇Ⅰ申請書!$AX$8</f>
        <v>基-23申-シフト表①-Ver.1.00</v>
      </c>
      <c r="AD1" s="542"/>
      <c r="AE1" s="542"/>
      <c r="AF1" s="542"/>
      <c r="AG1" s="542"/>
      <c r="AH1" s="542"/>
      <c r="AI1" s="542"/>
      <c r="AJ1" s="542"/>
      <c r="AK1" s="542"/>
      <c r="AL1" s="140"/>
      <c r="AM1" s="141" t="s">
        <v>22</v>
      </c>
      <c r="AN1" s="142">
        <f>IF(AND(AN2&lt;=3,AN2&gt;0),1,0)+③処遇Ⅰ申請書!AX4</f>
        <v>2023</v>
      </c>
      <c r="AO1" s="143"/>
      <c r="AP1" s="195" t="s">
        <v>199</v>
      </c>
      <c r="AQ1" s="144">
        <v>1</v>
      </c>
      <c r="AR1" s="144">
        <v>2</v>
      </c>
      <c r="AS1" s="144">
        <v>3</v>
      </c>
      <c r="AT1" s="144">
        <v>4</v>
      </c>
      <c r="AU1" s="144">
        <v>5</v>
      </c>
      <c r="AV1" s="144">
        <v>6</v>
      </c>
      <c r="AW1" s="144">
        <v>7</v>
      </c>
    </row>
    <row r="2" spans="1:49" ht="15" customHeight="1" thickBot="1">
      <c r="A2" s="146"/>
      <c r="B2" s="147" t="s">
        <v>200</v>
      </c>
      <c r="C2" s="522" t="s">
        <v>201</v>
      </c>
      <c r="D2" s="522"/>
      <c r="E2" s="523"/>
      <c r="F2" s="524">
        <v>45017</v>
      </c>
      <c r="G2" s="525"/>
      <c r="H2" s="525"/>
      <c r="I2" s="525"/>
      <c r="J2" s="526"/>
      <c r="K2" s="148"/>
      <c r="L2" s="148"/>
      <c r="M2" s="148"/>
      <c r="N2" s="148"/>
      <c r="O2" s="148"/>
      <c r="P2" s="148"/>
      <c r="Q2" s="148"/>
      <c r="R2" s="148"/>
      <c r="S2" s="148"/>
      <c r="T2" s="148"/>
      <c r="U2" s="149"/>
      <c r="V2" s="149"/>
      <c r="W2" s="149"/>
      <c r="X2" s="149"/>
      <c r="Y2" s="529" t="s">
        <v>594</v>
      </c>
      <c r="Z2" s="529"/>
      <c r="AA2" s="529"/>
      <c r="AB2" s="547"/>
      <c r="AC2" s="543"/>
      <c r="AD2" s="544"/>
      <c r="AE2" s="150" t="s">
        <v>202</v>
      </c>
      <c r="AF2" s="529" t="s">
        <v>203</v>
      </c>
      <c r="AG2" s="529"/>
      <c r="AH2" s="531">
        <f>SUM(AC2,ROUND(AC3/60,2))</f>
        <v>0</v>
      </c>
      <c r="AI2" s="532"/>
      <c r="AJ2" s="535" t="s">
        <v>204</v>
      </c>
      <c r="AK2" s="151"/>
      <c r="AL2" s="151"/>
      <c r="AM2" s="142" t="s">
        <v>54</v>
      </c>
      <c r="AN2" s="142">
        <f>③処遇Ⅰ申請書!AY4</f>
        <v>4</v>
      </c>
      <c r="AO2" s="152"/>
      <c r="AP2" s="195" t="s">
        <v>205</v>
      </c>
      <c r="AQ2" s="196" t="s">
        <v>206</v>
      </c>
      <c r="AR2" s="197" t="s">
        <v>207</v>
      </c>
      <c r="AS2" s="197" t="s">
        <v>208</v>
      </c>
      <c r="AT2" s="197" t="s">
        <v>209</v>
      </c>
      <c r="AU2" s="197" t="s">
        <v>210</v>
      </c>
      <c r="AV2" s="197" t="s">
        <v>211</v>
      </c>
      <c r="AW2" s="198" t="s">
        <v>212</v>
      </c>
    </row>
    <row r="3" spans="1:49" s="164" customFormat="1" ht="15" customHeight="1" thickBot="1">
      <c r="A3" s="154"/>
      <c r="B3" s="147" t="s">
        <v>213</v>
      </c>
      <c r="C3" s="522" t="s">
        <v>214</v>
      </c>
      <c r="D3" s="522"/>
      <c r="E3" s="523"/>
      <c r="F3" s="537" t="str">
        <f>入力シート!$D$6</f>
        <v/>
      </c>
      <c r="G3" s="538"/>
      <c r="H3" s="538"/>
      <c r="I3" s="538"/>
      <c r="J3" s="539"/>
      <c r="K3" s="548" t="s">
        <v>261</v>
      </c>
      <c r="L3" s="549"/>
      <c r="M3" s="549"/>
      <c r="N3" s="549"/>
      <c r="O3" s="337"/>
      <c r="P3" s="337"/>
      <c r="Q3" s="337"/>
      <c r="R3" s="337"/>
      <c r="S3" s="337"/>
      <c r="T3" s="337"/>
      <c r="U3" s="337"/>
      <c r="V3" s="337"/>
      <c r="W3" s="337"/>
      <c r="X3" s="337"/>
      <c r="Y3" s="530"/>
      <c r="Z3" s="530"/>
      <c r="AA3" s="530"/>
      <c r="AB3" s="534"/>
      <c r="AC3" s="545"/>
      <c r="AD3" s="546"/>
      <c r="AE3" s="159" t="s">
        <v>215</v>
      </c>
      <c r="AF3" s="530"/>
      <c r="AG3" s="530"/>
      <c r="AH3" s="533"/>
      <c r="AI3" s="534"/>
      <c r="AJ3" s="536"/>
      <c r="AK3" s="160"/>
      <c r="AL3" s="161"/>
      <c r="AM3" s="155"/>
      <c r="AN3" s="155"/>
      <c r="AO3" s="162"/>
      <c r="AP3" s="199"/>
      <c r="AQ3" s="163"/>
    </row>
    <row r="4" spans="1:49" s="168" customFormat="1" ht="15" customHeight="1">
      <c r="A4" s="165"/>
      <c r="B4" s="512" t="s">
        <v>216</v>
      </c>
      <c r="C4" s="514" t="s">
        <v>217</v>
      </c>
      <c r="D4" s="506" t="s">
        <v>218</v>
      </c>
      <c r="E4" s="507"/>
      <c r="F4" s="166">
        <v>1</v>
      </c>
      <c r="G4" s="166">
        <v>2</v>
      </c>
      <c r="H4" s="166">
        <v>3</v>
      </c>
      <c r="I4" s="166">
        <v>4</v>
      </c>
      <c r="J4" s="166">
        <v>5</v>
      </c>
      <c r="K4" s="166">
        <v>6</v>
      </c>
      <c r="L4" s="166">
        <v>7</v>
      </c>
      <c r="M4" s="166">
        <v>8</v>
      </c>
      <c r="N4" s="166">
        <v>9</v>
      </c>
      <c r="O4" s="166">
        <v>10</v>
      </c>
      <c r="P4" s="166">
        <v>11</v>
      </c>
      <c r="Q4" s="166">
        <v>12</v>
      </c>
      <c r="R4" s="166">
        <v>13</v>
      </c>
      <c r="S4" s="166">
        <v>14</v>
      </c>
      <c r="T4" s="166">
        <v>15</v>
      </c>
      <c r="U4" s="166">
        <v>16</v>
      </c>
      <c r="V4" s="166">
        <v>17</v>
      </c>
      <c r="W4" s="166">
        <v>18</v>
      </c>
      <c r="X4" s="166">
        <v>19</v>
      </c>
      <c r="Y4" s="166">
        <v>20</v>
      </c>
      <c r="Z4" s="166">
        <v>21</v>
      </c>
      <c r="AA4" s="166">
        <v>22</v>
      </c>
      <c r="AB4" s="166">
        <v>23</v>
      </c>
      <c r="AC4" s="166">
        <v>24</v>
      </c>
      <c r="AD4" s="166">
        <v>25</v>
      </c>
      <c r="AE4" s="166">
        <v>26</v>
      </c>
      <c r="AF4" s="166">
        <v>27</v>
      </c>
      <c r="AG4" s="166">
        <v>28</v>
      </c>
      <c r="AH4" s="166">
        <f>IF(MONTH(DATE(AN1,AN2,AG4+1))=AN2,AG4+1,"")</f>
        <v>29</v>
      </c>
      <c r="AI4" s="166">
        <f>IF(AN2&lt;&gt;2,IF(AH4&lt;&gt;"",AH4+1,""),"")</f>
        <v>30</v>
      </c>
      <c r="AJ4" s="166" t="str">
        <f>IF(OR(AN2=1,AN2=3,AN2=5,AN2=7,AN2=8,AN2=10,AN2=12),AI4+1,"")</f>
        <v/>
      </c>
      <c r="AK4" s="516" t="s">
        <v>239</v>
      </c>
      <c r="AL4" s="167"/>
      <c r="AP4" s="199"/>
    </row>
    <row r="5" spans="1:49" s="168" customFormat="1" ht="15" customHeight="1" thickBot="1">
      <c r="A5" s="165"/>
      <c r="B5" s="513"/>
      <c r="C5" s="515"/>
      <c r="D5" s="508" t="s">
        <v>219</v>
      </c>
      <c r="E5" s="509"/>
      <c r="F5" s="169" t="str">
        <f>HLOOKUP(WEEKDAY(DATE($AN$1,$AN$2,F$4)),$AQ$1:$AW$2,2,FALSE)</f>
        <v>（土）</v>
      </c>
      <c r="G5" s="169" t="str">
        <f t="shared" ref="G5:AG5" si="0">HLOOKUP(WEEKDAY(DATE($AN$1,$AN$2,G$4)),$AQ$1:$AW$2,2,FALSE)</f>
        <v>（日）</v>
      </c>
      <c r="H5" s="169" t="str">
        <f t="shared" si="0"/>
        <v>（月）</v>
      </c>
      <c r="I5" s="169" t="str">
        <f t="shared" si="0"/>
        <v>（火）</v>
      </c>
      <c r="J5" s="169" t="str">
        <f t="shared" si="0"/>
        <v>（水）</v>
      </c>
      <c r="K5" s="169" t="str">
        <f t="shared" si="0"/>
        <v>（木）</v>
      </c>
      <c r="L5" s="169" t="str">
        <f t="shared" si="0"/>
        <v>（金）</v>
      </c>
      <c r="M5" s="169" t="str">
        <f t="shared" si="0"/>
        <v>（土）</v>
      </c>
      <c r="N5" s="169" t="str">
        <f t="shared" si="0"/>
        <v>（日）</v>
      </c>
      <c r="O5" s="169" t="str">
        <f t="shared" si="0"/>
        <v>（月）</v>
      </c>
      <c r="P5" s="169" t="str">
        <f t="shared" si="0"/>
        <v>（火）</v>
      </c>
      <c r="Q5" s="169" t="str">
        <f t="shared" si="0"/>
        <v>（水）</v>
      </c>
      <c r="R5" s="169" t="str">
        <f t="shared" si="0"/>
        <v>（木）</v>
      </c>
      <c r="S5" s="169" t="str">
        <f t="shared" si="0"/>
        <v>（金）</v>
      </c>
      <c r="T5" s="169" t="str">
        <f t="shared" si="0"/>
        <v>（土）</v>
      </c>
      <c r="U5" s="169" t="str">
        <f t="shared" si="0"/>
        <v>（日）</v>
      </c>
      <c r="V5" s="169" t="str">
        <f t="shared" si="0"/>
        <v>（月）</v>
      </c>
      <c r="W5" s="169" t="str">
        <f t="shared" si="0"/>
        <v>（火）</v>
      </c>
      <c r="X5" s="169" t="str">
        <f t="shared" si="0"/>
        <v>（水）</v>
      </c>
      <c r="Y5" s="169" t="str">
        <f t="shared" si="0"/>
        <v>（木）</v>
      </c>
      <c r="Z5" s="169" t="str">
        <f t="shared" si="0"/>
        <v>（金）</v>
      </c>
      <c r="AA5" s="169" t="str">
        <f t="shared" si="0"/>
        <v>（土）</v>
      </c>
      <c r="AB5" s="169" t="str">
        <f t="shared" si="0"/>
        <v>（日）</v>
      </c>
      <c r="AC5" s="169" t="str">
        <f t="shared" si="0"/>
        <v>（月）</v>
      </c>
      <c r="AD5" s="169" t="str">
        <f t="shared" si="0"/>
        <v>（火）</v>
      </c>
      <c r="AE5" s="169" t="str">
        <f t="shared" si="0"/>
        <v>（水）</v>
      </c>
      <c r="AF5" s="169" t="str">
        <f t="shared" si="0"/>
        <v>（木）</v>
      </c>
      <c r="AG5" s="169" t="str">
        <f t="shared" si="0"/>
        <v>（金）</v>
      </c>
      <c r="AH5" s="169" t="str">
        <f>IF(AH4&lt;&gt;"",HLOOKUP(WEEKDAY(DATE($AN$1,$AN$2,AH$4)),$AQ$1:$AW$2,2,FALSE),"")</f>
        <v>（土）</v>
      </c>
      <c r="AI5" s="169" t="str">
        <f>IF(AI4&lt;&gt;"",HLOOKUP(WEEKDAY(DATE($AN$1,$AN$2,AI$4)),$AQ$1:$AW$2,2,FALSE),"")</f>
        <v>（日）</v>
      </c>
      <c r="AJ5" s="169" t="str">
        <f>IF(AJ4&lt;&gt;"",HLOOKUP(WEEKDAY(DATE($AN$1,$AN$2,AJ$4)),$AQ$1:$AW$2,2,FALSE),"")</f>
        <v/>
      </c>
      <c r="AK5" s="517"/>
      <c r="AL5" s="167"/>
      <c r="AP5" s="199"/>
    </row>
    <row r="6" spans="1:49" ht="21.95" customHeight="1">
      <c r="A6" s="170"/>
      <c r="B6" s="171">
        <v>1</v>
      </c>
      <c r="C6" s="172"/>
      <c r="D6" s="510" t="s">
        <v>220</v>
      </c>
      <c r="E6" s="511"/>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200">
        <f>COUNTIF(F6:AJ6,"&gt;=6")</f>
        <v>0</v>
      </c>
      <c r="AL6" s="201"/>
      <c r="AM6" s="153"/>
      <c r="AN6" s="153"/>
      <c r="AP6" s="199"/>
    </row>
    <row r="7" spans="1:49" ht="21.95" customHeight="1">
      <c r="B7" s="174">
        <v>2</v>
      </c>
      <c r="C7" s="175"/>
      <c r="D7" s="504" t="s">
        <v>220</v>
      </c>
      <c r="E7" s="505"/>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202">
        <f t="shared" ref="AK7:AK35" si="1">COUNTIF(F7:AJ7,"&gt;=6")</f>
        <v>0</v>
      </c>
    </row>
    <row r="8" spans="1:49" ht="21.95" customHeight="1">
      <c r="B8" s="174">
        <v>3</v>
      </c>
      <c r="C8" s="175"/>
      <c r="D8" s="504" t="s">
        <v>220</v>
      </c>
      <c r="E8" s="505"/>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202">
        <f t="shared" si="1"/>
        <v>0</v>
      </c>
    </row>
    <row r="9" spans="1:49" ht="21.95" customHeight="1">
      <c r="B9" s="174">
        <v>4</v>
      </c>
      <c r="C9" s="175"/>
      <c r="D9" s="504" t="s">
        <v>220</v>
      </c>
      <c r="E9" s="505"/>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202">
        <f t="shared" si="1"/>
        <v>0</v>
      </c>
    </row>
    <row r="10" spans="1:49" ht="21.95" customHeight="1">
      <c r="B10" s="174">
        <v>5</v>
      </c>
      <c r="C10" s="175"/>
      <c r="D10" s="504" t="s">
        <v>220</v>
      </c>
      <c r="E10" s="505"/>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202">
        <f t="shared" si="1"/>
        <v>0</v>
      </c>
    </row>
    <row r="11" spans="1:49" ht="21.95" customHeight="1">
      <c r="B11" s="174">
        <v>6</v>
      </c>
      <c r="C11" s="175"/>
      <c r="D11" s="504" t="s">
        <v>220</v>
      </c>
      <c r="E11" s="505"/>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202">
        <f t="shared" si="1"/>
        <v>0</v>
      </c>
    </row>
    <row r="12" spans="1:49" ht="21.95" customHeight="1">
      <c r="B12" s="174">
        <v>7</v>
      </c>
      <c r="C12" s="175"/>
      <c r="D12" s="504" t="s">
        <v>220</v>
      </c>
      <c r="E12" s="505"/>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202">
        <f t="shared" si="1"/>
        <v>0</v>
      </c>
    </row>
    <row r="13" spans="1:49" ht="21.95" customHeight="1">
      <c r="B13" s="174">
        <v>8</v>
      </c>
      <c r="C13" s="175"/>
      <c r="D13" s="504" t="s">
        <v>220</v>
      </c>
      <c r="E13" s="505"/>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202">
        <f t="shared" si="1"/>
        <v>0</v>
      </c>
    </row>
    <row r="14" spans="1:49" ht="21.95" customHeight="1">
      <c r="B14" s="174">
        <v>9</v>
      </c>
      <c r="C14" s="175"/>
      <c r="D14" s="504" t="s">
        <v>220</v>
      </c>
      <c r="E14" s="505"/>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202">
        <f t="shared" si="1"/>
        <v>0</v>
      </c>
    </row>
    <row r="15" spans="1:49" ht="21.95" customHeight="1">
      <c r="B15" s="174">
        <v>10</v>
      </c>
      <c r="C15" s="175"/>
      <c r="D15" s="504" t="s">
        <v>220</v>
      </c>
      <c r="E15" s="505"/>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202">
        <f t="shared" si="1"/>
        <v>0</v>
      </c>
    </row>
    <row r="16" spans="1:49" ht="21.95" customHeight="1">
      <c r="B16" s="174">
        <v>11</v>
      </c>
      <c r="C16" s="175"/>
      <c r="D16" s="504" t="s">
        <v>220</v>
      </c>
      <c r="E16" s="505"/>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202">
        <f t="shared" si="1"/>
        <v>0</v>
      </c>
    </row>
    <row r="17" spans="2:37" ht="21.95" customHeight="1">
      <c r="B17" s="174">
        <v>12</v>
      </c>
      <c r="C17" s="175"/>
      <c r="D17" s="504" t="s">
        <v>220</v>
      </c>
      <c r="E17" s="505"/>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202">
        <f t="shared" si="1"/>
        <v>0</v>
      </c>
    </row>
    <row r="18" spans="2:37" ht="21.95" customHeight="1">
      <c r="B18" s="174">
        <v>13</v>
      </c>
      <c r="C18" s="175"/>
      <c r="D18" s="504" t="s">
        <v>220</v>
      </c>
      <c r="E18" s="50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202">
        <f t="shared" si="1"/>
        <v>0</v>
      </c>
    </row>
    <row r="19" spans="2:37" ht="21.95" customHeight="1">
      <c r="B19" s="174">
        <v>14</v>
      </c>
      <c r="C19" s="175"/>
      <c r="D19" s="504" t="s">
        <v>220</v>
      </c>
      <c r="E19" s="505"/>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202">
        <f t="shared" si="1"/>
        <v>0</v>
      </c>
    </row>
    <row r="20" spans="2:37" ht="21.95" customHeight="1">
      <c r="B20" s="174">
        <v>15</v>
      </c>
      <c r="C20" s="175"/>
      <c r="D20" s="504" t="s">
        <v>220</v>
      </c>
      <c r="E20" s="50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202">
        <f t="shared" si="1"/>
        <v>0</v>
      </c>
    </row>
    <row r="21" spans="2:37" ht="21.95" customHeight="1">
      <c r="B21" s="174">
        <v>16</v>
      </c>
      <c r="C21" s="175"/>
      <c r="D21" s="504" t="s">
        <v>220</v>
      </c>
      <c r="E21" s="50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202">
        <f t="shared" si="1"/>
        <v>0</v>
      </c>
    </row>
    <row r="22" spans="2:37" ht="21.95" customHeight="1">
      <c r="B22" s="174">
        <v>17</v>
      </c>
      <c r="C22" s="175"/>
      <c r="D22" s="504" t="s">
        <v>220</v>
      </c>
      <c r="E22" s="505"/>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202">
        <f>COUNTIF(F22:AJ22,"&gt;=6")</f>
        <v>0</v>
      </c>
    </row>
    <row r="23" spans="2:37" ht="21.95" customHeight="1">
      <c r="B23" s="174">
        <v>18</v>
      </c>
      <c r="C23" s="175"/>
      <c r="D23" s="504" t="s">
        <v>220</v>
      </c>
      <c r="E23" s="505"/>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202">
        <f t="shared" si="1"/>
        <v>0</v>
      </c>
    </row>
    <row r="24" spans="2:37" ht="21.95" customHeight="1">
      <c r="B24" s="174">
        <v>19</v>
      </c>
      <c r="C24" s="175"/>
      <c r="D24" s="504" t="s">
        <v>220</v>
      </c>
      <c r="E24" s="505"/>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202">
        <f t="shared" si="1"/>
        <v>0</v>
      </c>
    </row>
    <row r="25" spans="2:37" ht="21.95" customHeight="1">
      <c r="B25" s="174">
        <v>20</v>
      </c>
      <c r="C25" s="175"/>
      <c r="D25" s="504" t="s">
        <v>220</v>
      </c>
      <c r="E25" s="505"/>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202">
        <f t="shared" si="1"/>
        <v>0</v>
      </c>
    </row>
    <row r="26" spans="2:37" ht="21.95" customHeight="1">
      <c r="B26" s="174">
        <v>21</v>
      </c>
      <c r="C26" s="175"/>
      <c r="D26" s="504" t="s">
        <v>220</v>
      </c>
      <c r="E26" s="505"/>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202">
        <f t="shared" si="1"/>
        <v>0</v>
      </c>
    </row>
    <row r="27" spans="2:37" ht="21.95" customHeight="1">
      <c r="B27" s="174">
        <v>22</v>
      </c>
      <c r="C27" s="175"/>
      <c r="D27" s="504" t="s">
        <v>220</v>
      </c>
      <c r="E27" s="505"/>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202">
        <f t="shared" si="1"/>
        <v>0</v>
      </c>
    </row>
    <row r="28" spans="2:37" ht="21.95" customHeight="1">
      <c r="B28" s="174">
        <v>23</v>
      </c>
      <c r="C28" s="175"/>
      <c r="D28" s="504" t="s">
        <v>220</v>
      </c>
      <c r="E28" s="50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202">
        <f t="shared" si="1"/>
        <v>0</v>
      </c>
    </row>
    <row r="29" spans="2:37" ht="21.95" customHeight="1">
      <c r="B29" s="174">
        <v>24</v>
      </c>
      <c r="C29" s="175"/>
      <c r="D29" s="504" t="s">
        <v>220</v>
      </c>
      <c r="E29" s="505"/>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202">
        <f t="shared" si="1"/>
        <v>0</v>
      </c>
    </row>
    <row r="30" spans="2:37" ht="21.95" customHeight="1">
      <c r="B30" s="174">
        <v>25</v>
      </c>
      <c r="C30" s="175"/>
      <c r="D30" s="504" t="s">
        <v>220</v>
      </c>
      <c r="E30" s="505"/>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202">
        <f t="shared" si="1"/>
        <v>0</v>
      </c>
    </row>
    <row r="31" spans="2:37" ht="21.95" customHeight="1">
      <c r="B31" s="174">
        <v>26</v>
      </c>
      <c r="C31" s="175"/>
      <c r="D31" s="504" t="s">
        <v>220</v>
      </c>
      <c r="E31" s="505"/>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202">
        <f t="shared" si="1"/>
        <v>0</v>
      </c>
    </row>
    <row r="32" spans="2:37" ht="21.95" customHeight="1">
      <c r="B32" s="174">
        <v>27</v>
      </c>
      <c r="C32" s="175"/>
      <c r="D32" s="504" t="s">
        <v>220</v>
      </c>
      <c r="E32" s="505"/>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202">
        <f t="shared" si="1"/>
        <v>0</v>
      </c>
    </row>
    <row r="33" spans="2:37" ht="21.95" customHeight="1">
      <c r="B33" s="174">
        <v>28</v>
      </c>
      <c r="C33" s="175"/>
      <c r="D33" s="504" t="s">
        <v>220</v>
      </c>
      <c r="E33" s="505"/>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202">
        <f t="shared" si="1"/>
        <v>0</v>
      </c>
    </row>
    <row r="34" spans="2:37" ht="21.95" customHeight="1">
      <c r="B34" s="178">
        <v>29</v>
      </c>
      <c r="C34" s="179"/>
      <c r="D34" s="550" t="s">
        <v>220</v>
      </c>
      <c r="E34" s="551"/>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202">
        <f t="shared" si="1"/>
        <v>0</v>
      </c>
    </row>
    <row r="35" spans="2:37" ht="21.95" customHeight="1">
      <c r="B35" s="174">
        <v>30</v>
      </c>
      <c r="C35" s="175"/>
      <c r="D35" s="504" t="s">
        <v>220</v>
      </c>
      <c r="E35" s="505"/>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202">
        <f t="shared" si="1"/>
        <v>0</v>
      </c>
    </row>
  </sheetData>
  <sheetProtection algorithmName="SHA-512" hashValue="ZvS9agmNHXV1L0q3HeqYX+lsRMfD1qvrGUsw8IOdgZKVfS6LeyJgXiy7/3KDkKX71cJmkjFyaLxt+hMY+WqIBA==" saltValue="De2mZt3hfrkLWrYYtf7kFA==" spinCount="100000" sheet="1" objects="1" scenarios="1" selectLockedCells="1"/>
  <mergeCells count="50">
    <mergeCell ref="D34:E34"/>
    <mergeCell ref="D35:E35"/>
    <mergeCell ref="D28:E28"/>
    <mergeCell ref="D29:E29"/>
    <mergeCell ref="D30:E30"/>
    <mergeCell ref="D31:E31"/>
    <mergeCell ref="D32:E32"/>
    <mergeCell ref="D33:E33"/>
    <mergeCell ref="D27:E27"/>
    <mergeCell ref="D16:E16"/>
    <mergeCell ref="D17:E17"/>
    <mergeCell ref="D18:E18"/>
    <mergeCell ref="D19:E19"/>
    <mergeCell ref="D20:E20"/>
    <mergeCell ref="D21:E21"/>
    <mergeCell ref="D22:E22"/>
    <mergeCell ref="D23:E23"/>
    <mergeCell ref="D24:E24"/>
    <mergeCell ref="D25:E25"/>
    <mergeCell ref="D26:E26"/>
    <mergeCell ref="B4:B5"/>
    <mergeCell ref="C4:C5"/>
    <mergeCell ref="D4:E4"/>
    <mergeCell ref="D15:E15"/>
    <mergeCell ref="AK4:AK5"/>
    <mergeCell ref="D5:E5"/>
    <mergeCell ref="D6:E6"/>
    <mergeCell ref="D7:E7"/>
    <mergeCell ref="D8:E8"/>
    <mergeCell ref="D9:E9"/>
    <mergeCell ref="D10:E10"/>
    <mergeCell ref="D11:E11"/>
    <mergeCell ref="D12:E12"/>
    <mergeCell ref="D13:E13"/>
    <mergeCell ref="D14:E14"/>
    <mergeCell ref="AC1:AK1"/>
    <mergeCell ref="D1:E1"/>
    <mergeCell ref="G1:H1"/>
    <mergeCell ref="L1:T1"/>
    <mergeCell ref="C2:E2"/>
    <mergeCell ref="F2:J2"/>
    <mergeCell ref="AC2:AD2"/>
    <mergeCell ref="AF2:AG3"/>
    <mergeCell ref="AH2:AI3"/>
    <mergeCell ref="AJ2:AJ3"/>
    <mergeCell ref="C3:E3"/>
    <mergeCell ref="F3:J3"/>
    <mergeCell ref="AC3:AD3"/>
    <mergeCell ref="Y2:AB3"/>
    <mergeCell ref="K3:N3"/>
  </mergeCells>
  <phoneticPr fontId="2"/>
  <conditionalFormatting sqref="AH6:AJ6">
    <cfRule type="expression" dxfId="12" priority="4">
      <formula>NOT(AH$4&lt;&gt;"")</formula>
    </cfRule>
  </conditionalFormatting>
  <conditionalFormatting sqref="AH7:AJ34">
    <cfRule type="expression" dxfId="11" priority="3">
      <formula>NOT(AH$4&lt;&gt;"")</formula>
    </cfRule>
  </conditionalFormatting>
  <conditionalFormatting sqref="AH35:AJ35">
    <cfRule type="expression" dxfId="10" priority="2">
      <formula>NOT(AH$4&lt;&gt;"")</formula>
    </cfRule>
  </conditionalFormatting>
  <dataValidations count="4">
    <dataValidation imeMode="halfAlpha" allowBlank="1" showInputMessage="1" showErrorMessage="1" promptTitle="入力時の注意" prompt="単位は時間です。_x000a_１時間30分⇒1.5（時間）となります。_x000a_不明な場合は右上の換算表をご使用ください。" sqref="F6:AJ35" xr:uid="{00000000-0002-0000-0800-000000000000}"/>
    <dataValidation imeMode="halfAlpha" allowBlank="1" showInputMessage="1" showErrorMessage="1" sqref="AK6:AL6 AK7:AK35" xr:uid="{00000000-0002-0000-0800-000001000000}"/>
    <dataValidation errorStyle="warning" imeMode="hiragana" allowBlank="1" showInputMessage="1" showErrorMessage="1" sqref="C6:C35" xr:uid="{00000000-0002-0000-0800-000002000000}"/>
    <dataValidation type="whole" errorStyle="warning" allowBlank="1" showInputMessage="1" showErrorMessage="1" error="1～12の整数を入力してください。" sqref="AN2" xr:uid="{00000000-0002-0000-0800-000003000000}">
      <formula1>1</formula1>
      <formula2>12</formula2>
    </dataValidation>
  </dataValidations>
  <printOptions horizontalCentered="1"/>
  <pageMargins left="0" right="0" top="0.70866141732283472" bottom="0.59055118110236227" header="0" footer="0"/>
  <pageSetup paperSize="9" scale="67" fitToHeight="0" orientation="landscape" r:id="rId1"/>
  <headerFooter alignWithMargins="0">
    <oddHeader xml:space="preserve">&amp;R
</oddHeader>
  </headerFooter>
  <extLst>
    <ext xmlns:x14="http://schemas.microsoft.com/office/spreadsheetml/2009/9/main" uri="{78C0D931-6437-407d-A8EE-F0AAD7539E65}">
      <x14:conditionalFormattings>
        <x14:conditionalFormatting xmlns:xm="http://schemas.microsoft.com/office/excel/2006/main">
          <x14:cfRule type="expression" priority="5" id="{A36ED3D6-99B3-40F1-AE8F-60974D6C1E56}">
            <xm:f>OR(WEEKDAY(DATE($AN$1,$AN$2,F$4),2)&gt;6,COUNTIF(休日情報入力シート!$A$5:$J$32,DATE($AN$1,$AN$2,F$4)) &gt;=1)</xm:f>
            <x14:dxf>
              <font>
                <color rgb="FFFF0000"/>
              </font>
            </x14:dxf>
          </x14:cfRule>
          <xm:sqref>F4:AJ5</xm:sqref>
        </x14:conditionalFormatting>
        <x14:conditionalFormatting xmlns:xm="http://schemas.microsoft.com/office/excel/2006/main">
          <x14:cfRule type="expression" priority="1" id="{79A386FE-559D-434A-9C9D-643CC02BD17C}">
            <xm:f>OR(WEEKDAY(DATE($AN$1,$AN$2,F$4),2)&gt;6,COUNTIF(休日情報入力シート!$A$5:$J$32,DATE($AN$1,$AN$2,F$4)) &gt;=1)</xm:f>
            <x14:dxf>
              <fill>
                <patternFill>
                  <bgColor theme="5" tint="0.79998168889431442"/>
                </patternFill>
              </fill>
            </x14:dxf>
          </x14:cfRule>
          <xm:sqref>F6:AJ35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0000"/>
    <pageSetUpPr fitToPage="1"/>
  </sheetPr>
  <dimension ref="A1:AX35"/>
  <sheetViews>
    <sheetView view="pageBreakPreview" topLeftCell="B1" zoomScale="90" zoomScaleNormal="70" zoomScaleSheetLayoutView="90" workbookViewId="0">
      <pane xSplit="4" ySplit="5" topLeftCell="F6" activePane="bottomRight" state="frozen"/>
      <selection activeCell="F2" sqref="F2:J2"/>
      <selection pane="topRight" activeCell="F2" sqref="F2:J2"/>
      <selection pane="bottomLeft" activeCell="F2" sqref="F2:J2"/>
      <selection pane="bottomRight" activeCell="C6" sqref="C6"/>
    </sheetView>
  </sheetViews>
  <sheetFormatPr defaultRowHeight="13.5" outlineLevelCol="1"/>
  <cols>
    <col min="1" max="1" width="4" style="153" hidden="1" customWidth="1"/>
    <col min="2" max="2" width="2.625" style="181" customWidth="1"/>
    <col min="3" max="3" width="20.125" style="153" customWidth="1"/>
    <col min="4" max="5" width="3.125" style="153" customWidth="1"/>
    <col min="6" max="36" width="5.625" style="153" customWidth="1"/>
    <col min="37" max="37" width="13.625" style="153" customWidth="1"/>
    <col min="38" max="38" width="13.625" style="153" hidden="1" customWidth="1" outlineLevel="1"/>
    <col min="39" max="39" width="9" style="177" hidden="1" customWidth="1" outlineLevel="1"/>
    <col min="40" max="40" width="9" style="149" hidden="1" customWidth="1" outlineLevel="1"/>
    <col min="41" max="41" width="9" style="153" hidden="1" customWidth="1" outlineLevel="1" collapsed="1"/>
    <col min="42" max="49" width="9" style="153" hidden="1" customWidth="1" outlineLevel="1"/>
    <col min="50" max="50" width="9" style="153" customWidth="1" collapsed="1"/>
    <col min="51" max="16384" width="9" style="153"/>
  </cols>
  <sheetData>
    <row r="1" spans="1:49" s="145" customFormat="1" ht="21.75" thickBot="1">
      <c r="A1" s="136"/>
      <c r="B1" s="137"/>
      <c r="C1" s="138"/>
      <c r="D1" s="503"/>
      <c r="E1" s="503"/>
      <c r="F1" s="139"/>
      <c r="G1" s="503">
        <f>AN1</f>
        <v>2023</v>
      </c>
      <c r="H1" s="503"/>
      <c r="I1" s="140" t="s">
        <v>22</v>
      </c>
      <c r="J1" s="137">
        <f>AN2</f>
        <v>4</v>
      </c>
      <c r="K1" s="140" t="s">
        <v>102</v>
      </c>
      <c r="L1" s="520" t="s">
        <v>256</v>
      </c>
      <c r="M1" s="520"/>
      <c r="N1" s="520"/>
      <c r="O1" s="520"/>
      <c r="P1" s="520"/>
      <c r="Q1" s="520"/>
      <c r="R1" s="520"/>
      <c r="S1" s="520"/>
      <c r="T1" s="520"/>
      <c r="U1" s="140"/>
      <c r="V1" s="140"/>
      <c r="W1" s="140"/>
      <c r="X1" s="140"/>
      <c r="Y1" s="140"/>
      <c r="Z1" s="140"/>
      <c r="AA1" s="140"/>
      <c r="AB1" s="140"/>
      <c r="AC1" s="542" t="str">
        <f>③処遇Ⅰ申請書!$AW$8&amp;"シフト表②"&amp;③処遇Ⅰ申請書!$AX$8</f>
        <v>基-23申-シフト表②-Ver.1.00</v>
      </c>
      <c r="AD1" s="542"/>
      <c r="AE1" s="542"/>
      <c r="AF1" s="542"/>
      <c r="AG1" s="542"/>
      <c r="AH1" s="542"/>
      <c r="AI1" s="542"/>
      <c r="AJ1" s="542"/>
      <c r="AK1" s="542"/>
      <c r="AL1" s="140"/>
      <c r="AM1" s="141" t="s">
        <v>22</v>
      </c>
      <c r="AN1" s="142">
        <f>②シフト表!AN1</f>
        <v>2023</v>
      </c>
      <c r="AO1" s="143"/>
      <c r="AP1" s="195" t="s">
        <v>199</v>
      </c>
      <c r="AQ1" s="144">
        <v>1</v>
      </c>
      <c r="AR1" s="144">
        <v>2</v>
      </c>
      <c r="AS1" s="144">
        <v>3</v>
      </c>
      <c r="AT1" s="144">
        <v>4</v>
      </c>
      <c r="AU1" s="144">
        <v>5</v>
      </c>
      <c r="AV1" s="144">
        <v>6</v>
      </c>
      <c r="AW1" s="144">
        <v>7</v>
      </c>
    </row>
    <row r="2" spans="1:49" ht="15" customHeight="1" thickBot="1">
      <c r="A2" s="146"/>
      <c r="B2" s="147" t="s">
        <v>71</v>
      </c>
      <c r="C2" s="522" t="s">
        <v>201</v>
      </c>
      <c r="D2" s="522"/>
      <c r="E2" s="523"/>
      <c r="F2" s="524">
        <v>45017</v>
      </c>
      <c r="G2" s="525"/>
      <c r="H2" s="525"/>
      <c r="I2" s="525"/>
      <c r="J2" s="526"/>
      <c r="K2" s="148"/>
      <c r="L2" s="148"/>
      <c r="M2" s="148"/>
      <c r="N2" s="148"/>
      <c r="O2" s="148"/>
      <c r="P2" s="148"/>
      <c r="Q2" s="148"/>
      <c r="R2" s="148"/>
      <c r="S2" s="148"/>
      <c r="T2" s="148"/>
      <c r="U2" s="149"/>
      <c r="V2" s="149"/>
      <c r="W2" s="149"/>
      <c r="X2" s="149"/>
      <c r="Y2" s="529" t="s">
        <v>594</v>
      </c>
      <c r="Z2" s="529"/>
      <c r="AA2" s="529"/>
      <c r="AB2" s="547"/>
      <c r="AC2" s="543"/>
      <c r="AD2" s="544"/>
      <c r="AE2" s="150" t="s">
        <v>202</v>
      </c>
      <c r="AF2" s="529" t="s">
        <v>203</v>
      </c>
      <c r="AG2" s="529"/>
      <c r="AH2" s="531">
        <f>SUM(AC2,ROUND(AC3/60,2))</f>
        <v>0</v>
      </c>
      <c r="AI2" s="532"/>
      <c r="AJ2" s="535" t="s">
        <v>204</v>
      </c>
      <c r="AK2" s="151"/>
      <c r="AL2" s="151"/>
      <c r="AM2" s="142" t="s">
        <v>54</v>
      </c>
      <c r="AN2" s="142">
        <f>③処遇Ⅰ申請書!AY4</f>
        <v>4</v>
      </c>
      <c r="AO2" s="152"/>
      <c r="AP2" s="195" t="s">
        <v>205</v>
      </c>
      <c r="AQ2" s="196" t="s">
        <v>206</v>
      </c>
      <c r="AR2" s="197" t="s">
        <v>207</v>
      </c>
      <c r="AS2" s="197" t="s">
        <v>208</v>
      </c>
      <c r="AT2" s="197" t="s">
        <v>209</v>
      </c>
      <c r="AU2" s="197" t="s">
        <v>210</v>
      </c>
      <c r="AV2" s="197" t="s">
        <v>211</v>
      </c>
      <c r="AW2" s="198" t="s">
        <v>212</v>
      </c>
    </row>
    <row r="3" spans="1:49" s="164" customFormat="1" ht="15" customHeight="1" thickBot="1">
      <c r="A3" s="154"/>
      <c r="B3" s="147" t="s">
        <v>71</v>
      </c>
      <c r="C3" s="522" t="s">
        <v>214</v>
      </c>
      <c r="D3" s="522"/>
      <c r="E3" s="523"/>
      <c r="F3" s="537" t="str">
        <f>入力シート!$D$6</f>
        <v/>
      </c>
      <c r="G3" s="538"/>
      <c r="H3" s="538"/>
      <c r="I3" s="538"/>
      <c r="J3" s="539"/>
      <c r="K3" s="548" t="s">
        <v>261</v>
      </c>
      <c r="L3" s="549"/>
      <c r="M3" s="549"/>
      <c r="N3" s="549"/>
      <c r="O3" s="337"/>
      <c r="P3" s="337"/>
      <c r="Q3" s="337"/>
      <c r="R3" s="337"/>
      <c r="S3" s="337"/>
      <c r="T3" s="337"/>
      <c r="U3" s="337"/>
      <c r="V3" s="337"/>
      <c r="W3" s="337"/>
      <c r="X3" s="337"/>
      <c r="Y3" s="530"/>
      <c r="Z3" s="530"/>
      <c r="AA3" s="530"/>
      <c r="AB3" s="534"/>
      <c r="AC3" s="545"/>
      <c r="AD3" s="546"/>
      <c r="AE3" s="159" t="s">
        <v>215</v>
      </c>
      <c r="AF3" s="530"/>
      <c r="AG3" s="530"/>
      <c r="AH3" s="533"/>
      <c r="AI3" s="534"/>
      <c r="AJ3" s="536"/>
      <c r="AK3" s="160"/>
      <c r="AL3" s="161"/>
      <c r="AM3" s="155"/>
      <c r="AN3" s="155"/>
      <c r="AO3" s="162"/>
      <c r="AP3" s="199"/>
      <c r="AQ3" s="163"/>
    </row>
    <row r="4" spans="1:49" s="168" customFormat="1" ht="15" customHeight="1">
      <c r="A4" s="165"/>
      <c r="B4" s="512" t="s">
        <v>216</v>
      </c>
      <c r="C4" s="514" t="s">
        <v>217</v>
      </c>
      <c r="D4" s="506" t="s">
        <v>218</v>
      </c>
      <c r="E4" s="507"/>
      <c r="F4" s="166">
        <v>1</v>
      </c>
      <c r="G4" s="166">
        <v>2</v>
      </c>
      <c r="H4" s="166">
        <v>3</v>
      </c>
      <c r="I4" s="166">
        <v>4</v>
      </c>
      <c r="J4" s="166">
        <v>5</v>
      </c>
      <c r="K4" s="166">
        <v>6</v>
      </c>
      <c r="L4" s="166">
        <v>7</v>
      </c>
      <c r="M4" s="166">
        <v>8</v>
      </c>
      <c r="N4" s="166">
        <v>9</v>
      </c>
      <c r="O4" s="166">
        <v>10</v>
      </c>
      <c r="P4" s="166">
        <v>11</v>
      </c>
      <c r="Q4" s="166">
        <v>12</v>
      </c>
      <c r="R4" s="166">
        <v>13</v>
      </c>
      <c r="S4" s="166">
        <v>14</v>
      </c>
      <c r="T4" s="166">
        <v>15</v>
      </c>
      <c r="U4" s="166">
        <v>16</v>
      </c>
      <c r="V4" s="166">
        <v>17</v>
      </c>
      <c r="W4" s="166">
        <v>18</v>
      </c>
      <c r="X4" s="166">
        <v>19</v>
      </c>
      <c r="Y4" s="166">
        <v>20</v>
      </c>
      <c r="Z4" s="166">
        <v>21</v>
      </c>
      <c r="AA4" s="166">
        <v>22</v>
      </c>
      <c r="AB4" s="166">
        <v>23</v>
      </c>
      <c r="AC4" s="166">
        <v>24</v>
      </c>
      <c r="AD4" s="166">
        <v>25</v>
      </c>
      <c r="AE4" s="166">
        <v>26</v>
      </c>
      <c r="AF4" s="166">
        <v>27</v>
      </c>
      <c r="AG4" s="166">
        <v>28</v>
      </c>
      <c r="AH4" s="166">
        <f>IF(MONTH(DATE(AN1,AN2,AG4+1))=AN2,AG4+1,"")</f>
        <v>29</v>
      </c>
      <c r="AI4" s="166">
        <f>IF(AN2&lt;&gt;2,IF(AH4&lt;&gt;"",AH4+1,""),"")</f>
        <v>30</v>
      </c>
      <c r="AJ4" s="166" t="str">
        <f>IF(OR(AN2=1,AN2=3,AN2=5,AN2=7,AN2=8,AN2=10,AN2=12),AI4+1,"")</f>
        <v/>
      </c>
      <c r="AK4" s="516" t="s">
        <v>239</v>
      </c>
      <c r="AL4" s="167"/>
      <c r="AP4" s="199"/>
    </row>
    <row r="5" spans="1:49" s="168" customFormat="1" ht="15" customHeight="1" thickBot="1">
      <c r="A5" s="165"/>
      <c r="B5" s="513"/>
      <c r="C5" s="515"/>
      <c r="D5" s="508" t="s">
        <v>219</v>
      </c>
      <c r="E5" s="509"/>
      <c r="F5" s="169" t="str">
        <f t="shared" ref="F5:AG5" si="0">HLOOKUP(WEEKDAY(DATE($AN$1,$AN$2,F$4)),$AQ$1:$AW$2,2,FALSE)</f>
        <v>（土）</v>
      </c>
      <c r="G5" s="169" t="str">
        <f t="shared" si="0"/>
        <v>（日）</v>
      </c>
      <c r="H5" s="169" t="str">
        <f t="shared" si="0"/>
        <v>（月）</v>
      </c>
      <c r="I5" s="169" t="str">
        <f t="shared" si="0"/>
        <v>（火）</v>
      </c>
      <c r="J5" s="169" t="str">
        <f t="shared" si="0"/>
        <v>（水）</v>
      </c>
      <c r="K5" s="169" t="str">
        <f t="shared" si="0"/>
        <v>（木）</v>
      </c>
      <c r="L5" s="169" t="str">
        <f t="shared" si="0"/>
        <v>（金）</v>
      </c>
      <c r="M5" s="169" t="str">
        <f t="shared" si="0"/>
        <v>（土）</v>
      </c>
      <c r="N5" s="169" t="str">
        <f t="shared" si="0"/>
        <v>（日）</v>
      </c>
      <c r="O5" s="169" t="str">
        <f t="shared" si="0"/>
        <v>（月）</v>
      </c>
      <c r="P5" s="169" t="str">
        <f t="shared" si="0"/>
        <v>（火）</v>
      </c>
      <c r="Q5" s="169" t="str">
        <f t="shared" si="0"/>
        <v>（水）</v>
      </c>
      <c r="R5" s="169" t="str">
        <f t="shared" si="0"/>
        <v>（木）</v>
      </c>
      <c r="S5" s="169" t="str">
        <f t="shared" si="0"/>
        <v>（金）</v>
      </c>
      <c r="T5" s="169" t="str">
        <f t="shared" si="0"/>
        <v>（土）</v>
      </c>
      <c r="U5" s="169" t="str">
        <f t="shared" si="0"/>
        <v>（日）</v>
      </c>
      <c r="V5" s="169" t="str">
        <f t="shared" si="0"/>
        <v>（月）</v>
      </c>
      <c r="W5" s="169" t="str">
        <f t="shared" si="0"/>
        <v>（火）</v>
      </c>
      <c r="X5" s="169" t="str">
        <f t="shared" si="0"/>
        <v>（水）</v>
      </c>
      <c r="Y5" s="169" t="str">
        <f t="shared" si="0"/>
        <v>（木）</v>
      </c>
      <c r="Z5" s="169" t="str">
        <f t="shared" si="0"/>
        <v>（金）</v>
      </c>
      <c r="AA5" s="169" t="str">
        <f t="shared" si="0"/>
        <v>（土）</v>
      </c>
      <c r="AB5" s="169" t="str">
        <f t="shared" si="0"/>
        <v>（日）</v>
      </c>
      <c r="AC5" s="169" t="str">
        <f t="shared" si="0"/>
        <v>（月）</v>
      </c>
      <c r="AD5" s="169" t="str">
        <f t="shared" si="0"/>
        <v>（火）</v>
      </c>
      <c r="AE5" s="169" t="str">
        <f t="shared" si="0"/>
        <v>（水）</v>
      </c>
      <c r="AF5" s="169" t="str">
        <f t="shared" si="0"/>
        <v>（木）</v>
      </c>
      <c r="AG5" s="169" t="str">
        <f t="shared" si="0"/>
        <v>（金）</v>
      </c>
      <c r="AH5" s="169" t="str">
        <f>IF(AH4&lt;&gt;"",HLOOKUP(WEEKDAY(DATE($AN$1,$AN$2,AH$4)),$AQ$1:$AW$2,2,FALSE),"")</f>
        <v>（土）</v>
      </c>
      <c r="AI5" s="169" t="str">
        <f>IF(AI4&lt;&gt;"",HLOOKUP(WEEKDAY(DATE($AN$1,$AN$2,AI$4)),$AQ$1:$AW$2,2,FALSE),"")</f>
        <v>（日）</v>
      </c>
      <c r="AJ5" s="169" t="str">
        <f>IF(AJ4&lt;&gt;"",HLOOKUP(WEEKDAY(DATE($AN$1,$AN$2,AJ$4)),$AQ$1:$AW$2,2,FALSE),"")</f>
        <v/>
      </c>
      <c r="AK5" s="517"/>
      <c r="AL5" s="167"/>
      <c r="AP5" s="199"/>
    </row>
    <row r="6" spans="1:49" ht="21.95" customHeight="1">
      <c r="A6" s="170"/>
      <c r="B6" s="171">
        <v>31</v>
      </c>
      <c r="C6" s="172"/>
      <c r="D6" s="510" t="s">
        <v>220</v>
      </c>
      <c r="E6" s="511"/>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200">
        <f>COUNTIF(F6:AJ6,"&gt;=6")</f>
        <v>0</v>
      </c>
      <c r="AL6" s="201"/>
      <c r="AM6" s="153"/>
      <c r="AN6" s="153"/>
      <c r="AP6" s="199"/>
    </row>
    <row r="7" spans="1:49" ht="21.95" customHeight="1">
      <c r="B7" s="174">
        <v>32</v>
      </c>
      <c r="C7" s="175"/>
      <c r="D7" s="504" t="s">
        <v>220</v>
      </c>
      <c r="E7" s="505"/>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202">
        <f t="shared" ref="AK7:AK35" si="1">COUNTIF(F7:AJ7,"&gt;=6")</f>
        <v>0</v>
      </c>
    </row>
    <row r="8" spans="1:49" ht="21.95" customHeight="1">
      <c r="B8" s="174">
        <v>33</v>
      </c>
      <c r="C8" s="175"/>
      <c r="D8" s="504" t="s">
        <v>220</v>
      </c>
      <c r="E8" s="505"/>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202">
        <f t="shared" si="1"/>
        <v>0</v>
      </c>
    </row>
    <row r="9" spans="1:49" ht="21.95" customHeight="1">
      <c r="B9" s="174">
        <v>34</v>
      </c>
      <c r="C9" s="175"/>
      <c r="D9" s="504" t="s">
        <v>220</v>
      </c>
      <c r="E9" s="505"/>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202">
        <f t="shared" si="1"/>
        <v>0</v>
      </c>
    </row>
    <row r="10" spans="1:49" ht="21.95" customHeight="1">
      <c r="B10" s="174">
        <v>35</v>
      </c>
      <c r="C10" s="175"/>
      <c r="D10" s="504" t="s">
        <v>220</v>
      </c>
      <c r="E10" s="505"/>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202">
        <f t="shared" si="1"/>
        <v>0</v>
      </c>
    </row>
    <row r="11" spans="1:49" ht="21.95" customHeight="1">
      <c r="B11" s="174">
        <v>36</v>
      </c>
      <c r="C11" s="175"/>
      <c r="D11" s="504" t="s">
        <v>220</v>
      </c>
      <c r="E11" s="505"/>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202">
        <f t="shared" si="1"/>
        <v>0</v>
      </c>
    </row>
    <row r="12" spans="1:49" ht="21.95" customHeight="1">
      <c r="B12" s="174">
        <v>37</v>
      </c>
      <c r="C12" s="175"/>
      <c r="D12" s="504" t="s">
        <v>220</v>
      </c>
      <c r="E12" s="505"/>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202">
        <f t="shared" si="1"/>
        <v>0</v>
      </c>
    </row>
    <row r="13" spans="1:49" ht="21.95" customHeight="1">
      <c r="B13" s="174">
        <v>38</v>
      </c>
      <c r="C13" s="175"/>
      <c r="D13" s="504" t="s">
        <v>220</v>
      </c>
      <c r="E13" s="505"/>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202">
        <f t="shared" si="1"/>
        <v>0</v>
      </c>
    </row>
    <row r="14" spans="1:49" ht="21.95" customHeight="1">
      <c r="B14" s="174">
        <v>39</v>
      </c>
      <c r="C14" s="175"/>
      <c r="D14" s="504" t="s">
        <v>220</v>
      </c>
      <c r="E14" s="505"/>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202">
        <f t="shared" si="1"/>
        <v>0</v>
      </c>
    </row>
    <row r="15" spans="1:49" ht="21.95" customHeight="1">
      <c r="B15" s="174">
        <v>40</v>
      </c>
      <c r="C15" s="175"/>
      <c r="D15" s="504" t="s">
        <v>220</v>
      </c>
      <c r="E15" s="505"/>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202">
        <f t="shared" si="1"/>
        <v>0</v>
      </c>
    </row>
    <row r="16" spans="1:49" ht="21.95" customHeight="1">
      <c r="B16" s="174">
        <v>41</v>
      </c>
      <c r="C16" s="175"/>
      <c r="D16" s="504" t="s">
        <v>220</v>
      </c>
      <c r="E16" s="505"/>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202">
        <f t="shared" si="1"/>
        <v>0</v>
      </c>
    </row>
    <row r="17" spans="2:37" ht="21.95" customHeight="1">
      <c r="B17" s="174">
        <v>42</v>
      </c>
      <c r="C17" s="175"/>
      <c r="D17" s="504" t="s">
        <v>220</v>
      </c>
      <c r="E17" s="505"/>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202">
        <f t="shared" si="1"/>
        <v>0</v>
      </c>
    </row>
    <row r="18" spans="2:37" ht="21.95" customHeight="1">
      <c r="B18" s="174">
        <v>43</v>
      </c>
      <c r="C18" s="175"/>
      <c r="D18" s="504" t="s">
        <v>220</v>
      </c>
      <c r="E18" s="505"/>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202">
        <f t="shared" si="1"/>
        <v>0</v>
      </c>
    </row>
    <row r="19" spans="2:37" ht="21.95" customHeight="1">
      <c r="B19" s="174">
        <v>44</v>
      </c>
      <c r="C19" s="175"/>
      <c r="D19" s="504" t="s">
        <v>220</v>
      </c>
      <c r="E19" s="505"/>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202">
        <f t="shared" si="1"/>
        <v>0</v>
      </c>
    </row>
    <row r="20" spans="2:37" ht="21.95" customHeight="1">
      <c r="B20" s="174">
        <v>45</v>
      </c>
      <c r="C20" s="175"/>
      <c r="D20" s="504" t="s">
        <v>220</v>
      </c>
      <c r="E20" s="505"/>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202">
        <f t="shared" si="1"/>
        <v>0</v>
      </c>
    </row>
    <row r="21" spans="2:37" ht="21.95" customHeight="1">
      <c r="B21" s="174">
        <v>46</v>
      </c>
      <c r="C21" s="175"/>
      <c r="D21" s="504" t="s">
        <v>220</v>
      </c>
      <c r="E21" s="505"/>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202">
        <f t="shared" si="1"/>
        <v>0</v>
      </c>
    </row>
    <row r="22" spans="2:37" ht="21.95" customHeight="1">
      <c r="B22" s="174">
        <v>47</v>
      </c>
      <c r="C22" s="175"/>
      <c r="D22" s="504" t="s">
        <v>220</v>
      </c>
      <c r="E22" s="505"/>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202">
        <f t="shared" si="1"/>
        <v>0</v>
      </c>
    </row>
    <row r="23" spans="2:37" ht="21.95" customHeight="1">
      <c r="B23" s="174">
        <v>48</v>
      </c>
      <c r="C23" s="175"/>
      <c r="D23" s="504" t="s">
        <v>220</v>
      </c>
      <c r="E23" s="505"/>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202">
        <f t="shared" si="1"/>
        <v>0</v>
      </c>
    </row>
    <row r="24" spans="2:37" ht="21.95" customHeight="1">
      <c r="B24" s="174">
        <v>49</v>
      </c>
      <c r="C24" s="175"/>
      <c r="D24" s="504" t="s">
        <v>220</v>
      </c>
      <c r="E24" s="505"/>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202">
        <f t="shared" si="1"/>
        <v>0</v>
      </c>
    </row>
    <row r="25" spans="2:37" ht="21.95" customHeight="1">
      <c r="B25" s="174">
        <v>50</v>
      </c>
      <c r="C25" s="175"/>
      <c r="D25" s="504" t="s">
        <v>220</v>
      </c>
      <c r="E25" s="505"/>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202">
        <f t="shared" si="1"/>
        <v>0</v>
      </c>
    </row>
    <row r="26" spans="2:37" ht="21.95" customHeight="1">
      <c r="B26" s="174">
        <v>51</v>
      </c>
      <c r="C26" s="175"/>
      <c r="D26" s="504" t="s">
        <v>220</v>
      </c>
      <c r="E26" s="505"/>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202">
        <f t="shared" si="1"/>
        <v>0</v>
      </c>
    </row>
    <row r="27" spans="2:37" ht="21.95" customHeight="1">
      <c r="B27" s="174">
        <v>52</v>
      </c>
      <c r="C27" s="175"/>
      <c r="D27" s="504" t="s">
        <v>220</v>
      </c>
      <c r="E27" s="505"/>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202">
        <f t="shared" si="1"/>
        <v>0</v>
      </c>
    </row>
    <row r="28" spans="2:37" ht="21.95" customHeight="1">
      <c r="B28" s="174">
        <v>53</v>
      </c>
      <c r="C28" s="175"/>
      <c r="D28" s="504" t="s">
        <v>220</v>
      </c>
      <c r="E28" s="50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202">
        <f t="shared" si="1"/>
        <v>0</v>
      </c>
    </row>
    <row r="29" spans="2:37" ht="21.95" customHeight="1">
      <c r="B29" s="174">
        <v>54</v>
      </c>
      <c r="C29" s="175"/>
      <c r="D29" s="504" t="s">
        <v>220</v>
      </c>
      <c r="E29" s="505"/>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202">
        <f t="shared" si="1"/>
        <v>0</v>
      </c>
    </row>
    <row r="30" spans="2:37" ht="21.95" customHeight="1">
      <c r="B30" s="174">
        <v>55</v>
      </c>
      <c r="C30" s="175"/>
      <c r="D30" s="504" t="s">
        <v>220</v>
      </c>
      <c r="E30" s="505"/>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202">
        <f t="shared" si="1"/>
        <v>0</v>
      </c>
    </row>
    <row r="31" spans="2:37" ht="21.95" customHeight="1">
      <c r="B31" s="174">
        <v>56</v>
      </c>
      <c r="C31" s="175"/>
      <c r="D31" s="504" t="s">
        <v>220</v>
      </c>
      <c r="E31" s="505"/>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202">
        <f t="shared" si="1"/>
        <v>0</v>
      </c>
    </row>
    <row r="32" spans="2:37" ht="21.95" customHeight="1">
      <c r="B32" s="174">
        <v>57</v>
      </c>
      <c r="C32" s="175"/>
      <c r="D32" s="504" t="s">
        <v>220</v>
      </c>
      <c r="E32" s="505"/>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202">
        <f t="shared" si="1"/>
        <v>0</v>
      </c>
    </row>
    <row r="33" spans="2:37" ht="21.95" customHeight="1">
      <c r="B33" s="174">
        <v>58</v>
      </c>
      <c r="C33" s="175"/>
      <c r="D33" s="504" t="s">
        <v>220</v>
      </c>
      <c r="E33" s="505"/>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202">
        <f t="shared" si="1"/>
        <v>0</v>
      </c>
    </row>
    <row r="34" spans="2:37" ht="21.95" customHeight="1">
      <c r="B34" s="174">
        <v>59</v>
      </c>
      <c r="C34" s="179"/>
      <c r="D34" s="550" t="s">
        <v>220</v>
      </c>
      <c r="E34" s="551"/>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202">
        <f t="shared" si="1"/>
        <v>0</v>
      </c>
    </row>
    <row r="35" spans="2:37" ht="21.95" customHeight="1">
      <c r="B35" s="174">
        <v>60</v>
      </c>
      <c r="C35" s="175"/>
      <c r="D35" s="504" t="s">
        <v>220</v>
      </c>
      <c r="E35" s="505"/>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202">
        <f t="shared" si="1"/>
        <v>0</v>
      </c>
    </row>
  </sheetData>
  <sheetProtection algorithmName="SHA-512" hashValue="70pmJLEeEC514UpvXJTh3EAgCt6wgK7bELDeBX64kfB60A9N9HnSzUmod3gmDG8HdXqYYJr2dwJLzx1G0aHX+Q==" saltValue="m9hR52M97gKA6rhvIqn2+g==" spinCount="100000" sheet="1" selectLockedCells="1"/>
  <mergeCells count="50">
    <mergeCell ref="D34:E34"/>
    <mergeCell ref="D35:E35"/>
    <mergeCell ref="D28:E28"/>
    <mergeCell ref="D29:E29"/>
    <mergeCell ref="D30:E30"/>
    <mergeCell ref="D31:E31"/>
    <mergeCell ref="D32:E32"/>
    <mergeCell ref="D33:E33"/>
    <mergeCell ref="D27:E27"/>
    <mergeCell ref="D16:E16"/>
    <mergeCell ref="D17:E17"/>
    <mergeCell ref="D18:E18"/>
    <mergeCell ref="D19:E19"/>
    <mergeCell ref="D20:E20"/>
    <mergeCell ref="D21:E21"/>
    <mergeCell ref="D22:E22"/>
    <mergeCell ref="D23:E23"/>
    <mergeCell ref="D24:E24"/>
    <mergeCell ref="D25:E25"/>
    <mergeCell ref="D26:E26"/>
    <mergeCell ref="B4:B5"/>
    <mergeCell ref="C4:C5"/>
    <mergeCell ref="D4:E4"/>
    <mergeCell ref="D15:E15"/>
    <mergeCell ref="AK4:AK5"/>
    <mergeCell ref="D5:E5"/>
    <mergeCell ref="D6:E6"/>
    <mergeCell ref="D7:E7"/>
    <mergeCell ref="D8:E8"/>
    <mergeCell ref="D9:E9"/>
    <mergeCell ref="D10:E10"/>
    <mergeCell ref="D11:E11"/>
    <mergeCell ref="D12:E12"/>
    <mergeCell ref="D13:E13"/>
    <mergeCell ref="D14:E14"/>
    <mergeCell ref="Y2:AB3"/>
    <mergeCell ref="AC1:AK1"/>
    <mergeCell ref="D1:E1"/>
    <mergeCell ref="G1:H1"/>
    <mergeCell ref="L1:T1"/>
    <mergeCell ref="C2:E2"/>
    <mergeCell ref="F2:J2"/>
    <mergeCell ref="AC2:AD2"/>
    <mergeCell ref="AF2:AG3"/>
    <mergeCell ref="AH2:AI3"/>
    <mergeCell ref="AJ2:AJ3"/>
    <mergeCell ref="C3:E3"/>
    <mergeCell ref="F3:J3"/>
    <mergeCell ref="AC3:AD3"/>
    <mergeCell ref="K3:N3"/>
  </mergeCells>
  <phoneticPr fontId="2"/>
  <conditionalFormatting sqref="AH6:AJ6">
    <cfRule type="expression" dxfId="7" priority="4">
      <formula>NOT(AH$4&lt;&gt;"")</formula>
    </cfRule>
  </conditionalFormatting>
  <conditionalFormatting sqref="AH7:AJ34">
    <cfRule type="expression" dxfId="6" priority="3">
      <formula>NOT(AH$4&lt;&gt;"")</formula>
    </cfRule>
  </conditionalFormatting>
  <conditionalFormatting sqref="AH35:AJ35">
    <cfRule type="expression" dxfId="5" priority="2">
      <formula>NOT(AH$4&lt;&gt;"")</formula>
    </cfRule>
  </conditionalFormatting>
  <dataValidations count="4">
    <dataValidation type="whole" errorStyle="warning" allowBlank="1" showInputMessage="1" showErrorMessage="1" error="1～12の整数を入力してください。" sqref="AN2" xr:uid="{00000000-0002-0000-0900-000000000000}">
      <formula1>1</formula1>
      <formula2>12</formula2>
    </dataValidation>
    <dataValidation errorStyle="warning" imeMode="hiragana" allowBlank="1" showInputMessage="1" showErrorMessage="1" sqref="C6:C35" xr:uid="{00000000-0002-0000-0900-000001000000}"/>
    <dataValidation imeMode="halfAlpha" allowBlank="1" showInputMessage="1" showErrorMessage="1" sqref="AK6:AL6 AK7:AK35" xr:uid="{00000000-0002-0000-0900-000002000000}"/>
    <dataValidation imeMode="halfAlpha" allowBlank="1" showInputMessage="1" showErrorMessage="1" promptTitle="入力時の注意" prompt="単位は時間です。_x000a_１時間30分⇒1.5（時間）となります。_x000a_不明な場合は右上の換算表をご使用ください。" sqref="F6:AJ35" xr:uid="{00000000-0002-0000-0900-000003000000}"/>
  </dataValidations>
  <printOptions horizontalCentered="1"/>
  <pageMargins left="0" right="0" top="0.70866141732283472" bottom="0.59055118110236227" header="0" footer="0"/>
  <pageSetup paperSize="9" scale="67" fitToHeight="0" orientation="landscape" r:id="rId1"/>
  <headerFooter alignWithMargins="0">
    <oddHeader xml:space="preserve">&amp;R
</oddHeader>
  </headerFooter>
  <extLst>
    <ext xmlns:x14="http://schemas.microsoft.com/office/spreadsheetml/2009/9/main" uri="{78C0D931-6437-407d-A8EE-F0AAD7539E65}">
      <x14:conditionalFormattings>
        <x14:conditionalFormatting xmlns:xm="http://schemas.microsoft.com/office/excel/2006/main">
          <x14:cfRule type="expression" priority="5" id="{FEFE0A9B-B0A7-4844-8A45-0F820FEEFD78}">
            <xm:f>OR(WEEKDAY(DATE($AN$1,$AN$2,F$4),2)&gt;6,COUNTIF(休日情報入力シート!$A$5:$J$32,DATE($AN$1,$AN$2,F$4)) &gt;=1)</xm:f>
            <x14:dxf>
              <font>
                <color rgb="FFFF0000"/>
              </font>
            </x14:dxf>
          </x14:cfRule>
          <xm:sqref>F4:AJ5</xm:sqref>
        </x14:conditionalFormatting>
        <x14:conditionalFormatting xmlns:xm="http://schemas.microsoft.com/office/excel/2006/main">
          <x14:cfRule type="expression" priority="1" id="{BA6427D0-8B20-455D-909F-9847A9A07F91}">
            <xm:f>OR(WEEKDAY(DATE($AN$1,$AN$2,F$4),2)&gt;6,COUNTIF(休日情報入力シート!$A$5:$J$32,DATE($AN$1,$AN$2,F$4)) &gt;=1)</xm:f>
            <x14:dxf>
              <fill>
                <patternFill>
                  <bgColor theme="5" tint="0.79998168889431442"/>
                </patternFill>
              </fill>
            </x14:dxf>
          </x14:cfRule>
          <xm:sqref>F6:AJ35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1"/>
  </sheetPr>
  <dimension ref="A1:AV56"/>
  <sheetViews>
    <sheetView view="pageBreakPreview" zoomScale="85" zoomScaleNormal="100" zoomScaleSheetLayoutView="85" workbookViewId="0">
      <selection activeCell="AF34" sqref="AF34"/>
    </sheetView>
  </sheetViews>
  <sheetFormatPr defaultRowHeight="12"/>
  <cols>
    <col min="1" max="17" width="3" style="65" customWidth="1"/>
    <col min="18" max="18" width="2.875" style="65" customWidth="1"/>
    <col min="19" max="34" width="3" style="65" customWidth="1"/>
    <col min="35" max="35" width="6.375" style="65" bestFit="1" customWidth="1"/>
    <col min="36" max="36" width="3" style="65" customWidth="1"/>
    <col min="37" max="37" width="8" style="65" bestFit="1" customWidth="1"/>
    <col min="38" max="41" width="3" style="65" customWidth="1"/>
    <col min="42" max="44" width="9" style="65" customWidth="1"/>
    <col min="45" max="256" width="9" style="65"/>
    <col min="257" max="273" width="3" style="65" customWidth="1"/>
    <col min="274" max="274" width="2.875" style="65" customWidth="1"/>
    <col min="275" max="297" width="3" style="65" customWidth="1"/>
    <col min="298" max="512" width="9" style="65"/>
    <col min="513" max="529" width="3" style="65" customWidth="1"/>
    <col min="530" max="530" width="2.875" style="65" customWidth="1"/>
    <col min="531" max="553" width="3" style="65" customWidth="1"/>
    <col min="554" max="768" width="9" style="65"/>
    <col min="769" max="785" width="3" style="65" customWidth="1"/>
    <col min="786" max="786" width="2.875" style="65" customWidth="1"/>
    <col min="787" max="809" width="3" style="65" customWidth="1"/>
    <col min="810" max="1024" width="9" style="65"/>
    <col min="1025" max="1041" width="3" style="65" customWidth="1"/>
    <col min="1042" max="1042" width="2.875" style="65" customWidth="1"/>
    <col min="1043" max="1065" width="3" style="65" customWidth="1"/>
    <col min="1066" max="1280" width="9" style="65"/>
    <col min="1281" max="1297" width="3" style="65" customWidth="1"/>
    <col min="1298" max="1298" width="2.875" style="65" customWidth="1"/>
    <col min="1299" max="1321" width="3" style="65" customWidth="1"/>
    <col min="1322" max="1536" width="9" style="65"/>
    <col min="1537" max="1553" width="3" style="65" customWidth="1"/>
    <col min="1554" max="1554" width="2.875" style="65" customWidth="1"/>
    <col min="1555" max="1577" width="3" style="65" customWidth="1"/>
    <col min="1578" max="1792" width="9" style="65"/>
    <col min="1793" max="1809" width="3" style="65" customWidth="1"/>
    <col min="1810" max="1810" width="2.875" style="65" customWidth="1"/>
    <col min="1811" max="1833" width="3" style="65" customWidth="1"/>
    <col min="1834" max="2048" width="9" style="65"/>
    <col min="2049" max="2065" width="3" style="65" customWidth="1"/>
    <col min="2066" max="2066" width="2.875" style="65" customWidth="1"/>
    <col min="2067" max="2089" width="3" style="65" customWidth="1"/>
    <col min="2090" max="2304" width="9" style="65"/>
    <col min="2305" max="2321" width="3" style="65" customWidth="1"/>
    <col min="2322" max="2322" width="2.875" style="65" customWidth="1"/>
    <col min="2323" max="2345" width="3" style="65" customWidth="1"/>
    <col min="2346" max="2560" width="9" style="65"/>
    <col min="2561" max="2577" width="3" style="65" customWidth="1"/>
    <col min="2578" max="2578" width="2.875" style="65" customWidth="1"/>
    <col min="2579" max="2601" width="3" style="65" customWidth="1"/>
    <col min="2602" max="2816" width="9" style="65"/>
    <col min="2817" max="2833" width="3" style="65" customWidth="1"/>
    <col min="2834" max="2834" width="2.875" style="65" customWidth="1"/>
    <col min="2835" max="2857" width="3" style="65" customWidth="1"/>
    <col min="2858" max="3072" width="9" style="65"/>
    <col min="3073" max="3089" width="3" style="65" customWidth="1"/>
    <col min="3090" max="3090" width="2.875" style="65" customWidth="1"/>
    <col min="3091" max="3113" width="3" style="65" customWidth="1"/>
    <col min="3114" max="3328" width="9" style="65"/>
    <col min="3329" max="3345" width="3" style="65" customWidth="1"/>
    <col min="3346" max="3346" width="2.875" style="65" customWidth="1"/>
    <col min="3347" max="3369" width="3" style="65" customWidth="1"/>
    <col min="3370" max="3584" width="9" style="65"/>
    <col min="3585" max="3601" width="3" style="65" customWidth="1"/>
    <col min="3602" max="3602" width="2.875" style="65" customWidth="1"/>
    <col min="3603" max="3625" width="3" style="65" customWidth="1"/>
    <col min="3626" max="3840" width="9" style="65"/>
    <col min="3841" max="3857" width="3" style="65" customWidth="1"/>
    <col min="3858" max="3858" width="2.875" style="65" customWidth="1"/>
    <col min="3859" max="3881" width="3" style="65" customWidth="1"/>
    <col min="3882" max="4096" width="9" style="65"/>
    <col min="4097" max="4113" width="3" style="65" customWidth="1"/>
    <col min="4114" max="4114" width="2.875" style="65" customWidth="1"/>
    <col min="4115" max="4137" width="3" style="65" customWidth="1"/>
    <col min="4138" max="4352" width="9" style="65"/>
    <col min="4353" max="4369" width="3" style="65" customWidth="1"/>
    <col min="4370" max="4370" width="2.875" style="65" customWidth="1"/>
    <col min="4371" max="4393" width="3" style="65" customWidth="1"/>
    <col min="4394" max="4608" width="9" style="65"/>
    <col min="4609" max="4625" width="3" style="65" customWidth="1"/>
    <col min="4626" max="4626" width="2.875" style="65" customWidth="1"/>
    <col min="4627" max="4649" width="3" style="65" customWidth="1"/>
    <col min="4650" max="4864" width="9" style="65"/>
    <col min="4865" max="4881" width="3" style="65" customWidth="1"/>
    <col min="4882" max="4882" width="2.875" style="65" customWidth="1"/>
    <col min="4883" max="4905" width="3" style="65" customWidth="1"/>
    <col min="4906" max="5120" width="9" style="65"/>
    <col min="5121" max="5137" width="3" style="65" customWidth="1"/>
    <col min="5138" max="5138" width="2.875" style="65" customWidth="1"/>
    <col min="5139" max="5161" width="3" style="65" customWidth="1"/>
    <col min="5162" max="5376" width="9" style="65"/>
    <col min="5377" max="5393" width="3" style="65" customWidth="1"/>
    <col min="5394" max="5394" width="2.875" style="65" customWidth="1"/>
    <col min="5395" max="5417" width="3" style="65" customWidth="1"/>
    <col min="5418" max="5632" width="9" style="65"/>
    <col min="5633" max="5649" width="3" style="65" customWidth="1"/>
    <col min="5650" max="5650" width="2.875" style="65" customWidth="1"/>
    <col min="5651" max="5673" width="3" style="65" customWidth="1"/>
    <col min="5674" max="5888" width="9" style="65"/>
    <col min="5889" max="5905" width="3" style="65" customWidth="1"/>
    <col min="5906" max="5906" width="2.875" style="65" customWidth="1"/>
    <col min="5907" max="5929" width="3" style="65" customWidth="1"/>
    <col min="5930" max="6144" width="9" style="65"/>
    <col min="6145" max="6161" width="3" style="65" customWidth="1"/>
    <col min="6162" max="6162" width="2.875" style="65" customWidth="1"/>
    <col min="6163" max="6185" width="3" style="65" customWidth="1"/>
    <col min="6186" max="6400" width="9" style="65"/>
    <col min="6401" max="6417" width="3" style="65" customWidth="1"/>
    <col min="6418" max="6418" width="2.875" style="65" customWidth="1"/>
    <col min="6419" max="6441" width="3" style="65" customWidth="1"/>
    <col min="6442" max="6656" width="9" style="65"/>
    <col min="6657" max="6673" width="3" style="65" customWidth="1"/>
    <col min="6674" max="6674" width="2.875" style="65" customWidth="1"/>
    <col min="6675" max="6697" width="3" style="65" customWidth="1"/>
    <col min="6698" max="6912" width="9" style="65"/>
    <col min="6913" max="6929" width="3" style="65" customWidth="1"/>
    <col min="6930" max="6930" width="2.875" style="65" customWidth="1"/>
    <col min="6931" max="6953" width="3" style="65" customWidth="1"/>
    <col min="6954" max="7168" width="9" style="65"/>
    <col min="7169" max="7185" width="3" style="65" customWidth="1"/>
    <col min="7186" max="7186" width="2.875" style="65" customWidth="1"/>
    <col min="7187" max="7209" width="3" style="65" customWidth="1"/>
    <col min="7210" max="7424" width="9" style="65"/>
    <col min="7425" max="7441" width="3" style="65" customWidth="1"/>
    <col min="7442" max="7442" width="2.875" style="65" customWidth="1"/>
    <col min="7443" max="7465" width="3" style="65" customWidth="1"/>
    <col min="7466" max="7680" width="9" style="65"/>
    <col min="7681" max="7697" width="3" style="65" customWidth="1"/>
    <col min="7698" max="7698" width="2.875" style="65" customWidth="1"/>
    <col min="7699" max="7721" width="3" style="65" customWidth="1"/>
    <col min="7722" max="7936" width="9" style="65"/>
    <col min="7937" max="7953" width="3" style="65" customWidth="1"/>
    <col min="7954" max="7954" width="2.875" style="65" customWidth="1"/>
    <col min="7955" max="7977" width="3" style="65" customWidth="1"/>
    <col min="7978" max="8192" width="9" style="65"/>
    <col min="8193" max="8209" width="3" style="65" customWidth="1"/>
    <col min="8210" max="8210" width="2.875" style="65" customWidth="1"/>
    <col min="8211" max="8233" width="3" style="65" customWidth="1"/>
    <col min="8234" max="8448" width="9" style="65"/>
    <col min="8449" max="8465" width="3" style="65" customWidth="1"/>
    <col min="8466" max="8466" width="2.875" style="65" customWidth="1"/>
    <col min="8467" max="8489" width="3" style="65" customWidth="1"/>
    <col min="8490" max="8704" width="9" style="65"/>
    <col min="8705" max="8721" width="3" style="65" customWidth="1"/>
    <col min="8722" max="8722" width="2.875" style="65" customWidth="1"/>
    <col min="8723" max="8745" width="3" style="65" customWidth="1"/>
    <col min="8746" max="8960" width="9" style="65"/>
    <col min="8961" max="8977" width="3" style="65" customWidth="1"/>
    <col min="8978" max="8978" width="2.875" style="65" customWidth="1"/>
    <col min="8979" max="9001" width="3" style="65" customWidth="1"/>
    <col min="9002" max="9216" width="9" style="65"/>
    <col min="9217" max="9233" width="3" style="65" customWidth="1"/>
    <col min="9234" max="9234" width="2.875" style="65" customWidth="1"/>
    <col min="9235" max="9257" width="3" style="65" customWidth="1"/>
    <col min="9258" max="9472" width="9" style="65"/>
    <col min="9473" max="9489" width="3" style="65" customWidth="1"/>
    <col min="9490" max="9490" width="2.875" style="65" customWidth="1"/>
    <col min="9491" max="9513" width="3" style="65" customWidth="1"/>
    <col min="9514" max="9728" width="9" style="65"/>
    <col min="9729" max="9745" width="3" style="65" customWidth="1"/>
    <col min="9746" max="9746" width="2.875" style="65" customWidth="1"/>
    <col min="9747" max="9769" width="3" style="65" customWidth="1"/>
    <col min="9770" max="9984" width="9" style="65"/>
    <col min="9985" max="10001" width="3" style="65" customWidth="1"/>
    <col min="10002" max="10002" width="2.875" style="65" customWidth="1"/>
    <col min="10003" max="10025" width="3" style="65" customWidth="1"/>
    <col min="10026" max="10240" width="9" style="65"/>
    <col min="10241" max="10257" width="3" style="65" customWidth="1"/>
    <col min="10258" max="10258" width="2.875" style="65" customWidth="1"/>
    <col min="10259" max="10281" width="3" style="65" customWidth="1"/>
    <col min="10282" max="10496" width="9" style="65"/>
    <col min="10497" max="10513" width="3" style="65" customWidth="1"/>
    <col min="10514" max="10514" width="2.875" style="65" customWidth="1"/>
    <col min="10515" max="10537" width="3" style="65" customWidth="1"/>
    <col min="10538" max="10752" width="9" style="65"/>
    <col min="10753" max="10769" width="3" style="65" customWidth="1"/>
    <col min="10770" max="10770" width="2.875" style="65" customWidth="1"/>
    <col min="10771" max="10793" width="3" style="65" customWidth="1"/>
    <col min="10794" max="11008" width="9" style="65"/>
    <col min="11009" max="11025" width="3" style="65" customWidth="1"/>
    <col min="11026" max="11026" width="2.875" style="65" customWidth="1"/>
    <col min="11027" max="11049" width="3" style="65" customWidth="1"/>
    <col min="11050" max="11264" width="9" style="65"/>
    <col min="11265" max="11281" width="3" style="65" customWidth="1"/>
    <col min="11282" max="11282" width="2.875" style="65" customWidth="1"/>
    <col min="11283" max="11305" width="3" style="65" customWidth="1"/>
    <col min="11306" max="11520" width="9" style="65"/>
    <col min="11521" max="11537" width="3" style="65" customWidth="1"/>
    <col min="11538" max="11538" width="2.875" style="65" customWidth="1"/>
    <col min="11539" max="11561" width="3" style="65" customWidth="1"/>
    <col min="11562" max="11776" width="9" style="65"/>
    <col min="11777" max="11793" width="3" style="65" customWidth="1"/>
    <col min="11794" max="11794" width="2.875" style="65" customWidth="1"/>
    <col min="11795" max="11817" width="3" style="65" customWidth="1"/>
    <col min="11818" max="12032" width="9" style="65"/>
    <col min="12033" max="12049" width="3" style="65" customWidth="1"/>
    <col min="12050" max="12050" width="2.875" style="65" customWidth="1"/>
    <col min="12051" max="12073" width="3" style="65" customWidth="1"/>
    <col min="12074" max="12288" width="9" style="65"/>
    <col min="12289" max="12305" width="3" style="65" customWidth="1"/>
    <col min="12306" max="12306" width="2.875" style="65" customWidth="1"/>
    <col min="12307" max="12329" width="3" style="65" customWidth="1"/>
    <col min="12330" max="12544" width="9" style="65"/>
    <col min="12545" max="12561" width="3" style="65" customWidth="1"/>
    <col min="12562" max="12562" width="2.875" style="65" customWidth="1"/>
    <col min="12563" max="12585" width="3" style="65" customWidth="1"/>
    <col min="12586" max="12800" width="9" style="65"/>
    <col min="12801" max="12817" width="3" style="65" customWidth="1"/>
    <col min="12818" max="12818" width="2.875" style="65" customWidth="1"/>
    <col min="12819" max="12841" width="3" style="65" customWidth="1"/>
    <col min="12842" max="13056" width="9" style="65"/>
    <col min="13057" max="13073" width="3" style="65" customWidth="1"/>
    <col min="13074" max="13074" width="2.875" style="65" customWidth="1"/>
    <col min="13075" max="13097" width="3" style="65" customWidth="1"/>
    <col min="13098" max="13312" width="9" style="65"/>
    <col min="13313" max="13329" width="3" style="65" customWidth="1"/>
    <col min="13330" max="13330" width="2.875" style="65" customWidth="1"/>
    <col min="13331" max="13353" width="3" style="65" customWidth="1"/>
    <col min="13354" max="13568" width="9" style="65"/>
    <col min="13569" max="13585" width="3" style="65" customWidth="1"/>
    <col min="13586" max="13586" width="2.875" style="65" customWidth="1"/>
    <col min="13587" max="13609" width="3" style="65" customWidth="1"/>
    <col min="13610" max="13824" width="9" style="65"/>
    <col min="13825" max="13841" width="3" style="65" customWidth="1"/>
    <col min="13842" max="13842" width="2.875" style="65" customWidth="1"/>
    <col min="13843" max="13865" width="3" style="65" customWidth="1"/>
    <col min="13866" max="14080" width="9" style="65"/>
    <col min="14081" max="14097" width="3" style="65" customWidth="1"/>
    <col min="14098" max="14098" width="2.875" style="65" customWidth="1"/>
    <col min="14099" max="14121" width="3" style="65" customWidth="1"/>
    <col min="14122" max="14336" width="9" style="65"/>
    <col min="14337" max="14353" width="3" style="65" customWidth="1"/>
    <col min="14354" max="14354" width="2.875" style="65" customWidth="1"/>
    <col min="14355" max="14377" width="3" style="65" customWidth="1"/>
    <col min="14378" max="14592" width="9" style="65"/>
    <col min="14593" max="14609" width="3" style="65" customWidth="1"/>
    <col min="14610" max="14610" width="2.875" style="65" customWidth="1"/>
    <col min="14611" max="14633" width="3" style="65" customWidth="1"/>
    <col min="14634" max="14848" width="9" style="65"/>
    <col min="14849" max="14865" width="3" style="65" customWidth="1"/>
    <col min="14866" max="14866" width="2.875" style="65" customWidth="1"/>
    <col min="14867" max="14889" width="3" style="65" customWidth="1"/>
    <col min="14890" max="15104" width="9" style="65"/>
    <col min="15105" max="15121" width="3" style="65" customWidth="1"/>
    <col min="15122" max="15122" width="2.875" style="65" customWidth="1"/>
    <col min="15123" max="15145" width="3" style="65" customWidth="1"/>
    <col min="15146" max="15360" width="9" style="65"/>
    <col min="15361" max="15377" width="3" style="65" customWidth="1"/>
    <col min="15378" max="15378" width="2.875" style="65" customWidth="1"/>
    <col min="15379" max="15401" width="3" style="65" customWidth="1"/>
    <col min="15402" max="15616" width="9" style="65"/>
    <col min="15617" max="15633" width="3" style="65" customWidth="1"/>
    <col min="15634" max="15634" width="2.875" style="65" customWidth="1"/>
    <col min="15635" max="15657" width="3" style="65" customWidth="1"/>
    <col min="15658" max="15872" width="9" style="65"/>
    <col min="15873" max="15889" width="3" style="65" customWidth="1"/>
    <col min="15890" max="15890" width="2.875" style="65" customWidth="1"/>
    <col min="15891" max="15913" width="3" style="65" customWidth="1"/>
    <col min="15914" max="16128" width="9" style="65"/>
    <col min="16129" max="16145" width="3" style="65" customWidth="1"/>
    <col min="16146" max="16146" width="2.875" style="65" customWidth="1"/>
    <col min="16147" max="16169" width="3" style="65" customWidth="1"/>
    <col min="16170" max="16384" width="9" style="65"/>
  </cols>
  <sheetData>
    <row r="1" spans="1:47" ht="55.5" customHeight="1" thickBot="1">
      <c r="A1" s="552" t="s">
        <v>998</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I1" s="78"/>
      <c r="AJ1" s="78"/>
      <c r="AK1" s="78"/>
      <c r="AL1" s="78"/>
      <c r="AM1" s="78"/>
      <c r="AN1" s="78"/>
      <c r="AO1" s="78"/>
      <c r="AP1" s="78"/>
      <c r="AQ1" s="78"/>
      <c r="AR1" s="78"/>
      <c r="AS1" s="78"/>
      <c r="AT1" s="78"/>
      <c r="AU1" s="78"/>
    </row>
    <row r="2" spans="1:47">
      <c r="A2" s="111" t="s">
        <v>83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3"/>
      <c r="AI2" s="78"/>
      <c r="AJ2" s="78"/>
      <c r="AK2" s="78"/>
      <c r="AL2" s="78"/>
      <c r="AM2" s="78"/>
      <c r="AN2" s="78"/>
      <c r="AO2" s="78"/>
      <c r="AP2" s="78"/>
      <c r="AQ2" s="78"/>
      <c r="AR2" s="78"/>
      <c r="AS2" s="78"/>
      <c r="AT2" s="78"/>
      <c r="AU2" s="78"/>
    </row>
    <row r="3" spans="1:47" ht="15.75" customHeight="1">
      <c r="A3" s="114" t="s">
        <v>99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115"/>
      <c r="AI3" s="78"/>
      <c r="AJ3" s="78"/>
      <c r="AK3" s="78"/>
      <c r="AL3" s="78"/>
      <c r="AM3" s="78"/>
      <c r="AN3" s="78"/>
      <c r="AO3" s="78"/>
      <c r="AP3" s="78"/>
      <c r="AQ3" s="78"/>
      <c r="AR3" s="78"/>
      <c r="AS3" s="78"/>
      <c r="AT3" s="78"/>
      <c r="AU3" s="78"/>
    </row>
    <row r="4" spans="1:47" ht="15.75" customHeight="1">
      <c r="A4" s="116"/>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115"/>
      <c r="AI4" s="78"/>
      <c r="AJ4" s="78"/>
      <c r="AK4" s="78"/>
      <c r="AL4" s="78"/>
      <c r="AM4" s="78"/>
      <c r="AN4" s="78"/>
      <c r="AO4" s="78"/>
      <c r="AP4" s="78"/>
      <c r="AQ4" s="78"/>
      <c r="AR4" s="78"/>
      <c r="AS4" s="78"/>
      <c r="AT4" s="78"/>
      <c r="AU4" s="78"/>
    </row>
    <row r="5" spans="1:47" ht="15.75" customHeight="1">
      <c r="A5" s="618" t="str">
        <f>③処遇Ⅰ申請書!A3</f>
        <v>令和5年（2023年）度　処遇改善等加算Ⅰに係る加算率認定申請書</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20"/>
      <c r="AI5" s="78"/>
      <c r="AJ5" s="78"/>
      <c r="AK5" s="78"/>
      <c r="AL5" s="78"/>
      <c r="AM5" s="78"/>
      <c r="AN5" s="78"/>
      <c r="AO5" s="78"/>
      <c r="AP5" s="78"/>
      <c r="AQ5" s="78"/>
      <c r="AR5" s="78"/>
      <c r="AS5" s="78"/>
      <c r="AT5" s="78"/>
      <c r="AU5" s="78"/>
    </row>
    <row r="6" spans="1:47" ht="15.75" customHeight="1">
      <c r="A6" s="116"/>
      <c r="B6" s="70"/>
      <c r="C6" s="72"/>
      <c r="D6" s="72"/>
      <c r="E6" s="72"/>
      <c r="F6" s="70"/>
      <c r="G6" s="72"/>
      <c r="H6" s="72"/>
      <c r="I6" s="72"/>
      <c r="J6" s="70"/>
      <c r="K6" s="72"/>
      <c r="L6" s="70"/>
      <c r="M6" s="72"/>
      <c r="N6" s="72"/>
      <c r="O6" s="72"/>
      <c r="P6" s="72"/>
      <c r="Q6" s="72"/>
      <c r="R6" s="72"/>
      <c r="S6" s="70"/>
      <c r="T6" s="70"/>
      <c r="U6" s="70"/>
      <c r="V6" s="70"/>
      <c r="W6" s="70"/>
      <c r="X6" s="70"/>
      <c r="Y6" s="70"/>
      <c r="Z6" s="70"/>
      <c r="AA6" s="70"/>
      <c r="AB6" s="70"/>
      <c r="AC6" s="70"/>
      <c r="AD6" s="70"/>
      <c r="AE6" s="70"/>
      <c r="AF6" s="70"/>
      <c r="AG6" s="115"/>
      <c r="AI6" s="78"/>
      <c r="AJ6" s="78"/>
      <c r="AK6" s="78"/>
      <c r="AL6" s="78"/>
      <c r="AM6" s="78"/>
      <c r="AN6" s="78"/>
      <c r="AO6" s="78"/>
      <c r="AP6" s="78"/>
      <c r="AQ6" s="78"/>
      <c r="AR6" s="78"/>
      <c r="AS6" s="78"/>
      <c r="AT6" s="78"/>
      <c r="AU6" s="78"/>
    </row>
    <row r="7" spans="1:47" ht="15.75" customHeight="1">
      <c r="A7" s="116"/>
      <c r="B7" s="70" t="s">
        <v>100</v>
      </c>
      <c r="C7" s="72"/>
      <c r="D7" s="72"/>
      <c r="E7" s="72"/>
      <c r="F7" s="70"/>
      <c r="G7" s="72"/>
      <c r="H7" s="72"/>
      <c r="I7" s="72"/>
      <c r="J7" s="70"/>
      <c r="K7" s="72"/>
      <c r="L7" s="70"/>
      <c r="M7" s="72"/>
      <c r="N7" s="72"/>
      <c r="O7" s="72"/>
      <c r="P7" s="72"/>
      <c r="Q7" s="72"/>
      <c r="R7" s="72"/>
      <c r="S7" s="70"/>
      <c r="T7" s="70"/>
      <c r="U7" s="70"/>
      <c r="V7" s="70"/>
      <c r="W7" s="70"/>
      <c r="X7" s="70"/>
      <c r="Y7" s="70"/>
      <c r="Z7" s="70"/>
      <c r="AA7" s="70"/>
      <c r="AB7" s="70"/>
      <c r="AC7" s="70"/>
      <c r="AD7" s="70"/>
      <c r="AE7" s="70"/>
      <c r="AF7" s="70"/>
      <c r="AG7" s="115"/>
      <c r="AI7" s="78"/>
      <c r="AJ7" s="78"/>
      <c r="AK7" s="78"/>
      <c r="AL7" s="78"/>
      <c r="AM7" s="78"/>
      <c r="AN7" s="78"/>
      <c r="AO7" s="78"/>
      <c r="AP7" s="78"/>
      <c r="AQ7" s="78"/>
      <c r="AR7" s="78"/>
      <c r="AS7" s="78"/>
      <c r="AT7" s="78"/>
      <c r="AU7" s="78"/>
    </row>
    <row r="8" spans="1:47" ht="15.75" customHeight="1">
      <c r="A8" s="116"/>
      <c r="B8" s="70"/>
      <c r="C8" s="72"/>
      <c r="D8" s="72"/>
      <c r="E8" s="72"/>
      <c r="F8" s="70"/>
      <c r="G8" s="72"/>
      <c r="H8" s="72"/>
      <c r="I8" s="72"/>
      <c r="J8" s="70"/>
      <c r="K8" s="72"/>
      <c r="L8" s="70"/>
      <c r="M8" s="72"/>
      <c r="N8" s="72"/>
      <c r="O8" s="72"/>
      <c r="P8" s="72"/>
      <c r="Q8" s="72"/>
      <c r="R8" s="72"/>
      <c r="S8" s="70"/>
      <c r="T8" s="70"/>
      <c r="U8" s="70"/>
      <c r="V8" s="117"/>
      <c r="W8" s="621">
        <f>③処遇Ⅰ申請書!W6</f>
        <v>2023</v>
      </c>
      <c r="X8" s="621"/>
      <c r="Y8" s="70" t="s">
        <v>22</v>
      </c>
      <c r="Z8" s="621">
        <f>③処遇Ⅰ申請書!Z6</f>
        <v>4</v>
      </c>
      <c r="AA8" s="621"/>
      <c r="AB8" s="70" t="s">
        <v>102</v>
      </c>
      <c r="AC8" s="621">
        <f>③処遇Ⅰ申請書!AC6</f>
        <v>1</v>
      </c>
      <c r="AD8" s="621"/>
      <c r="AE8" s="70" t="s">
        <v>23</v>
      </c>
      <c r="AF8" s="70"/>
      <c r="AG8" s="115"/>
      <c r="AI8" s="78"/>
      <c r="AJ8" s="78"/>
      <c r="AK8" s="78"/>
      <c r="AL8" s="78"/>
      <c r="AM8" s="78"/>
      <c r="AN8" s="78"/>
      <c r="AO8" s="78"/>
      <c r="AP8" s="78"/>
      <c r="AQ8" s="78"/>
      <c r="AR8" s="78"/>
      <c r="AS8" s="78"/>
      <c r="AT8" s="78"/>
      <c r="AU8" s="78"/>
    </row>
    <row r="9" spans="1:47" ht="15.75" customHeight="1">
      <c r="A9" s="116"/>
      <c r="B9" s="70"/>
      <c r="C9" s="72"/>
      <c r="D9" s="72"/>
      <c r="E9" s="72"/>
      <c r="F9" s="70"/>
      <c r="G9" s="72"/>
      <c r="H9" s="72"/>
      <c r="I9" s="72"/>
      <c r="J9" s="70"/>
      <c r="K9" s="72"/>
      <c r="L9" s="70"/>
      <c r="M9" s="72"/>
      <c r="N9" s="608" t="s">
        <v>104</v>
      </c>
      <c r="O9" s="609"/>
      <c r="P9" s="609"/>
      <c r="Q9" s="609"/>
      <c r="R9" s="610"/>
      <c r="S9" s="611" t="s">
        <v>160</v>
      </c>
      <c r="T9" s="612"/>
      <c r="U9" s="612"/>
      <c r="V9" s="612"/>
      <c r="W9" s="612"/>
      <c r="X9" s="612"/>
      <c r="Y9" s="612"/>
      <c r="Z9" s="612"/>
      <c r="AA9" s="612"/>
      <c r="AB9" s="612"/>
      <c r="AC9" s="612"/>
      <c r="AD9" s="612"/>
      <c r="AE9" s="613"/>
      <c r="AF9" s="70"/>
      <c r="AG9" s="115"/>
      <c r="AI9" s="78"/>
      <c r="AJ9" s="78"/>
      <c r="AK9" s="78"/>
      <c r="AL9" s="78"/>
      <c r="AM9" s="78"/>
      <c r="AN9" s="78"/>
      <c r="AO9" s="78"/>
      <c r="AP9" s="78"/>
      <c r="AQ9" s="78"/>
      <c r="AR9" s="78"/>
      <c r="AS9" s="78"/>
      <c r="AT9" s="78"/>
      <c r="AU9" s="78"/>
    </row>
    <row r="10" spans="1:47" ht="15.75" customHeight="1">
      <c r="A10" s="116"/>
      <c r="B10" s="70"/>
      <c r="C10" s="72"/>
      <c r="D10" s="72"/>
      <c r="E10" s="72"/>
      <c r="F10" s="70"/>
      <c r="G10" s="72"/>
      <c r="H10" s="72"/>
      <c r="I10" s="72"/>
      <c r="J10" s="70"/>
      <c r="K10" s="72"/>
      <c r="L10" s="70"/>
      <c r="M10" s="72"/>
      <c r="N10" s="608" t="s">
        <v>17</v>
      </c>
      <c r="O10" s="609"/>
      <c r="P10" s="609"/>
      <c r="Q10" s="609"/>
      <c r="R10" s="610"/>
      <c r="S10" s="611" t="s">
        <v>113</v>
      </c>
      <c r="T10" s="612"/>
      <c r="U10" s="612"/>
      <c r="V10" s="612"/>
      <c r="W10" s="612"/>
      <c r="X10" s="612"/>
      <c r="Y10" s="612"/>
      <c r="Z10" s="612"/>
      <c r="AA10" s="612"/>
      <c r="AB10" s="612"/>
      <c r="AC10" s="612"/>
      <c r="AD10" s="612"/>
      <c r="AE10" s="613"/>
      <c r="AF10" s="70"/>
      <c r="AG10" s="115"/>
      <c r="AI10" s="78"/>
      <c r="AJ10" s="78"/>
      <c r="AK10" s="78"/>
      <c r="AL10" s="78"/>
      <c r="AM10" s="78"/>
      <c r="AN10" s="78"/>
      <c r="AO10" s="78"/>
      <c r="AP10" s="78"/>
      <c r="AQ10" s="78"/>
      <c r="AR10" s="78"/>
      <c r="AS10" s="78"/>
      <c r="AT10" s="78"/>
      <c r="AU10" s="78"/>
    </row>
    <row r="11" spans="1:47" ht="15.75" customHeight="1">
      <c r="A11" s="116"/>
      <c r="B11" s="70"/>
      <c r="C11" s="70"/>
      <c r="D11" s="70"/>
      <c r="E11" s="70"/>
      <c r="F11" s="70"/>
      <c r="G11" s="70"/>
      <c r="H11" s="70"/>
      <c r="I11" s="70"/>
      <c r="J11" s="70"/>
      <c r="K11" s="70"/>
      <c r="L11" s="70"/>
      <c r="M11" s="70"/>
      <c r="N11" s="566" t="s">
        <v>161</v>
      </c>
      <c r="O11" s="566"/>
      <c r="P11" s="566" t="s">
        <v>110</v>
      </c>
      <c r="Q11" s="566"/>
      <c r="R11" s="566"/>
      <c r="S11" s="611" t="s">
        <v>162</v>
      </c>
      <c r="T11" s="612"/>
      <c r="U11" s="612"/>
      <c r="V11" s="612"/>
      <c r="W11" s="612"/>
      <c r="X11" s="612"/>
      <c r="Y11" s="612"/>
      <c r="Z11" s="612"/>
      <c r="AA11" s="612"/>
      <c r="AB11" s="612"/>
      <c r="AC11" s="612"/>
      <c r="AD11" s="612"/>
      <c r="AE11" s="613"/>
      <c r="AF11" s="70"/>
      <c r="AG11" s="115"/>
      <c r="AI11" s="78"/>
      <c r="AJ11" s="78"/>
      <c r="AK11" s="78"/>
      <c r="AL11" s="78"/>
      <c r="AM11" s="78"/>
      <c r="AN11" s="78"/>
      <c r="AO11" s="78"/>
      <c r="AP11" s="78"/>
      <c r="AQ11" s="78"/>
      <c r="AR11" s="78"/>
      <c r="AS11" s="78"/>
      <c r="AT11" s="78"/>
      <c r="AU11" s="78"/>
    </row>
    <row r="12" spans="1:47" ht="15.75" customHeight="1">
      <c r="A12" s="116"/>
      <c r="B12" s="70"/>
      <c r="C12" s="70"/>
      <c r="D12" s="70"/>
      <c r="E12" s="70"/>
      <c r="F12" s="70"/>
      <c r="G12" s="70"/>
      <c r="H12" s="70"/>
      <c r="I12" s="70"/>
      <c r="J12" s="70"/>
      <c r="K12" s="70"/>
      <c r="L12" s="70"/>
      <c r="M12" s="70"/>
      <c r="N12" s="566"/>
      <c r="O12" s="566"/>
      <c r="P12" s="566" t="s">
        <v>112</v>
      </c>
      <c r="Q12" s="566"/>
      <c r="R12" s="566"/>
      <c r="S12" s="614" t="s">
        <v>163</v>
      </c>
      <c r="T12" s="615"/>
      <c r="U12" s="615"/>
      <c r="V12" s="615"/>
      <c r="W12" s="615"/>
      <c r="X12" s="615"/>
      <c r="Y12" s="615"/>
      <c r="Z12" s="615"/>
      <c r="AA12" s="615"/>
      <c r="AB12" s="615"/>
      <c r="AC12" s="615"/>
      <c r="AD12" s="616"/>
      <c r="AE12" s="617"/>
      <c r="AF12" s="70"/>
      <c r="AG12" s="115"/>
      <c r="AI12" s="78"/>
      <c r="AJ12" s="78"/>
      <c r="AK12" s="78"/>
      <c r="AL12" s="78"/>
      <c r="AM12" s="78"/>
      <c r="AN12" s="78"/>
      <c r="AO12" s="78"/>
      <c r="AP12" s="78"/>
      <c r="AQ12" s="78"/>
      <c r="AR12" s="78"/>
      <c r="AS12" s="78"/>
      <c r="AT12" s="78"/>
      <c r="AU12" s="78"/>
    </row>
    <row r="13" spans="1:47" ht="15.75" customHeight="1">
      <c r="A13" s="116"/>
      <c r="B13" s="70" t="s">
        <v>114</v>
      </c>
      <c r="C13" s="70"/>
      <c r="D13" s="70"/>
      <c r="E13" s="70"/>
      <c r="F13" s="70"/>
      <c r="G13" s="70"/>
      <c r="H13" s="70"/>
      <c r="I13" s="70"/>
      <c r="J13" s="70"/>
      <c r="K13" s="70"/>
      <c r="L13" s="70"/>
      <c r="M13" s="70"/>
      <c r="N13" s="67"/>
      <c r="O13" s="67"/>
      <c r="P13" s="67"/>
      <c r="Q13" s="67"/>
      <c r="R13" s="67"/>
      <c r="S13" s="68"/>
      <c r="T13" s="68"/>
      <c r="U13" s="68"/>
      <c r="V13" s="68"/>
      <c r="W13" s="68"/>
      <c r="X13" s="68"/>
      <c r="Y13" s="68"/>
      <c r="Z13" s="68"/>
      <c r="AA13" s="68"/>
      <c r="AB13" s="68"/>
      <c r="AC13" s="68"/>
      <c r="AD13" s="69"/>
      <c r="AE13" s="69"/>
      <c r="AF13" s="70"/>
      <c r="AG13" s="115"/>
      <c r="AI13" s="78"/>
      <c r="AJ13" s="78"/>
      <c r="AK13" s="78"/>
      <c r="AL13" s="78"/>
      <c r="AM13" s="78"/>
      <c r="AN13" s="78"/>
      <c r="AO13" s="78"/>
      <c r="AP13" s="78"/>
      <c r="AQ13" s="78"/>
      <c r="AR13" s="78"/>
      <c r="AS13" s="78"/>
      <c r="AT13" s="78"/>
      <c r="AU13" s="78"/>
    </row>
    <row r="14" spans="1:47" ht="15" customHeight="1">
      <c r="A14" s="116"/>
      <c r="B14" s="118" t="s">
        <v>116</v>
      </c>
      <c r="C14" s="72"/>
      <c r="D14" s="72"/>
      <c r="E14" s="72"/>
      <c r="F14" s="73"/>
      <c r="G14" s="73"/>
      <c r="H14" s="67"/>
      <c r="I14" s="67"/>
      <c r="J14" s="67"/>
      <c r="K14" s="67"/>
      <c r="L14" s="67"/>
      <c r="M14" s="67"/>
      <c r="N14" s="74"/>
      <c r="O14" s="74"/>
      <c r="P14" s="67"/>
      <c r="Q14" s="67"/>
      <c r="R14" s="75"/>
      <c r="S14" s="67"/>
      <c r="T14" s="67"/>
      <c r="U14" s="67"/>
      <c r="V14" s="67"/>
      <c r="W14" s="67"/>
      <c r="X14" s="73"/>
      <c r="Y14" s="67"/>
      <c r="Z14" s="67"/>
      <c r="AA14" s="67"/>
      <c r="AB14" s="67"/>
      <c r="AC14" s="67"/>
      <c r="AD14" s="67"/>
      <c r="AE14" s="75"/>
      <c r="AF14" s="70"/>
      <c r="AG14" s="115"/>
      <c r="AI14" s="78"/>
      <c r="AJ14" s="78"/>
      <c r="AK14" s="78"/>
      <c r="AL14" s="78"/>
      <c r="AM14" s="78"/>
      <c r="AN14" s="78"/>
      <c r="AO14" s="78"/>
      <c r="AP14" s="78"/>
      <c r="AQ14" s="78"/>
      <c r="AR14" s="78"/>
      <c r="AS14" s="78"/>
      <c r="AT14" s="78"/>
      <c r="AU14" s="78"/>
    </row>
    <row r="15" spans="1:47" ht="15" customHeight="1">
      <c r="A15" s="116"/>
      <c r="B15" s="566" t="s">
        <v>118</v>
      </c>
      <c r="C15" s="566"/>
      <c r="D15" s="566"/>
      <c r="E15" s="566"/>
      <c r="F15" s="606" t="s">
        <v>130</v>
      </c>
      <c r="G15" s="592"/>
      <c r="H15" s="592"/>
      <c r="I15" s="592"/>
      <c r="J15" s="592"/>
      <c r="K15" s="592"/>
      <c r="L15" s="592"/>
      <c r="M15" s="607"/>
      <c r="N15" s="74"/>
      <c r="O15" s="74"/>
      <c r="P15" s="67"/>
      <c r="Q15" s="67"/>
      <c r="R15" s="75"/>
      <c r="S15" s="67"/>
      <c r="T15" s="67"/>
      <c r="U15" s="67"/>
      <c r="V15" s="67"/>
      <c r="W15" s="67"/>
      <c r="X15" s="73"/>
      <c r="Y15" s="67"/>
      <c r="Z15" s="67"/>
      <c r="AA15" s="67"/>
      <c r="AB15" s="67"/>
      <c r="AC15" s="67"/>
      <c r="AD15" s="67"/>
      <c r="AE15" s="75"/>
      <c r="AF15" s="70"/>
      <c r="AG15" s="115"/>
      <c r="AI15" s="78"/>
      <c r="AJ15" s="78"/>
      <c r="AK15" s="78"/>
      <c r="AL15" s="78"/>
      <c r="AM15" s="78"/>
      <c r="AN15" s="78"/>
      <c r="AO15" s="78"/>
      <c r="AP15" s="78"/>
      <c r="AQ15" s="78"/>
      <c r="AR15" s="78"/>
      <c r="AS15" s="78"/>
      <c r="AT15" s="78"/>
      <c r="AU15" s="78"/>
    </row>
    <row r="16" spans="1:47" ht="15" customHeight="1">
      <c r="A16" s="119"/>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20"/>
      <c r="AI16" s="78"/>
      <c r="AJ16" s="78"/>
      <c r="AK16" s="78"/>
      <c r="AL16" s="78"/>
      <c r="AM16" s="78"/>
      <c r="AN16" s="78"/>
      <c r="AO16" s="78"/>
      <c r="AP16" s="78"/>
      <c r="AQ16" s="78"/>
      <c r="AR16" s="78"/>
      <c r="AS16" s="78"/>
      <c r="AT16" s="78"/>
      <c r="AU16" s="78"/>
    </row>
    <row r="17" spans="1:48" ht="15" customHeight="1">
      <c r="A17" s="119"/>
      <c r="B17" s="118" t="s">
        <v>121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20"/>
      <c r="AI17" s="78"/>
      <c r="AJ17" s="78"/>
      <c r="AK17" s="78"/>
      <c r="AL17" s="78"/>
      <c r="AM17" s="78"/>
      <c r="AN17" s="78"/>
      <c r="AO17" s="78"/>
      <c r="AP17" s="78"/>
      <c r="AQ17" s="78"/>
      <c r="AR17" s="78"/>
      <c r="AS17" s="78"/>
      <c r="AT17" s="78"/>
      <c r="AU17" s="78"/>
    </row>
    <row r="18" spans="1:48" ht="15" customHeight="1">
      <c r="A18" s="116"/>
      <c r="B18" s="566" t="s">
        <v>125</v>
      </c>
      <c r="C18" s="566"/>
      <c r="D18" s="566"/>
      <c r="E18" s="566"/>
      <c r="F18" s="599" t="s">
        <v>105</v>
      </c>
      <c r="G18" s="600"/>
      <c r="H18" s="600"/>
      <c r="I18" s="600"/>
      <c r="J18" s="600"/>
      <c r="K18" s="600"/>
      <c r="L18" s="600"/>
      <c r="M18" s="601"/>
      <c r="N18" s="74"/>
      <c r="O18" s="74"/>
      <c r="P18" s="67"/>
      <c r="Q18" s="67"/>
      <c r="R18" s="75"/>
      <c r="S18" s="67"/>
      <c r="T18" s="67"/>
      <c r="U18" s="67"/>
      <c r="V18" s="67"/>
      <c r="W18" s="67"/>
      <c r="X18" s="73"/>
      <c r="Y18" s="67"/>
      <c r="Z18" s="67"/>
      <c r="AA18" s="67"/>
      <c r="AB18" s="67"/>
      <c r="AC18" s="67"/>
      <c r="AD18" s="67"/>
      <c r="AE18" s="75"/>
      <c r="AF18" s="70"/>
      <c r="AG18" s="115"/>
      <c r="AI18" s="74"/>
      <c r="AJ18" s="78"/>
      <c r="AK18" s="74"/>
      <c r="AL18" s="78"/>
      <c r="AM18" s="78"/>
      <c r="AN18" s="78"/>
      <c r="AO18" s="78"/>
      <c r="AP18" s="78"/>
      <c r="AQ18" s="78"/>
      <c r="AR18" s="78"/>
      <c r="AS18" s="78"/>
      <c r="AT18" s="78"/>
      <c r="AU18" s="78"/>
    </row>
    <row r="19" spans="1:48" ht="15" customHeight="1">
      <c r="A19" s="119"/>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20"/>
      <c r="AI19" s="78"/>
      <c r="AJ19" s="78"/>
      <c r="AK19" s="78"/>
      <c r="AL19" s="78"/>
      <c r="AM19" s="78"/>
      <c r="AN19" s="78"/>
      <c r="AO19" s="78"/>
      <c r="AP19" s="78"/>
      <c r="AQ19" s="78"/>
      <c r="AR19" s="78"/>
      <c r="AS19" s="78"/>
      <c r="AT19" s="78"/>
      <c r="AU19" s="78"/>
    </row>
    <row r="20" spans="1:48" s="78" customFormat="1" ht="15" customHeight="1">
      <c r="A20" s="119"/>
      <c r="B20" s="72" t="s">
        <v>128</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20"/>
    </row>
    <row r="21" spans="1:48" s="78" customFormat="1" ht="15" customHeight="1">
      <c r="A21" s="116"/>
      <c r="B21" s="566" t="s">
        <v>125</v>
      </c>
      <c r="C21" s="566"/>
      <c r="D21" s="566"/>
      <c r="E21" s="566"/>
      <c r="F21" s="599" t="s">
        <v>105</v>
      </c>
      <c r="G21" s="600"/>
      <c r="H21" s="600"/>
      <c r="I21" s="600"/>
      <c r="J21" s="600"/>
      <c r="K21" s="600"/>
      <c r="L21" s="600"/>
      <c r="M21" s="601"/>
      <c r="N21" s="74"/>
      <c r="O21" s="74"/>
      <c r="P21" s="67"/>
      <c r="Q21" s="67"/>
      <c r="R21" s="75"/>
      <c r="S21" s="67"/>
      <c r="T21" s="70"/>
      <c r="U21" s="70"/>
      <c r="V21" s="70"/>
      <c r="W21" s="70"/>
      <c r="X21" s="70"/>
      <c r="Y21" s="70"/>
      <c r="Z21" s="70"/>
      <c r="AA21" s="70"/>
      <c r="AB21" s="70"/>
      <c r="AC21" s="70"/>
      <c r="AD21" s="70"/>
      <c r="AE21" s="70"/>
      <c r="AF21" s="70"/>
      <c r="AG21" s="115"/>
    </row>
    <row r="22" spans="1:48" s="78" customFormat="1" ht="15" customHeight="1">
      <c r="A22" s="119"/>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20"/>
    </row>
    <row r="23" spans="1:48" ht="15" customHeight="1">
      <c r="A23" s="119"/>
      <c r="B23" s="72" t="s">
        <v>129</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20"/>
    </row>
    <row r="24" spans="1:48" ht="15" customHeight="1">
      <c r="A24" s="116"/>
      <c r="B24" s="566" t="s">
        <v>125</v>
      </c>
      <c r="C24" s="566"/>
      <c r="D24" s="566"/>
      <c r="E24" s="566"/>
      <c r="F24" s="599" t="s">
        <v>105</v>
      </c>
      <c r="G24" s="600"/>
      <c r="H24" s="600"/>
      <c r="I24" s="600"/>
      <c r="J24" s="600"/>
      <c r="K24" s="600"/>
      <c r="L24" s="600"/>
      <c r="M24" s="601"/>
      <c r="N24" s="74"/>
      <c r="O24" s="74"/>
      <c r="P24" s="67"/>
      <c r="Q24" s="67"/>
      <c r="R24" s="75"/>
      <c r="S24" s="67"/>
      <c r="T24" s="70"/>
      <c r="U24" s="70"/>
      <c r="V24" s="70"/>
      <c r="W24" s="70"/>
      <c r="X24" s="70"/>
      <c r="Y24" s="70"/>
      <c r="Z24" s="70"/>
      <c r="AA24" s="70"/>
      <c r="AB24" s="70"/>
      <c r="AC24" s="70"/>
      <c r="AD24" s="70"/>
      <c r="AE24" s="70"/>
      <c r="AF24" s="70"/>
      <c r="AG24" s="115"/>
      <c r="AP24" s="79"/>
      <c r="AQ24" s="80"/>
      <c r="AR24" s="80"/>
      <c r="AS24" s="80"/>
      <c r="AT24" s="80"/>
      <c r="AU24" s="80"/>
      <c r="AV24" s="81"/>
    </row>
    <row r="25" spans="1:48" ht="13.5">
      <c r="A25" s="119"/>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20"/>
      <c r="AP25" s="79"/>
      <c r="AQ25" s="80"/>
      <c r="AR25" s="80"/>
      <c r="AS25" s="80"/>
      <c r="AT25" s="80"/>
      <c r="AU25" s="80"/>
      <c r="AV25" s="81"/>
    </row>
    <row r="26" spans="1:48" ht="17.25" customHeight="1" thickBot="1">
      <c r="A26" s="116"/>
      <c r="B26" s="70" t="s">
        <v>132</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115"/>
      <c r="AP26" s="79"/>
      <c r="AQ26" s="80"/>
      <c r="AR26" s="80"/>
      <c r="AS26" s="80"/>
      <c r="AT26" s="80"/>
      <c r="AU26" s="80"/>
      <c r="AV26" s="81"/>
    </row>
    <row r="27" spans="1:48" ht="17.25" customHeight="1" thickTop="1">
      <c r="A27" s="116"/>
      <c r="B27" s="573" t="s">
        <v>134</v>
      </c>
      <c r="C27" s="574"/>
      <c r="D27" s="574"/>
      <c r="E27" s="574"/>
      <c r="F27" s="604"/>
      <c r="G27" s="604"/>
      <c r="H27" s="605"/>
      <c r="I27" s="82"/>
      <c r="J27" s="83"/>
      <c r="K27" s="83"/>
      <c r="L27" s="83"/>
      <c r="M27" s="83"/>
      <c r="N27" s="83"/>
      <c r="O27" s="83"/>
      <c r="P27" s="83"/>
      <c r="Q27" s="83"/>
      <c r="R27" s="83"/>
      <c r="S27" s="84"/>
      <c r="T27" s="83"/>
      <c r="U27" s="83"/>
      <c r="V27" s="83"/>
      <c r="W27" s="83"/>
      <c r="X27" s="85"/>
      <c r="Y27" s="86"/>
      <c r="Z27" s="86"/>
      <c r="AA27" s="86"/>
      <c r="AB27" s="86"/>
      <c r="AC27" s="86"/>
      <c r="AD27" s="86"/>
      <c r="AE27" s="87"/>
      <c r="AF27" s="70"/>
      <c r="AG27" s="115"/>
      <c r="AP27" s="79"/>
      <c r="AQ27" s="80"/>
      <c r="AR27" s="80"/>
      <c r="AS27" s="80"/>
      <c r="AT27" s="80"/>
      <c r="AU27" s="80"/>
      <c r="AV27" s="81"/>
    </row>
    <row r="28" spans="1:48" ht="17.25" customHeight="1">
      <c r="A28" s="116"/>
      <c r="B28" s="576"/>
      <c r="C28" s="577"/>
      <c r="D28" s="577"/>
      <c r="E28" s="602"/>
      <c r="F28" s="576" t="s">
        <v>136</v>
      </c>
      <c r="G28" s="577"/>
      <c r="H28" s="602"/>
      <c r="I28" s="576" t="s">
        <v>137</v>
      </c>
      <c r="J28" s="577"/>
      <c r="K28" s="577"/>
      <c r="L28" s="577"/>
      <c r="M28" s="577"/>
      <c r="N28" s="577"/>
      <c r="O28" s="577"/>
      <c r="P28" s="577"/>
      <c r="Q28" s="577"/>
      <c r="R28" s="602"/>
      <c r="S28" s="573" t="s">
        <v>138</v>
      </c>
      <c r="T28" s="574"/>
      <c r="U28" s="574"/>
      <c r="V28" s="574"/>
      <c r="W28" s="575"/>
      <c r="X28" s="579" t="s">
        <v>139</v>
      </c>
      <c r="Y28" s="577"/>
      <c r="Z28" s="577"/>
      <c r="AA28" s="577"/>
      <c r="AB28" s="577"/>
      <c r="AC28" s="577"/>
      <c r="AD28" s="577"/>
      <c r="AE28" s="578"/>
      <c r="AF28" s="70"/>
      <c r="AG28" s="115"/>
      <c r="AP28" s="79"/>
      <c r="AQ28" s="80"/>
      <c r="AR28" s="80"/>
      <c r="AS28" s="80"/>
      <c r="AT28" s="80"/>
      <c r="AU28" s="80"/>
      <c r="AV28" s="81"/>
    </row>
    <row r="29" spans="1:48" ht="17.25" customHeight="1">
      <c r="A29" s="116"/>
      <c r="B29" s="576"/>
      <c r="C29" s="577"/>
      <c r="D29" s="577"/>
      <c r="E29" s="602"/>
      <c r="F29" s="576"/>
      <c r="G29" s="577"/>
      <c r="H29" s="602"/>
      <c r="I29" s="580" t="s">
        <v>141</v>
      </c>
      <c r="J29" s="581"/>
      <c r="K29" s="581"/>
      <c r="L29" s="581"/>
      <c r="M29" s="581"/>
      <c r="N29" s="581"/>
      <c r="O29" s="581"/>
      <c r="P29" s="581"/>
      <c r="Q29" s="581"/>
      <c r="R29" s="582"/>
      <c r="S29" s="576"/>
      <c r="T29" s="577"/>
      <c r="U29" s="577"/>
      <c r="V29" s="577"/>
      <c r="W29" s="578"/>
      <c r="X29" s="579"/>
      <c r="Y29" s="577"/>
      <c r="Z29" s="577"/>
      <c r="AA29" s="577"/>
      <c r="AB29" s="577"/>
      <c r="AC29" s="577"/>
      <c r="AD29" s="577"/>
      <c r="AE29" s="578"/>
      <c r="AF29" s="70"/>
      <c r="AG29" s="115"/>
      <c r="AP29" s="79"/>
      <c r="AQ29" s="80"/>
      <c r="AR29" s="80"/>
      <c r="AS29" s="80"/>
      <c r="AT29" s="80"/>
      <c r="AU29" s="80"/>
      <c r="AV29" s="81"/>
    </row>
    <row r="30" spans="1:48" ht="17.25" customHeight="1">
      <c r="A30" s="116"/>
      <c r="B30" s="586"/>
      <c r="C30" s="587"/>
      <c r="D30" s="587"/>
      <c r="E30" s="603"/>
      <c r="F30" s="586"/>
      <c r="G30" s="587"/>
      <c r="H30" s="603"/>
      <c r="I30" s="583"/>
      <c r="J30" s="584"/>
      <c r="K30" s="584"/>
      <c r="L30" s="584"/>
      <c r="M30" s="584"/>
      <c r="N30" s="584"/>
      <c r="O30" s="584"/>
      <c r="P30" s="584"/>
      <c r="Q30" s="584"/>
      <c r="R30" s="585"/>
      <c r="S30" s="586"/>
      <c r="T30" s="587"/>
      <c r="U30" s="587"/>
      <c r="V30" s="587"/>
      <c r="W30" s="588"/>
      <c r="X30" s="88"/>
      <c r="Y30" s="75"/>
      <c r="Z30" s="75"/>
      <c r="AA30" s="75"/>
      <c r="AB30" s="75"/>
      <c r="AC30" s="75"/>
      <c r="AD30" s="75"/>
      <c r="AE30" s="89"/>
      <c r="AF30" s="70"/>
      <c r="AG30" s="115"/>
      <c r="AP30" s="79"/>
      <c r="AQ30" s="80"/>
      <c r="AR30" s="80"/>
      <c r="AS30" s="80"/>
      <c r="AT30" s="80"/>
      <c r="AU30" s="80"/>
      <c r="AV30" s="81"/>
    </row>
    <row r="31" spans="1:48" ht="17.25" customHeight="1" thickBot="1">
      <c r="A31" s="116"/>
      <c r="B31" s="589" t="s">
        <v>170</v>
      </c>
      <c r="C31" s="590"/>
      <c r="D31" s="590"/>
      <c r="E31" s="591"/>
      <c r="F31" s="592">
        <v>12</v>
      </c>
      <c r="G31" s="592"/>
      <c r="H31" s="90" t="s">
        <v>145</v>
      </c>
      <c r="I31" s="593" t="s">
        <v>171</v>
      </c>
      <c r="J31" s="594"/>
      <c r="K31" s="594"/>
      <c r="L31" s="594"/>
      <c r="M31" s="595"/>
      <c r="N31" s="566">
        <v>7</v>
      </c>
      <c r="O31" s="566"/>
      <c r="P31" s="566"/>
      <c r="Q31" s="593"/>
      <c r="R31" s="91" t="s">
        <v>145</v>
      </c>
      <c r="S31" s="593" t="s">
        <v>172</v>
      </c>
      <c r="T31" s="594"/>
      <c r="U31" s="594"/>
      <c r="V31" s="594"/>
      <c r="W31" s="596"/>
      <c r="X31" s="597">
        <v>19</v>
      </c>
      <c r="Y31" s="598"/>
      <c r="Z31" s="598"/>
      <c r="AA31" s="598"/>
      <c r="AB31" s="598"/>
      <c r="AC31" s="598"/>
      <c r="AD31" s="598"/>
      <c r="AE31" s="92" t="s">
        <v>164</v>
      </c>
      <c r="AF31" s="70"/>
      <c r="AG31" s="115"/>
      <c r="AP31" s="79"/>
      <c r="AQ31" s="80"/>
      <c r="AR31" s="80"/>
      <c r="AS31" s="80"/>
      <c r="AT31" s="80"/>
      <c r="AU31" s="80"/>
      <c r="AV31" s="81"/>
    </row>
    <row r="32" spans="1:48" ht="17.25" customHeight="1" thickTop="1">
      <c r="A32" s="116"/>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93"/>
      <c r="AG32" s="115"/>
      <c r="AP32" s="79"/>
      <c r="AQ32" s="80"/>
      <c r="AR32" s="80"/>
      <c r="AS32" s="80"/>
      <c r="AT32" s="80"/>
      <c r="AU32" s="80"/>
      <c r="AV32" s="81"/>
    </row>
    <row r="33" spans="1:48" ht="17.25" customHeight="1">
      <c r="A33" s="116"/>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115"/>
      <c r="AP33" s="79"/>
      <c r="AQ33" s="80"/>
      <c r="AR33" s="80"/>
      <c r="AS33" s="80"/>
      <c r="AT33" s="80"/>
      <c r="AU33" s="80"/>
      <c r="AV33" s="81"/>
    </row>
    <row r="34" spans="1:48" ht="17.25" customHeight="1">
      <c r="A34" s="116"/>
      <c r="B34" s="70" t="s">
        <v>150</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115"/>
      <c r="AP34" s="79"/>
      <c r="AQ34" s="80"/>
      <c r="AR34" s="80"/>
      <c r="AS34" s="80"/>
      <c r="AT34" s="80"/>
      <c r="AU34" s="80"/>
      <c r="AV34" s="81"/>
    </row>
    <row r="35" spans="1:48" ht="17.25" customHeight="1">
      <c r="A35" s="116"/>
      <c r="B35" s="70" t="s">
        <v>152</v>
      </c>
      <c r="C35" s="70"/>
      <c r="D35" s="70"/>
      <c r="E35" s="70"/>
      <c r="F35" s="70"/>
      <c r="G35" s="70"/>
      <c r="H35" s="70"/>
      <c r="I35" s="70"/>
      <c r="J35" s="70"/>
      <c r="K35" s="70"/>
      <c r="L35" s="70"/>
      <c r="M35" s="70"/>
      <c r="N35" s="70"/>
      <c r="O35" s="70"/>
      <c r="P35" s="70"/>
      <c r="Q35" s="70"/>
      <c r="R35" s="70"/>
      <c r="S35" s="94"/>
      <c r="T35" s="94"/>
      <c r="U35" s="94"/>
      <c r="V35" s="94"/>
      <c r="W35" s="94"/>
      <c r="X35" s="94"/>
      <c r="Y35" s="94"/>
      <c r="Z35" s="94"/>
      <c r="AA35" s="94"/>
      <c r="AB35" s="94"/>
      <c r="AC35" s="94"/>
      <c r="AD35" s="94"/>
      <c r="AE35" s="94"/>
      <c r="AF35" s="94"/>
      <c r="AG35" s="121"/>
      <c r="AP35" s="79"/>
      <c r="AQ35" s="80"/>
      <c r="AR35" s="80"/>
      <c r="AS35" s="80"/>
      <c r="AT35" s="80"/>
      <c r="AU35" s="80"/>
      <c r="AV35" s="81"/>
    </row>
    <row r="36" spans="1:48" ht="17.25" customHeight="1">
      <c r="A36" s="116"/>
      <c r="B36" s="565" t="s">
        <v>154</v>
      </c>
      <c r="C36" s="565"/>
      <c r="D36" s="565"/>
      <c r="E36" s="565"/>
      <c r="F36" s="565"/>
      <c r="G36" s="565"/>
      <c r="H36" s="566" t="s">
        <v>155</v>
      </c>
      <c r="I36" s="566"/>
      <c r="J36" s="566"/>
      <c r="K36" s="566"/>
      <c r="L36" s="566"/>
      <c r="M36" s="566"/>
      <c r="N36" s="566"/>
      <c r="O36" s="566"/>
      <c r="P36" s="566"/>
      <c r="Q36" s="70"/>
      <c r="R36" s="70"/>
      <c r="S36" s="72"/>
      <c r="T36" s="72"/>
      <c r="U36" s="72"/>
      <c r="V36" s="72"/>
      <c r="W36" s="72"/>
      <c r="X36" s="72"/>
      <c r="Y36" s="72"/>
      <c r="Z36" s="72"/>
      <c r="AA36" s="72"/>
      <c r="AB36" s="72"/>
      <c r="AC36" s="72"/>
      <c r="AD36" s="72"/>
      <c r="AE36" s="72"/>
      <c r="AF36" s="72"/>
      <c r="AG36" s="122"/>
    </row>
    <row r="37" spans="1:48" ht="17.25" customHeight="1">
      <c r="A37" s="116"/>
      <c r="B37" s="565"/>
      <c r="C37" s="565"/>
      <c r="D37" s="565"/>
      <c r="E37" s="565"/>
      <c r="F37" s="565"/>
      <c r="G37" s="565"/>
      <c r="H37" s="566" t="s">
        <v>122</v>
      </c>
      <c r="I37" s="566"/>
      <c r="J37" s="566"/>
      <c r="K37" s="565" t="s">
        <v>156</v>
      </c>
      <c r="L37" s="565"/>
      <c r="M37" s="567"/>
      <c r="N37" s="568"/>
      <c r="O37" s="569"/>
      <c r="P37" s="569"/>
      <c r="Q37" s="70"/>
      <c r="R37" s="70"/>
      <c r="S37" s="72"/>
      <c r="T37" s="72"/>
      <c r="U37" s="72"/>
      <c r="V37" s="72"/>
      <c r="W37" s="72"/>
      <c r="X37" s="72"/>
      <c r="Y37" s="72"/>
      <c r="Z37" s="72"/>
      <c r="AA37" s="72"/>
      <c r="AB37" s="72"/>
      <c r="AC37" s="72"/>
      <c r="AD37" s="72"/>
      <c r="AE37" s="72"/>
      <c r="AF37" s="72"/>
      <c r="AG37" s="122"/>
    </row>
    <row r="38" spans="1:48" ht="17.25" customHeight="1">
      <c r="A38" s="116"/>
      <c r="B38" s="565"/>
      <c r="C38" s="565"/>
      <c r="D38" s="565"/>
      <c r="E38" s="565"/>
      <c r="F38" s="565"/>
      <c r="G38" s="565"/>
      <c r="H38" s="566"/>
      <c r="I38" s="566"/>
      <c r="J38" s="566"/>
      <c r="K38" s="565"/>
      <c r="L38" s="565"/>
      <c r="M38" s="567"/>
      <c r="N38" s="570" t="s">
        <v>157</v>
      </c>
      <c r="O38" s="571"/>
      <c r="P38" s="571"/>
      <c r="Q38" s="70"/>
      <c r="R38" s="70"/>
      <c r="S38" s="72"/>
      <c r="T38" s="72"/>
      <c r="U38" s="72"/>
      <c r="V38" s="72"/>
      <c r="W38" s="72"/>
      <c r="X38" s="72"/>
      <c r="Y38" s="72"/>
      <c r="Z38" s="72"/>
      <c r="AA38" s="72"/>
      <c r="AB38" s="72"/>
      <c r="AC38" s="95"/>
      <c r="AD38" s="95"/>
      <c r="AE38" s="95"/>
      <c r="AF38" s="95"/>
      <c r="AG38" s="123"/>
    </row>
    <row r="39" spans="1:48" ht="17.25" customHeight="1">
      <c r="A39" s="116"/>
      <c r="B39" s="565"/>
      <c r="C39" s="565"/>
      <c r="D39" s="565"/>
      <c r="E39" s="565"/>
      <c r="F39" s="565"/>
      <c r="G39" s="565"/>
      <c r="H39" s="566"/>
      <c r="I39" s="566"/>
      <c r="J39" s="566"/>
      <c r="K39" s="565"/>
      <c r="L39" s="565"/>
      <c r="M39" s="567"/>
      <c r="N39" s="572"/>
      <c r="O39" s="566"/>
      <c r="P39" s="566"/>
      <c r="Q39" s="70"/>
      <c r="R39" s="70"/>
      <c r="S39" s="72"/>
      <c r="T39" s="72"/>
      <c r="U39" s="72"/>
      <c r="V39" s="72"/>
      <c r="W39" s="72"/>
      <c r="X39" s="72"/>
      <c r="Y39" s="72"/>
      <c r="Z39" s="72"/>
      <c r="AA39" s="72"/>
      <c r="AB39" s="72"/>
      <c r="AC39" s="95"/>
      <c r="AD39" s="95"/>
      <c r="AE39" s="95"/>
      <c r="AF39" s="95"/>
      <c r="AG39" s="123"/>
    </row>
    <row r="40" spans="1:48" ht="15" customHeight="1">
      <c r="A40" s="116"/>
      <c r="B40" s="561" t="s">
        <v>158</v>
      </c>
      <c r="C40" s="561"/>
      <c r="D40" s="561"/>
      <c r="E40" s="561"/>
      <c r="F40" s="561"/>
      <c r="G40" s="561"/>
      <c r="H40" s="562">
        <v>0.12</v>
      </c>
      <c r="I40" s="562"/>
      <c r="J40" s="562"/>
      <c r="K40" s="562">
        <v>7.0000000000000007E-2</v>
      </c>
      <c r="L40" s="562"/>
      <c r="M40" s="563"/>
      <c r="N40" s="556">
        <v>0.02</v>
      </c>
      <c r="O40" s="557"/>
      <c r="P40" s="557"/>
      <c r="Q40" s="70"/>
      <c r="R40" s="70"/>
      <c r="S40" s="72"/>
      <c r="T40" s="72"/>
      <c r="U40" s="72"/>
      <c r="V40" s="72"/>
      <c r="W40" s="72"/>
      <c r="X40" s="72"/>
      <c r="Y40" s="72"/>
      <c r="Z40" s="72"/>
      <c r="AA40" s="72"/>
      <c r="AB40" s="72"/>
      <c r="AC40" s="95"/>
      <c r="AD40" s="95"/>
      <c r="AE40" s="95"/>
      <c r="AF40" s="95"/>
      <c r="AG40" s="123"/>
    </row>
    <row r="41" spans="1:48" ht="15" customHeight="1">
      <c r="A41" s="116"/>
      <c r="B41" s="554" t="s">
        <v>131</v>
      </c>
      <c r="C41" s="554"/>
      <c r="D41" s="554"/>
      <c r="E41" s="554"/>
      <c r="F41" s="554"/>
      <c r="G41" s="554"/>
      <c r="H41" s="555">
        <v>0.12</v>
      </c>
      <c r="I41" s="555"/>
      <c r="J41" s="555"/>
      <c r="K41" s="555">
        <v>0.06</v>
      </c>
      <c r="L41" s="555"/>
      <c r="M41" s="558"/>
      <c r="N41" s="556"/>
      <c r="O41" s="557"/>
      <c r="P41" s="557"/>
      <c r="Q41" s="70"/>
      <c r="R41" s="70"/>
      <c r="S41" s="72"/>
      <c r="T41" s="72"/>
      <c r="U41" s="72"/>
      <c r="V41" s="72"/>
      <c r="W41" s="72"/>
      <c r="X41" s="72"/>
      <c r="Y41" s="72"/>
      <c r="Z41" s="72"/>
      <c r="AA41" s="72"/>
      <c r="AB41" s="72"/>
      <c r="AC41" s="95"/>
      <c r="AD41" s="95"/>
      <c r="AE41" s="95"/>
      <c r="AF41" s="95"/>
      <c r="AG41" s="123"/>
    </row>
    <row r="42" spans="1:48" ht="15" customHeight="1">
      <c r="A42" s="116"/>
      <c r="B42" s="554" t="s">
        <v>133</v>
      </c>
      <c r="C42" s="554"/>
      <c r="D42" s="554"/>
      <c r="E42" s="554"/>
      <c r="F42" s="554"/>
      <c r="G42" s="554"/>
      <c r="H42" s="555">
        <v>0.11</v>
      </c>
      <c r="I42" s="555"/>
      <c r="J42" s="555"/>
      <c r="K42" s="555"/>
      <c r="L42" s="555"/>
      <c r="M42" s="558"/>
      <c r="N42" s="556"/>
      <c r="O42" s="557"/>
      <c r="P42" s="557"/>
      <c r="Q42" s="70"/>
      <c r="R42" s="70"/>
      <c r="S42" s="72"/>
      <c r="T42" s="72"/>
      <c r="U42" s="72"/>
      <c r="V42" s="72"/>
      <c r="W42" s="72"/>
      <c r="X42" s="72"/>
      <c r="Y42" s="72"/>
      <c r="Z42" s="72"/>
      <c r="AA42" s="72"/>
      <c r="AB42" s="72"/>
      <c r="AC42" s="95"/>
      <c r="AD42" s="95"/>
      <c r="AE42" s="95"/>
      <c r="AF42" s="95"/>
      <c r="AG42" s="123"/>
    </row>
    <row r="43" spans="1:48" ht="15" customHeight="1">
      <c r="A43" s="116"/>
      <c r="B43" s="554" t="s">
        <v>135</v>
      </c>
      <c r="C43" s="554"/>
      <c r="D43" s="554"/>
      <c r="E43" s="554"/>
      <c r="F43" s="554"/>
      <c r="G43" s="554"/>
      <c r="H43" s="555">
        <v>0.1</v>
      </c>
      <c r="I43" s="555"/>
      <c r="J43" s="555"/>
      <c r="K43" s="555"/>
      <c r="L43" s="555"/>
      <c r="M43" s="558"/>
      <c r="N43" s="556"/>
      <c r="O43" s="557"/>
      <c r="P43" s="557"/>
      <c r="Q43" s="70"/>
      <c r="R43" s="70"/>
      <c r="S43" s="72"/>
      <c r="T43" s="72"/>
      <c r="U43" s="72"/>
      <c r="V43" s="72"/>
      <c r="W43" s="72"/>
      <c r="X43" s="72"/>
      <c r="Y43" s="72"/>
      <c r="Z43" s="72"/>
      <c r="AA43" s="72"/>
      <c r="AB43" s="72"/>
      <c r="AC43" s="95"/>
      <c r="AD43" s="95"/>
      <c r="AE43" s="95"/>
      <c r="AF43" s="95"/>
      <c r="AG43" s="123"/>
    </row>
    <row r="44" spans="1:48" ht="15" customHeight="1">
      <c r="A44" s="116"/>
      <c r="B44" s="554" t="s">
        <v>140</v>
      </c>
      <c r="C44" s="554"/>
      <c r="D44" s="554"/>
      <c r="E44" s="554"/>
      <c r="F44" s="554"/>
      <c r="G44" s="554"/>
      <c r="H44" s="555">
        <v>0.09</v>
      </c>
      <c r="I44" s="555"/>
      <c r="J44" s="555"/>
      <c r="K44" s="555"/>
      <c r="L44" s="555"/>
      <c r="M44" s="558"/>
      <c r="N44" s="556"/>
      <c r="O44" s="557"/>
      <c r="P44" s="557"/>
      <c r="Q44" s="70"/>
      <c r="R44" s="70"/>
      <c r="S44" s="72"/>
      <c r="T44" s="72"/>
      <c r="U44" s="72"/>
      <c r="V44" s="72"/>
      <c r="W44" s="72"/>
      <c r="X44" s="72"/>
      <c r="Y44" s="72"/>
      <c r="Z44" s="72"/>
      <c r="AA44" s="72"/>
      <c r="AB44" s="72"/>
      <c r="AC44" s="95"/>
      <c r="AD44" s="95"/>
      <c r="AE44" s="95"/>
      <c r="AF44" s="95"/>
      <c r="AG44" s="123"/>
    </row>
    <row r="45" spans="1:48" ht="15" customHeight="1">
      <c r="A45" s="116"/>
      <c r="B45" s="554" t="s">
        <v>142</v>
      </c>
      <c r="C45" s="554"/>
      <c r="D45" s="554"/>
      <c r="E45" s="554"/>
      <c r="F45" s="554"/>
      <c r="G45" s="554"/>
      <c r="H45" s="555">
        <v>0.08</v>
      </c>
      <c r="I45" s="555"/>
      <c r="J45" s="555"/>
      <c r="K45" s="555"/>
      <c r="L45" s="555"/>
      <c r="M45" s="558"/>
      <c r="N45" s="556"/>
      <c r="O45" s="557"/>
      <c r="P45" s="557"/>
      <c r="Q45" s="70"/>
      <c r="R45" s="70"/>
      <c r="S45" s="72"/>
      <c r="T45" s="72"/>
      <c r="U45" s="72"/>
      <c r="V45" s="72"/>
      <c r="W45" s="72"/>
      <c r="X45" s="72"/>
      <c r="Y45" s="72"/>
      <c r="Z45" s="67"/>
      <c r="AA45" s="72"/>
      <c r="AB45" s="72"/>
      <c r="AC45" s="95"/>
      <c r="AD45" s="95"/>
      <c r="AE45" s="95"/>
      <c r="AF45" s="95"/>
      <c r="AG45" s="123"/>
    </row>
    <row r="46" spans="1:48" ht="15" customHeight="1">
      <c r="A46" s="116"/>
      <c r="B46" s="554" t="s">
        <v>143</v>
      </c>
      <c r="C46" s="554"/>
      <c r="D46" s="554"/>
      <c r="E46" s="554"/>
      <c r="F46" s="554"/>
      <c r="G46" s="554"/>
      <c r="H46" s="555">
        <v>7.0000000000000007E-2</v>
      </c>
      <c r="I46" s="555"/>
      <c r="J46" s="555"/>
      <c r="K46" s="555"/>
      <c r="L46" s="555"/>
      <c r="M46" s="558"/>
      <c r="N46" s="556"/>
      <c r="O46" s="557"/>
      <c r="P46" s="557"/>
      <c r="Q46" s="70"/>
      <c r="R46" s="70"/>
      <c r="S46" s="72"/>
      <c r="T46" s="72"/>
      <c r="U46" s="72"/>
      <c r="V46" s="72"/>
      <c r="W46" s="72"/>
      <c r="X46" s="72"/>
      <c r="Y46" s="72"/>
      <c r="Z46" s="72"/>
      <c r="AA46" s="72"/>
      <c r="AB46" s="72"/>
      <c r="AC46" s="95"/>
      <c r="AD46" s="95"/>
      <c r="AE46" s="95"/>
      <c r="AF46" s="95"/>
      <c r="AG46" s="123"/>
    </row>
    <row r="47" spans="1:48" ht="15" customHeight="1">
      <c r="A47" s="116"/>
      <c r="B47" s="554" t="s">
        <v>147</v>
      </c>
      <c r="C47" s="554"/>
      <c r="D47" s="554"/>
      <c r="E47" s="554"/>
      <c r="F47" s="554"/>
      <c r="G47" s="554"/>
      <c r="H47" s="555">
        <v>0.06</v>
      </c>
      <c r="I47" s="555"/>
      <c r="J47" s="555"/>
      <c r="K47" s="555"/>
      <c r="L47" s="555"/>
      <c r="M47" s="558"/>
      <c r="N47" s="556"/>
      <c r="O47" s="557"/>
      <c r="P47" s="557"/>
      <c r="Q47" s="70"/>
      <c r="R47" s="70"/>
      <c r="S47" s="72"/>
      <c r="T47" s="72"/>
      <c r="U47" s="72"/>
      <c r="V47" s="72"/>
      <c r="W47" s="72"/>
      <c r="X47" s="72"/>
      <c r="Y47" s="72"/>
      <c r="Z47" s="72"/>
      <c r="AA47" s="72"/>
      <c r="AB47" s="72"/>
      <c r="AC47" s="95"/>
      <c r="AD47" s="95"/>
      <c r="AE47" s="95"/>
      <c r="AF47" s="95"/>
      <c r="AG47" s="123"/>
    </row>
    <row r="48" spans="1:48" ht="15" customHeight="1">
      <c r="A48" s="116"/>
      <c r="B48" s="554" t="s">
        <v>148</v>
      </c>
      <c r="C48" s="554"/>
      <c r="D48" s="554"/>
      <c r="E48" s="554"/>
      <c r="F48" s="554"/>
      <c r="G48" s="554"/>
      <c r="H48" s="555">
        <v>0.05</v>
      </c>
      <c r="I48" s="555"/>
      <c r="J48" s="555"/>
      <c r="K48" s="555"/>
      <c r="L48" s="555"/>
      <c r="M48" s="558"/>
      <c r="N48" s="556"/>
      <c r="O48" s="557"/>
      <c r="P48" s="557"/>
      <c r="Q48" s="70"/>
      <c r="R48" s="70"/>
      <c r="S48" s="72"/>
      <c r="T48" s="72"/>
      <c r="U48" s="72"/>
      <c r="V48" s="72"/>
      <c r="W48" s="72"/>
      <c r="X48" s="72"/>
      <c r="Y48" s="72"/>
      <c r="Z48" s="72"/>
      <c r="AA48" s="72"/>
      <c r="AB48" s="72"/>
      <c r="AC48" s="95"/>
      <c r="AD48" s="95"/>
      <c r="AE48" s="95"/>
      <c r="AF48" s="95"/>
      <c r="AG48" s="123"/>
    </row>
    <row r="49" spans="1:33" ht="15" customHeight="1">
      <c r="A49" s="116"/>
      <c r="B49" s="554" t="s">
        <v>149</v>
      </c>
      <c r="C49" s="554"/>
      <c r="D49" s="554"/>
      <c r="E49" s="554"/>
      <c r="F49" s="554"/>
      <c r="G49" s="554"/>
      <c r="H49" s="555">
        <v>0.04</v>
      </c>
      <c r="I49" s="555"/>
      <c r="J49" s="555"/>
      <c r="K49" s="555"/>
      <c r="L49" s="555"/>
      <c r="M49" s="558"/>
      <c r="N49" s="556"/>
      <c r="O49" s="557"/>
      <c r="P49" s="557"/>
      <c r="Q49" s="70"/>
      <c r="R49" s="70"/>
      <c r="S49" s="72"/>
      <c r="T49" s="72"/>
      <c r="U49" s="72"/>
      <c r="V49" s="72"/>
      <c r="W49" s="72"/>
      <c r="X49" s="72"/>
      <c r="Y49" s="72"/>
      <c r="Z49" s="72"/>
      <c r="AA49" s="72"/>
      <c r="AB49" s="72"/>
      <c r="AC49" s="95"/>
      <c r="AD49" s="95"/>
      <c r="AE49" s="95"/>
      <c r="AF49" s="95"/>
      <c r="AG49" s="123"/>
    </row>
    <row r="50" spans="1:33" ht="15" customHeight="1">
      <c r="A50" s="116"/>
      <c r="B50" s="554" t="s">
        <v>151</v>
      </c>
      <c r="C50" s="554"/>
      <c r="D50" s="554"/>
      <c r="E50" s="554"/>
      <c r="F50" s="554"/>
      <c r="G50" s="554"/>
      <c r="H50" s="555">
        <v>0.03</v>
      </c>
      <c r="I50" s="555"/>
      <c r="J50" s="555"/>
      <c r="K50" s="555"/>
      <c r="L50" s="555"/>
      <c r="M50" s="558"/>
      <c r="N50" s="556"/>
      <c r="O50" s="557"/>
      <c r="P50" s="557"/>
      <c r="Q50" s="70"/>
      <c r="R50" s="70"/>
      <c r="S50" s="96"/>
      <c r="T50" s="96"/>
      <c r="U50" s="96"/>
      <c r="V50" s="96"/>
      <c r="W50" s="96"/>
      <c r="X50" s="96"/>
      <c r="Y50" s="96"/>
      <c r="Z50" s="96"/>
      <c r="AA50" s="96"/>
      <c r="AB50" s="96"/>
      <c r="AC50" s="96"/>
      <c r="AD50" s="96"/>
      <c r="AE50" s="96"/>
      <c r="AF50" s="96"/>
      <c r="AG50" s="124"/>
    </row>
    <row r="51" spans="1:33" ht="15" customHeight="1">
      <c r="A51" s="116"/>
      <c r="B51" s="564" t="s">
        <v>159</v>
      </c>
      <c r="C51" s="564"/>
      <c r="D51" s="564"/>
      <c r="E51" s="564"/>
      <c r="F51" s="564"/>
      <c r="G51" s="564"/>
      <c r="H51" s="559">
        <v>0.02</v>
      </c>
      <c r="I51" s="559"/>
      <c r="J51" s="559"/>
      <c r="K51" s="559"/>
      <c r="L51" s="559"/>
      <c r="M51" s="560"/>
      <c r="N51" s="556"/>
      <c r="O51" s="557"/>
      <c r="P51" s="557"/>
      <c r="Q51" s="70"/>
      <c r="R51" s="70"/>
      <c r="S51" s="96"/>
      <c r="T51" s="96"/>
      <c r="U51" s="96"/>
      <c r="V51" s="96"/>
      <c r="W51" s="96"/>
      <c r="X51" s="96"/>
      <c r="Y51" s="96"/>
      <c r="Z51" s="96"/>
      <c r="AA51" s="96"/>
      <c r="AB51" s="96"/>
      <c r="AC51" s="96"/>
      <c r="AD51" s="96"/>
      <c r="AE51" s="96"/>
      <c r="AF51" s="96"/>
      <c r="AG51" s="124"/>
    </row>
    <row r="52" spans="1:33" ht="15" customHeight="1" thickBot="1">
      <c r="A52" s="125"/>
      <c r="B52" s="126" t="s">
        <v>195</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7"/>
    </row>
    <row r="53" spans="1:33">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row>
    <row r="54" spans="1:33">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row>
    <row r="55" spans="1:33">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row>
    <row r="56" spans="1:33">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row>
  </sheetData>
  <sheetProtection algorithmName="SHA-512" hashValue="nJyWyDEfXoNorDwi0U7rNz8CMKvFSWY+ebc88Awpz7yjSXeOwHKb8qKrF9kBG7w9AtlKnGUdfxOGoLzKzkqwvg==" saltValue="lCU+NBb3cl6+qaK0NGY17g==" spinCount="100000" sheet="1" objects="1" scenarios="1" selectLockedCells="1" selectUnlockedCells="1"/>
  <dataConsolidate/>
  <mergeCells count="70">
    <mergeCell ref="A5:AG5"/>
    <mergeCell ref="W8:X8"/>
    <mergeCell ref="Z8:AA8"/>
    <mergeCell ref="AC8:AD8"/>
    <mergeCell ref="N9:R9"/>
    <mergeCell ref="S9:AE9"/>
    <mergeCell ref="N10:R10"/>
    <mergeCell ref="S10:AE10"/>
    <mergeCell ref="N11:O12"/>
    <mergeCell ref="P11:R11"/>
    <mergeCell ref="S11:AE11"/>
    <mergeCell ref="P12:R12"/>
    <mergeCell ref="S12:AC12"/>
    <mergeCell ref="AD12:AE12"/>
    <mergeCell ref="B15:E15"/>
    <mergeCell ref="F15:M15"/>
    <mergeCell ref="B18:E18"/>
    <mergeCell ref="F18:M18"/>
    <mergeCell ref="B21:E21"/>
    <mergeCell ref="F21:M21"/>
    <mergeCell ref="B24:E24"/>
    <mergeCell ref="F24:M24"/>
    <mergeCell ref="B27:E30"/>
    <mergeCell ref="F27:H27"/>
    <mergeCell ref="F28:H30"/>
    <mergeCell ref="I28:R28"/>
    <mergeCell ref="S28:W29"/>
    <mergeCell ref="X28:AE29"/>
    <mergeCell ref="I29:R30"/>
    <mergeCell ref="S30:W30"/>
    <mergeCell ref="B31:E31"/>
    <mergeCell ref="F31:G31"/>
    <mergeCell ref="I31:M31"/>
    <mergeCell ref="N31:Q31"/>
    <mergeCell ref="S31:W31"/>
    <mergeCell ref="X31:AD31"/>
    <mergeCell ref="B36:G39"/>
    <mergeCell ref="H36:P36"/>
    <mergeCell ref="H37:J39"/>
    <mergeCell ref="K37:M39"/>
    <mergeCell ref="N37:P37"/>
    <mergeCell ref="N38:P39"/>
    <mergeCell ref="K40:M40"/>
    <mergeCell ref="B50:G50"/>
    <mergeCell ref="H50:J50"/>
    <mergeCell ref="B51:G51"/>
    <mergeCell ref="H51:J51"/>
    <mergeCell ref="B49:G49"/>
    <mergeCell ref="H49:J49"/>
    <mergeCell ref="H43:J43"/>
    <mergeCell ref="B44:G44"/>
    <mergeCell ref="H44:J44"/>
    <mergeCell ref="B45:G45"/>
    <mergeCell ref="H45:J45"/>
    <mergeCell ref="A1:AG1"/>
    <mergeCell ref="B47:G47"/>
    <mergeCell ref="H47:J47"/>
    <mergeCell ref="B48:G48"/>
    <mergeCell ref="H48:J48"/>
    <mergeCell ref="N40:P51"/>
    <mergeCell ref="B41:G41"/>
    <mergeCell ref="H41:J41"/>
    <mergeCell ref="K41:M51"/>
    <mergeCell ref="B42:G42"/>
    <mergeCell ref="H42:J42"/>
    <mergeCell ref="B43:G43"/>
    <mergeCell ref="B46:G46"/>
    <mergeCell ref="H46:J46"/>
    <mergeCell ref="B40:G40"/>
    <mergeCell ref="H40:J40"/>
  </mergeCells>
  <phoneticPr fontId="2"/>
  <dataValidations count="7">
    <dataValidation type="list" errorStyle="warning" allowBlank="1" showInputMessage="1" showErrorMessage="1" sqref="I31" xr:uid="{00000000-0002-0000-0A00-000000000000}">
      <formula1>$AQ$9:$AQ$10</formula1>
    </dataValidation>
    <dataValidation type="list" errorStyle="warning" allowBlank="1" showInputMessage="1" showErrorMessage="1" sqref="S31:W31" xr:uid="{00000000-0002-0000-0A00-000001000000}">
      <formula1>$AQ$8:$AQ$10</formula1>
    </dataValidation>
    <dataValidation type="list" errorStyle="warning" allowBlank="1" showInputMessage="1" showErrorMessage="1" sqref="B31:E31" xr:uid="{00000000-0002-0000-0A00-000002000000}">
      <formula1>$AP$23:$AP$35</formula1>
    </dataValidation>
    <dataValidation type="list" showInputMessage="1" showErrorMessage="1" sqref="F16:M17 F22:M23 F19:M20" xr:uid="{00000000-0002-0000-0A00-000003000000}">
      <formula1>$AV$6:$AV$8</formula1>
    </dataValidation>
    <dataValidation type="list" showInputMessage="1" showErrorMessage="1" sqref="F15:M15" xr:uid="{00000000-0002-0000-0A00-000004000000}">
      <formula1>$AP$23:$AP$35</formula1>
    </dataValidation>
    <dataValidation type="list" showInputMessage="1" showErrorMessage="1" sqref="F24:M24 F18:M18 F21:M21" xr:uid="{00000000-0002-0000-0A00-000005000000}">
      <formula1>$AQ$8:$AQ$10</formula1>
    </dataValidation>
    <dataValidation type="list" allowBlank="1" showInputMessage="1" showErrorMessage="1" sqref="S10:AE10" xr:uid="{00000000-0002-0000-0A00-000006000000}">
      <formula1>$AR$7:$AR$19</formula1>
    </dataValidation>
  </dataValidations>
  <printOptions horizontalCentered="1"/>
  <pageMargins left="0.51181102362204722" right="0.35433070866141736" top="0.47244094488188981" bottom="0.47244094488188981" header="0.31496062992125984" footer="0.31496062992125984"/>
  <pageSetup paperSize="9" scale="97"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AZ54"/>
  <sheetViews>
    <sheetView view="pageBreakPreview" zoomScaleNormal="100" zoomScaleSheetLayoutView="100" workbookViewId="0">
      <selection activeCell="F16" sqref="F16:M16"/>
    </sheetView>
  </sheetViews>
  <sheetFormatPr defaultRowHeight="12" outlineLevelCol="1"/>
  <cols>
    <col min="1" max="17" width="3" style="65" customWidth="1"/>
    <col min="18" max="18" width="2.875" style="65" customWidth="1"/>
    <col min="19" max="34" width="3" style="65" customWidth="1"/>
    <col min="35" max="35" width="6.375" style="65" hidden="1" customWidth="1" outlineLevel="1"/>
    <col min="36" max="36" width="3" style="65" hidden="1" customWidth="1" outlineLevel="1"/>
    <col min="37" max="37" width="8" style="65" hidden="1" customWidth="1" outlineLevel="1"/>
    <col min="38" max="41" width="3" style="65" hidden="1" customWidth="1" outlineLevel="1"/>
    <col min="42" max="51" width="9" style="65" hidden="1" customWidth="1" outlineLevel="1"/>
    <col min="52" max="52" width="9" style="65" collapsed="1"/>
    <col min="53" max="256" width="9" style="65"/>
    <col min="257" max="273" width="3" style="65" customWidth="1"/>
    <col min="274" max="274" width="2.875" style="65" customWidth="1"/>
    <col min="275" max="297" width="3" style="65" customWidth="1"/>
    <col min="298" max="512" width="9" style="65"/>
    <col min="513" max="529" width="3" style="65" customWidth="1"/>
    <col min="530" max="530" width="2.875" style="65" customWidth="1"/>
    <col min="531" max="553" width="3" style="65" customWidth="1"/>
    <col min="554" max="768" width="9" style="65"/>
    <col min="769" max="785" width="3" style="65" customWidth="1"/>
    <col min="786" max="786" width="2.875" style="65" customWidth="1"/>
    <col min="787" max="809" width="3" style="65" customWidth="1"/>
    <col min="810" max="1024" width="9" style="65"/>
    <col min="1025" max="1041" width="3" style="65" customWidth="1"/>
    <col min="1042" max="1042" width="2.875" style="65" customWidth="1"/>
    <col min="1043" max="1065" width="3" style="65" customWidth="1"/>
    <col min="1066" max="1280" width="9" style="65"/>
    <col min="1281" max="1297" width="3" style="65" customWidth="1"/>
    <col min="1298" max="1298" width="2.875" style="65" customWidth="1"/>
    <col min="1299" max="1321" width="3" style="65" customWidth="1"/>
    <col min="1322" max="1536" width="9" style="65"/>
    <col min="1537" max="1553" width="3" style="65" customWidth="1"/>
    <col min="1554" max="1554" width="2.875" style="65" customWidth="1"/>
    <col min="1555" max="1577" width="3" style="65" customWidth="1"/>
    <col min="1578" max="1792" width="9" style="65"/>
    <col min="1793" max="1809" width="3" style="65" customWidth="1"/>
    <col min="1810" max="1810" width="2.875" style="65" customWidth="1"/>
    <col min="1811" max="1833" width="3" style="65" customWidth="1"/>
    <col min="1834" max="2048" width="9" style="65"/>
    <col min="2049" max="2065" width="3" style="65" customWidth="1"/>
    <col min="2066" max="2066" width="2.875" style="65" customWidth="1"/>
    <col min="2067" max="2089" width="3" style="65" customWidth="1"/>
    <col min="2090" max="2304" width="9" style="65"/>
    <col min="2305" max="2321" width="3" style="65" customWidth="1"/>
    <col min="2322" max="2322" width="2.875" style="65" customWidth="1"/>
    <col min="2323" max="2345" width="3" style="65" customWidth="1"/>
    <col min="2346" max="2560" width="9" style="65"/>
    <col min="2561" max="2577" width="3" style="65" customWidth="1"/>
    <col min="2578" max="2578" width="2.875" style="65" customWidth="1"/>
    <col min="2579" max="2601" width="3" style="65" customWidth="1"/>
    <col min="2602" max="2816" width="9" style="65"/>
    <col min="2817" max="2833" width="3" style="65" customWidth="1"/>
    <col min="2834" max="2834" width="2.875" style="65" customWidth="1"/>
    <col min="2835" max="2857" width="3" style="65" customWidth="1"/>
    <col min="2858" max="3072" width="9" style="65"/>
    <col min="3073" max="3089" width="3" style="65" customWidth="1"/>
    <col min="3090" max="3090" width="2.875" style="65" customWidth="1"/>
    <col min="3091" max="3113" width="3" style="65" customWidth="1"/>
    <col min="3114" max="3328" width="9" style="65"/>
    <col min="3329" max="3345" width="3" style="65" customWidth="1"/>
    <col min="3346" max="3346" width="2.875" style="65" customWidth="1"/>
    <col min="3347" max="3369" width="3" style="65" customWidth="1"/>
    <col min="3370" max="3584" width="9" style="65"/>
    <col min="3585" max="3601" width="3" style="65" customWidth="1"/>
    <col min="3602" max="3602" width="2.875" style="65" customWidth="1"/>
    <col min="3603" max="3625" width="3" style="65" customWidth="1"/>
    <col min="3626" max="3840" width="9" style="65"/>
    <col min="3841" max="3857" width="3" style="65" customWidth="1"/>
    <col min="3858" max="3858" width="2.875" style="65" customWidth="1"/>
    <col min="3859" max="3881" width="3" style="65" customWidth="1"/>
    <col min="3882" max="4096" width="9" style="65"/>
    <col min="4097" max="4113" width="3" style="65" customWidth="1"/>
    <col min="4114" max="4114" width="2.875" style="65" customWidth="1"/>
    <col min="4115" max="4137" width="3" style="65" customWidth="1"/>
    <col min="4138" max="4352" width="9" style="65"/>
    <col min="4353" max="4369" width="3" style="65" customWidth="1"/>
    <col min="4370" max="4370" width="2.875" style="65" customWidth="1"/>
    <col min="4371" max="4393" width="3" style="65" customWidth="1"/>
    <col min="4394" max="4608" width="9" style="65"/>
    <col min="4609" max="4625" width="3" style="65" customWidth="1"/>
    <col min="4626" max="4626" width="2.875" style="65" customWidth="1"/>
    <col min="4627" max="4649" width="3" style="65" customWidth="1"/>
    <col min="4650" max="4864" width="9" style="65"/>
    <col min="4865" max="4881" width="3" style="65" customWidth="1"/>
    <col min="4882" max="4882" width="2.875" style="65" customWidth="1"/>
    <col min="4883" max="4905" width="3" style="65" customWidth="1"/>
    <col min="4906" max="5120" width="9" style="65"/>
    <col min="5121" max="5137" width="3" style="65" customWidth="1"/>
    <col min="5138" max="5138" width="2.875" style="65" customWidth="1"/>
    <col min="5139" max="5161" width="3" style="65" customWidth="1"/>
    <col min="5162" max="5376" width="9" style="65"/>
    <col min="5377" max="5393" width="3" style="65" customWidth="1"/>
    <col min="5394" max="5394" width="2.875" style="65" customWidth="1"/>
    <col min="5395" max="5417" width="3" style="65" customWidth="1"/>
    <col min="5418" max="5632" width="9" style="65"/>
    <col min="5633" max="5649" width="3" style="65" customWidth="1"/>
    <col min="5650" max="5650" width="2.875" style="65" customWidth="1"/>
    <col min="5651" max="5673" width="3" style="65" customWidth="1"/>
    <col min="5674" max="5888" width="9" style="65"/>
    <col min="5889" max="5905" width="3" style="65" customWidth="1"/>
    <col min="5906" max="5906" width="2.875" style="65" customWidth="1"/>
    <col min="5907" max="5929" width="3" style="65" customWidth="1"/>
    <col min="5930" max="6144" width="9" style="65"/>
    <col min="6145" max="6161" width="3" style="65" customWidth="1"/>
    <col min="6162" max="6162" width="2.875" style="65" customWidth="1"/>
    <col min="6163" max="6185" width="3" style="65" customWidth="1"/>
    <col min="6186" max="6400" width="9" style="65"/>
    <col min="6401" max="6417" width="3" style="65" customWidth="1"/>
    <col min="6418" max="6418" width="2.875" style="65" customWidth="1"/>
    <col min="6419" max="6441" width="3" style="65" customWidth="1"/>
    <col min="6442" max="6656" width="9" style="65"/>
    <col min="6657" max="6673" width="3" style="65" customWidth="1"/>
    <col min="6674" max="6674" width="2.875" style="65" customWidth="1"/>
    <col min="6675" max="6697" width="3" style="65" customWidth="1"/>
    <col min="6698" max="6912" width="9" style="65"/>
    <col min="6913" max="6929" width="3" style="65" customWidth="1"/>
    <col min="6930" max="6930" width="2.875" style="65" customWidth="1"/>
    <col min="6931" max="6953" width="3" style="65" customWidth="1"/>
    <col min="6954" max="7168" width="9" style="65"/>
    <col min="7169" max="7185" width="3" style="65" customWidth="1"/>
    <col min="7186" max="7186" width="2.875" style="65" customWidth="1"/>
    <col min="7187" max="7209" width="3" style="65" customWidth="1"/>
    <col min="7210" max="7424" width="9" style="65"/>
    <col min="7425" max="7441" width="3" style="65" customWidth="1"/>
    <col min="7442" max="7442" width="2.875" style="65" customWidth="1"/>
    <col min="7443" max="7465" width="3" style="65" customWidth="1"/>
    <col min="7466" max="7680" width="9" style="65"/>
    <col min="7681" max="7697" width="3" style="65" customWidth="1"/>
    <col min="7698" max="7698" width="2.875" style="65" customWidth="1"/>
    <col min="7699" max="7721" width="3" style="65" customWidth="1"/>
    <col min="7722" max="7936" width="9" style="65"/>
    <col min="7937" max="7953" width="3" style="65" customWidth="1"/>
    <col min="7954" max="7954" width="2.875" style="65" customWidth="1"/>
    <col min="7955" max="7977" width="3" style="65" customWidth="1"/>
    <col min="7978" max="8192" width="9" style="65"/>
    <col min="8193" max="8209" width="3" style="65" customWidth="1"/>
    <col min="8210" max="8210" width="2.875" style="65" customWidth="1"/>
    <col min="8211" max="8233" width="3" style="65" customWidth="1"/>
    <col min="8234" max="8448" width="9" style="65"/>
    <col min="8449" max="8465" width="3" style="65" customWidth="1"/>
    <col min="8466" max="8466" width="2.875" style="65" customWidth="1"/>
    <col min="8467" max="8489" width="3" style="65" customWidth="1"/>
    <col min="8490" max="8704" width="9" style="65"/>
    <col min="8705" max="8721" width="3" style="65" customWidth="1"/>
    <col min="8722" max="8722" width="2.875" style="65" customWidth="1"/>
    <col min="8723" max="8745" width="3" style="65" customWidth="1"/>
    <col min="8746" max="8960" width="9" style="65"/>
    <col min="8961" max="8977" width="3" style="65" customWidth="1"/>
    <col min="8978" max="8978" width="2.875" style="65" customWidth="1"/>
    <col min="8979" max="9001" width="3" style="65" customWidth="1"/>
    <col min="9002" max="9216" width="9" style="65"/>
    <col min="9217" max="9233" width="3" style="65" customWidth="1"/>
    <col min="9234" max="9234" width="2.875" style="65" customWidth="1"/>
    <col min="9235" max="9257" width="3" style="65" customWidth="1"/>
    <col min="9258" max="9472" width="9" style="65"/>
    <col min="9473" max="9489" width="3" style="65" customWidth="1"/>
    <col min="9490" max="9490" width="2.875" style="65" customWidth="1"/>
    <col min="9491" max="9513" width="3" style="65" customWidth="1"/>
    <col min="9514" max="9728" width="9" style="65"/>
    <col min="9729" max="9745" width="3" style="65" customWidth="1"/>
    <col min="9746" max="9746" width="2.875" style="65" customWidth="1"/>
    <col min="9747" max="9769" width="3" style="65" customWidth="1"/>
    <col min="9770" max="9984" width="9" style="65"/>
    <col min="9985" max="10001" width="3" style="65" customWidth="1"/>
    <col min="10002" max="10002" width="2.875" style="65" customWidth="1"/>
    <col min="10003" max="10025" width="3" style="65" customWidth="1"/>
    <col min="10026" max="10240" width="9" style="65"/>
    <col min="10241" max="10257" width="3" style="65" customWidth="1"/>
    <col min="10258" max="10258" width="2.875" style="65" customWidth="1"/>
    <col min="10259" max="10281" width="3" style="65" customWidth="1"/>
    <col min="10282" max="10496" width="9" style="65"/>
    <col min="10497" max="10513" width="3" style="65" customWidth="1"/>
    <col min="10514" max="10514" width="2.875" style="65" customWidth="1"/>
    <col min="10515" max="10537" width="3" style="65" customWidth="1"/>
    <col min="10538" max="10752" width="9" style="65"/>
    <col min="10753" max="10769" width="3" style="65" customWidth="1"/>
    <col min="10770" max="10770" width="2.875" style="65" customWidth="1"/>
    <col min="10771" max="10793" width="3" style="65" customWidth="1"/>
    <col min="10794" max="11008" width="9" style="65"/>
    <col min="11009" max="11025" width="3" style="65" customWidth="1"/>
    <col min="11026" max="11026" width="2.875" style="65" customWidth="1"/>
    <col min="11027" max="11049" width="3" style="65" customWidth="1"/>
    <col min="11050" max="11264" width="9" style="65"/>
    <col min="11265" max="11281" width="3" style="65" customWidth="1"/>
    <col min="11282" max="11282" width="2.875" style="65" customWidth="1"/>
    <col min="11283" max="11305" width="3" style="65" customWidth="1"/>
    <col min="11306" max="11520" width="9" style="65"/>
    <col min="11521" max="11537" width="3" style="65" customWidth="1"/>
    <col min="11538" max="11538" width="2.875" style="65" customWidth="1"/>
    <col min="11539" max="11561" width="3" style="65" customWidth="1"/>
    <col min="11562" max="11776" width="9" style="65"/>
    <col min="11777" max="11793" width="3" style="65" customWidth="1"/>
    <col min="11794" max="11794" width="2.875" style="65" customWidth="1"/>
    <col min="11795" max="11817" width="3" style="65" customWidth="1"/>
    <col min="11818" max="12032" width="9" style="65"/>
    <col min="12033" max="12049" width="3" style="65" customWidth="1"/>
    <col min="12050" max="12050" width="2.875" style="65" customWidth="1"/>
    <col min="12051" max="12073" width="3" style="65" customWidth="1"/>
    <col min="12074" max="12288" width="9" style="65"/>
    <col min="12289" max="12305" width="3" style="65" customWidth="1"/>
    <col min="12306" max="12306" width="2.875" style="65" customWidth="1"/>
    <col min="12307" max="12329" width="3" style="65" customWidth="1"/>
    <col min="12330" max="12544" width="9" style="65"/>
    <col min="12545" max="12561" width="3" style="65" customWidth="1"/>
    <col min="12562" max="12562" width="2.875" style="65" customWidth="1"/>
    <col min="12563" max="12585" width="3" style="65" customWidth="1"/>
    <col min="12586" max="12800" width="9" style="65"/>
    <col min="12801" max="12817" width="3" style="65" customWidth="1"/>
    <col min="12818" max="12818" width="2.875" style="65" customWidth="1"/>
    <col min="12819" max="12841" width="3" style="65" customWidth="1"/>
    <col min="12842" max="13056" width="9" style="65"/>
    <col min="13057" max="13073" width="3" style="65" customWidth="1"/>
    <col min="13074" max="13074" width="2.875" style="65" customWidth="1"/>
    <col min="13075" max="13097" width="3" style="65" customWidth="1"/>
    <col min="13098" max="13312" width="9" style="65"/>
    <col min="13313" max="13329" width="3" style="65" customWidth="1"/>
    <col min="13330" max="13330" width="2.875" style="65" customWidth="1"/>
    <col min="13331" max="13353" width="3" style="65" customWidth="1"/>
    <col min="13354" max="13568" width="9" style="65"/>
    <col min="13569" max="13585" width="3" style="65" customWidth="1"/>
    <col min="13586" max="13586" width="2.875" style="65" customWidth="1"/>
    <col min="13587" max="13609" width="3" style="65" customWidth="1"/>
    <col min="13610" max="13824" width="9" style="65"/>
    <col min="13825" max="13841" width="3" style="65" customWidth="1"/>
    <col min="13842" max="13842" width="2.875" style="65" customWidth="1"/>
    <col min="13843" max="13865" width="3" style="65" customWidth="1"/>
    <col min="13866" max="14080" width="9" style="65"/>
    <col min="14081" max="14097" width="3" style="65" customWidth="1"/>
    <col min="14098" max="14098" width="2.875" style="65" customWidth="1"/>
    <col min="14099" max="14121" width="3" style="65" customWidth="1"/>
    <col min="14122" max="14336" width="9" style="65"/>
    <col min="14337" max="14353" width="3" style="65" customWidth="1"/>
    <col min="14354" max="14354" width="2.875" style="65" customWidth="1"/>
    <col min="14355" max="14377" width="3" style="65" customWidth="1"/>
    <col min="14378" max="14592" width="9" style="65"/>
    <col min="14593" max="14609" width="3" style="65" customWidth="1"/>
    <col min="14610" max="14610" width="2.875" style="65" customWidth="1"/>
    <col min="14611" max="14633" width="3" style="65" customWidth="1"/>
    <col min="14634" max="14848" width="9" style="65"/>
    <col min="14849" max="14865" width="3" style="65" customWidth="1"/>
    <col min="14866" max="14866" width="2.875" style="65" customWidth="1"/>
    <col min="14867" max="14889" width="3" style="65" customWidth="1"/>
    <col min="14890" max="15104" width="9" style="65"/>
    <col min="15105" max="15121" width="3" style="65" customWidth="1"/>
    <col min="15122" max="15122" width="2.875" style="65" customWidth="1"/>
    <col min="15123" max="15145" width="3" style="65" customWidth="1"/>
    <col min="15146" max="15360" width="9" style="65"/>
    <col min="15361" max="15377" width="3" style="65" customWidth="1"/>
    <col min="15378" max="15378" width="2.875" style="65" customWidth="1"/>
    <col min="15379" max="15401" width="3" style="65" customWidth="1"/>
    <col min="15402" max="15616" width="9" style="65"/>
    <col min="15617" max="15633" width="3" style="65" customWidth="1"/>
    <col min="15634" max="15634" width="2.875" style="65" customWidth="1"/>
    <col min="15635" max="15657" width="3" style="65" customWidth="1"/>
    <col min="15658" max="15872" width="9" style="65"/>
    <col min="15873" max="15889" width="3" style="65" customWidth="1"/>
    <col min="15890" max="15890" width="2.875" style="65" customWidth="1"/>
    <col min="15891" max="15913" width="3" style="65" customWidth="1"/>
    <col min="15914" max="16128" width="9" style="65"/>
    <col min="16129" max="16145" width="3" style="65" customWidth="1"/>
    <col min="16146" max="16146" width="2.875" style="65" customWidth="1"/>
    <col min="16147" max="16169" width="3" style="65" customWidth="1"/>
    <col min="16170" max="16384" width="9" style="65"/>
  </cols>
  <sheetData>
    <row r="1" spans="1:51" ht="15.75" customHeight="1">
      <c r="A1" s="63" t="s">
        <v>99</v>
      </c>
      <c r="B1" s="64"/>
      <c r="C1" s="64"/>
      <c r="D1" s="64"/>
      <c r="E1" s="64"/>
      <c r="F1" s="64"/>
      <c r="G1" s="64"/>
      <c r="H1" s="64"/>
      <c r="I1" s="64"/>
      <c r="J1" s="64"/>
      <c r="K1" s="64"/>
      <c r="L1" s="64"/>
      <c r="M1" s="64"/>
      <c r="N1" s="64"/>
      <c r="O1" s="64"/>
      <c r="P1" s="64"/>
      <c r="Q1" s="64"/>
      <c r="R1" s="64"/>
      <c r="S1" s="64"/>
      <c r="T1" s="64"/>
      <c r="U1" s="64"/>
      <c r="V1" s="64"/>
      <c r="W1" s="64"/>
      <c r="X1" s="64"/>
      <c r="Y1" s="623" t="str">
        <f>$AW$8&amp;"様式1 "&amp;$AX$8</f>
        <v>基-23申-様式1 -Ver.1.00</v>
      </c>
      <c r="Z1" s="623"/>
      <c r="AA1" s="623"/>
      <c r="AB1" s="623"/>
      <c r="AC1" s="623"/>
      <c r="AD1" s="623"/>
      <c r="AE1" s="623"/>
      <c r="AF1" s="623"/>
      <c r="AG1" s="623"/>
    </row>
    <row r="2" spans="1:51" ht="15.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V2" s="632" t="s">
        <v>174</v>
      </c>
      <c r="AW2" s="633"/>
      <c r="AX2" s="634"/>
      <c r="AY2" s="76" t="s">
        <v>303</v>
      </c>
    </row>
    <row r="3" spans="1:51" ht="15.75" customHeight="1" thickBot="1">
      <c r="A3" s="619" t="str">
        <f>CONCATENATE($AV$4,$AW$4,"年（",AX4,"年）度　処遇改善等加算Ⅰに係る加算率認定申請書")</f>
        <v>令和5年（2023年）度　処遇改善等加算Ⅰに係る加算率認定申請書</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V3" s="135" t="s">
        <v>175</v>
      </c>
      <c r="AW3" s="135" t="s">
        <v>22</v>
      </c>
      <c r="AX3" s="135" t="s">
        <v>241</v>
      </c>
      <c r="AY3" s="135" t="s">
        <v>194</v>
      </c>
    </row>
    <row r="4" spans="1:51" ht="15.75" customHeight="1" thickBot="1">
      <c r="A4" s="64"/>
      <c r="B4" s="64"/>
      <c r="C4" s="66"/>
      <c r="D4" s="66"/>
      <c r="E4" s="66"/>
      <c r="F4" s="64"/>
      <c r="G4" s="66"/>
      <c r="H4" s="66"/>
      <c r="I4" s="66"/>
      <c r="J4" s="64"/>
      <c r="K4" s="66"/>
      <c r="L4" s="64"/>
      <c r="M4" s="66"/>
      <c r="N4" s="66"/>
      <c r="O4" s="66"/>
      <c r="P4" s="66"/>
      <c r="Q4" s="66"/>
      <c r="R4" s="66"/>
      <c r="S4" s="64"/>
      <c r="T4" s="64"/>
      <c r="U4" s="64"/>
      <c r="V4" s="64"/>
      <c r="W4" s="64"/>
      <c r="X4" s="64"/>
      <c r="Y4" s="64"/>
      <c r="Z4" s="64"/>
      <c r="AA4" s="64"/>
      <c r="AB4" s="64"/>
      <c r="AC4" s="64"/>
      <c r="AD4" s="64"/>
      <c r="AE4" s="64"/>
      <c r="AF4" s="64"/>
      <c r="AG4" s="64"/>
      <c r="AV4" s="192" t="s">
        <v>193</v>
      </c>
      <c r="AW4" s="192">
        <v>5</v>
      </c>
      <c r="AX4" s="192">
        <v>2023</v>
      </c>
      <c r="AY4" s="192">
        <v>4</v>
      </c>
    </row>
    <row r="5" spans="1:51" ht="15.75" customHeight="1" thickBot="1">
      <c r="A5" s="64"/>
      <c r="B5" s="64" t="s">
        <v>100</v>
      </c>
      <c r="C5" s="66"/>
      <c r="D5" s="66"/>
      <c r="E5" s="66"/>
      <c r="F5" s="64"/>
      <c r="G5" s="66"/>
      <c r="H5" s="66"/>
      <c r="I5" s="66"/>
      <c r="J5" s="64"/>
      <c r="K5" s="66"/>
      <c r="L5" s="64"/>
      <c r="M5" s="66"/>
      <c r="N5" s="66"/>
      <c r="O5" s="66"/>
      <c r="P5" s="66"/>
      <c r="Q5" s="66"/>
      <c r="R5" s="66"/>
      <c r="S5" s="64"/>
      <c r="T5" s="64"/>
      <c r="U5" s="64"/>
      <c r="V5" s="64"/>
      <c r="W5" s="64"/>
      <c r="X5" s="64"/>
      <c r="Y5" s="64"/>
      <c r="Z5" s="64"/>
      <c r="AA5" s="64"/>
      <c r="AB5" s="64"/>
      <c r="AC5" s="64"/>
      <c r="AD5" s="64"/>
      <c r="AE5" s="64"/>
      <c r="AF5" s="64"/>
      <c r="AG5" s="64"/>
      <c r="AP5" s="65">
        <v>0</v>
      </c>
      <c r="AR5" s="65" t="s">
        <v>101</v>
      </c>
    </row>
    <row r="6" spans="1:51" ht="15.75" customHeight="1" thickBot="1">
      <c r="A6" s="64"/>
      <c r="B6" s="64"/>
      <c r="C6" s="66"/>
      <c r="D6" s="66"/>
      <c r="E6" s="66"/>
      <c r="F6" s="64"/>
      <c r="G6" s="66"/>
      <c r="H6" s="66"/>
      <c r="I6" s="66"/>
      <c r="J6" s="64"/>
      <c r="K6" s="66"/>
      <c r="L6" s="64"/>
      <c r="M6" s="66"/>
      <c r="N6" s="66"/>
      <c r="O6" s="66"/>
      <c r="P6" s="66"/>
      <c r="Q6" s="66"/>
      <c r="R6" s="66"/>
      <c r="S6" s="64"/>
      <c r="T6" s="64"/>
      <c r="U6" s="64"/>
      <c r="V6" s="132"/>
      <c r="W6" s="621">
        <f>AX4+IF(AND(AY4&gt;0,AY4&lt;=3),1,0)</f>
        <v>2023</v>
      </c>
      <c r="X6" s="621"/>
      <c r="Y6" s="64" t="s">
        <v>22</v>
      </c>
      <c r="Z6" s="621">
        <f>AY4</f>
        <v>4</v>
      </c>
      <c r="AA6" s="621"/>
      <c r="AB6" s="64" t="s">
        <v>102</v>
      </c>
      <c r="AC6" s="621">
        <v>1</v>
      </c>
      <c r="AD6" s="621"/>
      <c r="AE6" s="64" t="s">
        <v>23</v>
      </c>
      <c r="AF6" s="64"/>
      <c r="AG6" s="64"/>
      <c r="AP6" s="65">
        <v>1</v>
      </c>
      <c r="AR6" s="65" t="s">
        <v>103</v>
      </c>
      <c r="AV6" s="134" t="s">
        <v>263</v>
      </c>
      <c r="AW6" s="216">
        <v>45030</v>
      </c>
    </row>
    <row r="7" spans="1:51" ht="15.75" customHeight="1">
      <c r="A7" s="64"/>
      <c r="B7" s="64"/>
      <c r="C7" s="66"/>
      <c r="D7" s="66"/>
      <c r="E7" s="66"/>
      <c r="F7" s="64"/>
      <c r="G7" s="66"/>
      <c r="H7" s="66"/>
      <c r="I7" s="66"/>
      <c r="J7" s="64"/>
      <c r="K7" s="66"/>
      <c r="L7" s="64"/>
      <c r="M7" s="66"/>
      <c r="N7" s="608" t="s">
        <v>104</v>
      </c>
      <c r="O7" s="609"/>
      <c r="P7" s="609"/>
      <c r="Q7" s="609"/>
      <c r="R7" s="610"/>
      <c r="S7" s="611" t="str">
        <f>入力シート!$D$6&amp;""</f>
        <v/>
      </c>
      <c r="T7" s="612"/>
      <c r="U7" s="612"/>
      <c r="V7" s="612"/>
      <c r="W7" s="612"/>
      <c r="X7" s="612"/>
      <c r="Y7" s="612"/>
      <c r="Z7" s="612"/>
      <c r="AA7" s="612"/>
      <c r="AB7" s="612"/>
      <c r="AC7" s="612"/>
      <c r="AD7" s="612"/>
      <c r="AE7" s="613"/>
      <c r="AF7" s="64"/>
      <c r="AG7" s="64"/>
      <c r="AP7" s="65">
        <v>2</v>
      </c>
      <c r="AQ7" s="65" t="s">
        <v>105</v>
      </c>
      <c r="AR7" s="65" t="s">
        <v>106</v>
      </c>
    </row>
    <row r="8" spans="1:51" ht="15.75" customHeight="1">
      <c r="A8" s="64"/>
      <c r="B8" s="64"/>
      <c r="C8" s="66"/>
      <c r="D8" s="66"/>
      <c r="E8" s="66"/>
      <c r="F8" s="64"/>
      <c r="G8" s="66"/>
      <c r="H8" s="66"/>
      <c r="I8" s="66"/>
      <c r="J8" s="64"/>
      <c r="K8" s="66"/>
      <c r="L8" s="64"/>
      <c r="M8" s="66"/>
      <c r="N8" s="635" t="s">
        <v>109</v>
      </c>
      <c r="O8" s="568"/>
      <c r="P8" s="593" t="s">
        <v>1034</v>
      </c>
      <c r="Q8" s="594"/>
      <c r="R8" s="595"/>
      <c r="S8" s="611" t="str">
        <f>入力シート!$D$7&amp;""</f>
        <v/>
      </c>
      <c r="T8" s="612"/>
      <c r="U8" s="612"/>
      <c r="V8" s="612"/>
      <c r="W8" s="612"/>
      <c r="X8" s="612"/>
      <c r="Y8" s="612"/>
      <c r="Z8" s="612"/>
      <c r="AA8" s="612"/>
      <c r="AB8" s="612"/>
      <c r="AC8" s="612"/>
      <c r="AD8" s="612"/>
      <c r="AE8" s="613"/>
      <c r="AF8" s="64"/>
      <c r="AG8" s="64"/>
      <c r="AP8" s="65">
        <v>3</v>
      </c>
      <c r="AQ8" s="65" t="s">
        <v>107</v>
      </c>
      <c r="AR8" s="65" t="s">
        <v>108</v>
      </c>
      <c r="AV8" s="76" t="s">
        <v>593</v>
      </c>
      <c r="AW8" s="76" t="str">
        <f>"基-"&amp;MID(AX4,3,2)&amp;"申-"</f>
        <v>基-23申-</v>
      </c>
      <c r="AX8" s="76" t="str">
        <f>"-"&amp;MID(入力シート!D3,3,1)&amp;入力シート!D2&amp;"Ver."&amp;TEXT(Ver.!C2,"0.00")</f>
        <v>-Ver.1.00</v>
      </c>
    </row>
    <row r="9" spans="1:51" ht="15.75" customHeight="1">
      <c r="A9" s="64"/>
      <c r="B9" s="64"/>
      <c r="C9" s="64"/>
      <c r="D9" s="64"/>
      <c r="E9" s="64"/>
      <c r="F9" s="64"/>
      <c r="G9" s="64"/>
      <c r="H9" s="64"/>
      <c r="I9" s="64"/>
      <c r="J9" s="64"/>
      <c r="K9" s="64"/>
      <c r="L9" s="64"/>
      <c r="M9" s="64"/>
      <c r="N9" s="636"/>
      <c r="O9" s="637"/>
      <c r="P9" s="595" t="s">
        <v>1035</v>
      </c>
      <c r="Q9" s="566"/>
      <c r="R9" s="566"/>
      <c r="S9" s="611" t="str">
        <f>入力シート!$D$8&amp;""</f>
        <v/>
      </c>
      <c r="T9" s="612"/>
      <c r="U9" s="612"/>
      <c r="V9" s="612"/>
      <c r="W9" s="612"/>
      <c r="X9" s="612"/>
      <c r="Y9" s="612"/>
      <c r="Z9" s="612"/>
      <c r="AA9" s="612"/>
      <c r="AB9" s="612"/>
      <c r="AC9" s="612"/>
      <c r="AD9" s="612"/>
      <c r="AE9" s="613"/>
      <c r="AF9" s="64"/>
      <c r="AG9" s="64"/>
      <c r="AP9" s="65">
        <v>4</v>
      </c>
      <c r="AQ9" s="65" t="s">
        <v>191</v>
      </c>
      <c r="AR9" s="65" t="s">
        <v>111</v>
      </c>
    </row>
    <row r="10" spans="1:51" ht="15.75" customHeight="1">
      <c r="A10" s="64"/>
      <c r="B10" s="64"/>
      <c r="C10" s="64"/>
      <c r="D10" s="64"/>
      <c r="E10" s="64"/>
      <c r="F10" s="64"/>
      <c r="G10" s="64"/>
      <c r="H10" s="64"/>
      <c r="I10" s="64"/>
      <c r="J10" s="64"/>
      <c r="K10" s="64"/>
      <c r="L10" s="64"/>
      <c r="M10" s="64"/>
      <c r="N10" s="638"/>
      <c r="O10" s="639"/>
      <c r="P10" s="595" t="s">
        <v>112</v>
      </c>
      <c r="Q10" s="566"/>
      <c r="R10" s="566"/>
      <c r="S10" s="640" t="str">
        <f>入力シート!$D$9&amp;""</f>
        <v/>
      </c>
      <c r="T10" s="641"/>
      <c r="U10" s="641"/>
      <c r="V10" s="641"/>
      <c r="W10" s="641"/>
      <c r="X10" s="641"/>
      <c r="Y10" s="641"/>
      <c r="Z10" s="641"/>
      <c r="AA10" s="641"/>
      <c r="AB10" s="641"/>
      <c r="AC10" s="641"/>
      <c r="AD10" s="641"/>
      <c r="AE10" s="642"/>
      <c r="AF10" s="64"/>
      <c r="AG10" s="64"/>
      <c r="AP10" s="65">
        <v>5</v>
      </c>
      <c r="AR10" s="65" t="s">
        <v>113</v>
      </c>
    </row>
    <row r="11" spans="1:51" ht="15.75" customHeight="1">
      <c r="A11" s="64"/>
      <c r="B11" s="64" t="s">
        <v>114</v>
      </c>
      <c r="C11" s="64"/>
      <c r="D11" s="64"/>
      <c r="E11" s="64"/>
      <c r="F11" s="64"/>
      <c r="G11" s="64"/>
      <c r="H11" s="64"/>
      <c r="I11" s="64"/>
      <c r="J11" s="64"/>
      <c r="K11" s="64"/>
      <c r="L11" s="64"/>
      <c r="M11" s="64"/>
      <c r="N11" s="67"/>
      <c r="O11" s="67"/>
      <c r="P11" s="67"/>
      <c r="Q11" s="67"/>
      <c r="R11" s="67"/>
      <c r="S11" s="68"/>
      <c r="T11" s="68"/>
      <c r="U11" s="68"/>
      <c r="V11" s="68"/>
      <c r="W11" s="68"/>
      <c r="X11" s="68"/>
      <c r="Y11" s="68"/>
      <c r="Z11" s="68"/>
      <c r="AA11" s="68"/>
      <c r="AB11" s="68"/>
      <c r="AC11" s="68"/>
      <c r="AD11" s="69"/>
      <c r="AE11" s="69"/>
      <c r="AF11" s="64"/>
      <c r="AG11" s="64"/>
      <c r="AP11" s="65">
        <v>6</v>
      </c>
      <c r="AR11" s="65" t="s">
        <v>115</v>
      </c>
    </row>
    <row r="12" spans="1:51" ht="15" customHeight="1">
      <c r="A12" s="70"/>
      <c r="B12" s="71" t="s">
        <v>116</v>
      </c>
      <c r="C12" s="72"/>
      <c r="D12" s="72"/>
      <c r="E12" s="72"/>
      <c r="F12" s="73"/>
      <c r="G12" s="73"/>
      <c r="H12" s="67"/>
      <c r="I12" s="67"/>
      <c r="J12" s="67"/>
      <c r="K12" s="67"/>
      <c r="L12" s="67"/>
      <c r="M12" s="67"/>
      <c r="N12" s="74"/>
      <c r="O12" s="74"/>
      <c r="P12" s="67"/>
      <c r="Q12" s="67"/>
      <c r="R12" s="75"/>
      <c r="S12" s="67"/>
      <c r="T12" s="67"/>
      <c r="U12" s="67"/>
      <c r="V12" s="67"/>
      <c r="W12" s="67"/>
      <c r="X12" s="73"/>
      <c r="Y12" s="67"/>
      <c r="Z12" s="67"/>
      <c r="AA12" s="67"/>
      <c r="AB12" s="67"/>
      <c r="AC12" s="67"/>
      <c r="AD12" s="67"/>
      <c r="AE12" s="75"/>
      <c r="AF12" s="70"/>
      <c r="AG12" s="70"/>
      <c r="AP12" s="65">
        <v>7</v>
      </c>
      <c r="AR12" s="65" t="s">
        <v>117</v>
      </c>
    </row>
    <row r="13" spans="1:51" ht="15" customHeight="1">
      <c r="A13" s="70"/>
      <c r="B13" s="566" t="s">
        <v>118</v>
      </c>
      <c r="C13" s="566"/>
      <c r="D13" s="566"/>
      <c r="E13" s="566"/>
      <c r="F13" s="629" t="str">
        <f>IFERROR(VLOOKUP(①年数算定シート!L51,③処遇Ⅰ申請書!$AO$22:$AP$33,2,FALSE),"(エラー)基礎分申請書を確認してください。")</f>
        <v>１年未満</v>
      </c>
      <c r="G13" s="630"/>
      <c r="H13" s="630"/>
      <c r="I13" s="630"/>
      <c r="J13" s="630"/>
      <c r="K13" s="630"/>
      <c r="L13" s="630"/>
      <c r="M13" s="631"/>
      <c r="N13" s="74"/>
      <c r="O13" s="74"/>
      <c r="P13" s="67"/>
      <c r="Q13" s="67"/>
      <c r="R13" s="75"/>
      <c r="S13" s="67"/>
      <c r="T13" s="67"/>
      <c r="U13" s="67"/>
      <c r="V13" s="67"/>
      <c r="W13" s="67"/>
      <c r="X13" s="73"/>
      <c r="Y13" s="67"/>
      <c r="Z13" s="67"/>
      <c r="AA13" s="67"/>
      <c r="AB13" s="67"/>
      <c r="AC13" s="67"/>
      <c r="AD13" s="67"/>
      <c r="AE13" s="75"/>
      <c r="AF13" s="70"/>
      <c r="AG13" s="70"/>
      <c r="AP13" s="65">
        <v>8</v>
      </c>
      <c r="AR13" s="65" t="s">
        <v>119</v>
      </c>
    </row>
    <row r="14" spans="1:51" ht="1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P14" s="65">
        <v>9</v>
      </c>
      <c r="AR14" s="65" t="s">
        <v>120</v>
      </c>
    </row>
    <row r="15" spans="1:51" ht="15" customHeight="1">
      <c r="A15" s="71"/>
      <c r="B15" s="71" t="s">
        <v>121</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I15" s="76" t="s">
        <v>122</v>
      </c>
      <c r="AK15" s="76" t="s">
        <v>123</v>
      </c>
      <c r="AP15" s="65">
        <v>10</v>
      </c>
      <c r="AR15" s="65" t="s">
        <v>124</v>
      </c>
    </row>
    <row r="16" spans="1:51" ht="15" customHeight="1">
      <c r="A16" s="70"/>
      <c r="B16" s="566" t="s">
        <v>125</v>
      </c>
      <c r="C16" s="566"/>
      <c r="D16" s="566"/>
      <c r="E16" s="566"/>
      <c r="F16" s="625"/>
      <c r="G16" s="626"/>
      <c r="H16" s="626"/>
      <c r="I16" s="626"/>
      <c r="J16" s="626"/>
      <c r="K16" s="626"/>
      <c r="L16" s="626"/>
      <c r="M16" s="627"/>
      <c r="N16" s="74"/>
      <c r="O16" s="622" t="str">
        <f>IF(F16=0,"適否を選択してください","")</f>
        <v>適否を選択してください</v>
      </c>
      <c r="P16" s="622"/>
      <c r="Q16" s="622"/>
      <c r="R16" s="622"/>
      <c r="S16" s="622"/>
      <c r="T16" s="622"/>
      <c r="U16" s="98"/>
      <c r="V16" s="98"/>
      <c r="W16" s="98"/>
      <c r="X16" s="100"/>
      <c r="Y16" s="98"/>
      <c r="Z16" s="98"/>
      <c r="AA16" s="98"/>
      <c r="AB16" s="98"/>
      <c r="AC16" s="98"/>
      <c r="AD16" s="98"/>
      <c r="AE16" s="99"/>
      <c r="AF16" s="101"/>
      <c r="AG16" s="70"/>
      <c r="AI16" s="77">
        <f>+VLOOKUP(B29,AP22:AR33,3,FALSE)</f>
        <v>6</v>
      </c>
      <c r="AK16" s="77">
        <f>+IF(S29=AQ8,2,0)</f>
        <v>2</v>
      </c>
      <c r="AP16" s="65">
        <v>11</v>
      </c>
      <c r="AR16" s="65" t="s">
        <v>126</v>
      </c>
    </row>
    <row r="17" spans="1:51" ht="1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P17" s="65">
        <v>12</v>
      </c>
      <c r="AR17" s="65" t="s">
        <v>127</v>
      </c>
      <c r="AV17" s="78"/>
      <c r="AW17" s="78"/>
      <c r="AX17" s="78"/>
      <c r="AY17" s="78"/>
    </row>
    <row r="18" spans="1:51" s="78" customFormat="1" ht="15" customHeight="1">
      <c r="A18" s="71"/>
      <c r="B18" s="72" t="s">
        <v>128</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P18" s="78">
        <v>13</v>
      </c>
    </row>
    <row r="19" spans="1:51" s="78" customFormat="1" ht="15" customHeight="1">
      <c r="A19" s="70"/>
      <c r="B19" s="566" t="s">
        <v>125</v>
      </c>
      <c r="C19" s="566"/>
      <c r="D19" s="566"/>
      <c r="E19" s="566"/>
      <c r="F19" s="625"/>
      <c r="G19" s="626"/>
      <c r="H19" s="626"/>
      <c r="I19" s="626"/>
      <c r="J19" s="626"/>
      <c r="K19" s="626"/>
      <c r="L19" s="626"/>
      <c r="M19" s="627"/>
      <c r="N19" s="74"/>
      <c r="O19" s="622" t="str">
        <f>IF(F19=0,"適否を選択してください","")</f>
        <v>適否を選択してください</v>
      </c>
      <c r="P19" s="622"/>
      <c r="Q19" s="622"/>
      <c r="R19" s="622"/>
      <c r="S19" s="622"/>
      <c r="T19" s="622"/>
      <c r="U19" s="70"/>
      <c r="V19" s="70"/>
      <c r="W19" s="70"/>
      <c r="X19" s="70"/>
      <c r="Y19" s="70"/>
      <c r="Z19" s="70"/>
      <c r="AA19" s="70"/>
      <c r="AB19" s="70"/>
      <c r="AC19" s="70"/>
      <c r="AD19" s="70"/>
      <c r="AE19" s="70"/>
      <c r="AF19" s="70"/>
      <c r="AG19" s="70"/>
      <c r="AP19" s="78">
        <v>14</v>
      </c>
    </row>
    <row r="20" spans="1:51" s="78" customFormat="1" ht="1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P20" s="78">
        <v>15</v>
      </c>
      <c r="AV20" s="65"/>
      <c r="AW20" s="65"/>
      <c r="AX20" s="65"/>
      <c r="AY20" s="65"/>
    </row>
    <row r="21" spans="1:51" ht="15" customHeight="1">
      <c r="A21" s="71"/>
      <c r="B21" s="72" t="s">
        <v>129</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V21" s="81"/>
    </row>
    <row r="22" spans="1:51" ht="15" customHeight="1">
      <c r="A22" s="70"/>
      <c r="B22" s="566" t="s">
        <v>125</v>
      </c>
      <c r="C22" s="566"/>
      <c r="D22" s="566"/>
      <c r="E22" s="566"/>
      <c r="F22" s="625"/>
      <c r="G22" s="626"/>
      <c r="H22" s="626"/>
      <c r="I22" s="626"/>
      <c r="J22" s="626"/>
      <c r="K22" s="626"/>
      <c r="L22" s="626"/>
      <c r="M22" s="627"/>
      <c r="N22" s="74"/>
      <c r="O22" s="622" t="str">
        <f>IF(F22=0,"適否を選択してください","")</f>
        <v>適否を選択してください</v>
      </c>
      <c r="P22" s="622"/>
      <c r="Q22" s="622"/>
      <c r="R22" s="622"/>
      <c r="S22" s="622"/>
      <c r="T22" s="622"/>
      <c r="U22" s="70"/>
      <c r="V22" s="70"/>
      <c r="W22" s="70"/>
      <c r="X22" s="70"/>
      <c r="Y22" s="70"/>
      <c r="Z22" s="70"/>
      <c r="AA22" s="70"/>
      <c r="AB22" s="70"/>
      <c r="AC22" s="70"/>
      <c r="AD22" s="70"/>
      <c r="AE22" s="70"/>
      <c r="AF22" s="70"/>
      <c r="AG22" s="70"/>
      <c r="AO22" s="102">
        <v>11</v>
      </c>
      <c r="AP22" s="103" t="s">
        <v>130</v>
      </c>
      <c r="AQ22" s="104">
        <v>12</v>
      </c>
      <c r="AR22" s="104">
        <v>7</v>
      </c>
      <c r="AS22" s="80"/>
      <c r="AT22" s="80"/>
      <c r="AU22" s="80"/>
      <c r="AV22" s="81"/>
    </row>
    <row r="23" spans="1:51" ht="13.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O23" s="102">
        <v>10</v>
      </c>
      <c r="AP23" s="103" t="s">
        <v>131</v>
      </c>
      <c r="AQ23" s="104">
        <v>12</v>
      </c>
      <c r="AR23" s="104">
        <v>6</v>
      </c>
      <c r="AS23" s="80"/>
      <c r="AT23" s="80"/>
      <c r="AU23" s="80"/>
      <c r="AV23" s="81"/>
    </row>
    <row r="24" spans="1:51" ht="17.25" customHeight="1" thickBot="1">
      <c r="A24" s="64"/>
      <c r="B24" s="64" t="s">
        <v>132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O24" s="102">
        <v>9</v>
      </c>
      <c r="AP24" s="103" t="s">
        <v>133</v>
      </c>
      <c r="AQ24" s="104">
        <v>11</v>
      </c>
      <c r="AR24" s="104">
        <v>6</v>
      </c>
      <c r="AS24" s="80"/>
      <c r="AT24" s="80"/>
      <c r="AU24" s="80"/>
      <c r="AV24" s="81"/>
    </row>
    <row r="25" spans="1:51" ht="17.25" customHeight="1" thickTop="1">
      <c r="A25" s="64"/>
      <c r="B25" s="573" t="s">
        <v>134</v>
      </c>
      <c r="C25" s="574"/>
      <c r="D25" s="574"/>
      <c r="E25" s="574"/>
      <c r="F25" s="604"/>
      <c r="G25" s="604"/>
      <c r="H25" s="605"/>
      <c r="I25" s="82"/>
      <c r="J25" s="83"/>
      <c r="K25" s="83"/>
      <c r="L25" s="83"/>
      <c r="M25" s="83"/>
      <c r="N25" s="83"/>
      <c r="O25" s="83"/>
      <c r="P25" s="83"/>
      <c r="Q25" s="83"/>
      <c r="R25" s="83"/>
      <c r="S25" s="84"/>
      <c r="T25" s="83"/>
      <c r="U25" s="83"/>
      <c r="V25" s="83"/>
      <c r="W25" s="83"/>
      <c r="X25" s="85"/>
      <c r="Y25" s="86"/>
      <c r="Z25" s="86"/>
      <c r="AA25" s="86"/>
      <c r="AB25" s="86"/>
      <c r="AC25" s="86"/>
      <c r="AD25" s="86"/>
      <c r="AE25" s="87"/>
      <c r="AF25" s="64"/>
      <c r="AG25" s="64"/>
      <c r="AO25" s="102">
        <v>8</v>
      </c>
      <c r="AP25" s="103" t="s">
        <v>135</v>
      </c>
      <c r="AQ25" s="104">
        <v>10</v>
      </c>
      <c r="AR25" s="104">
        <v>6</v>
      </c>
      <c r="AS25" s="80"/>
      <c r="AT25" s="80"/>
      <c r="AU25" s="80"/>
      <c r="AV25" s="81"/>
    </row>
    <row r="26" spans="1:51" ht="17.25" customHeight="1">
      <c r="A26" s="64"/>
      <c r="B26" s="576"/>
      <c r="C26" s="577"/>
      <c r="D26" s="577"/>
      <c r="E26" s="602"/>
      <c r="F26" s="576" t="s">
        <v>136</v>
      </c>
      <c r="G26" s="577"/>
      <c r="H26" s="602"/>
      <c r="I26" s="576" t="s">
        <v>137</v>
      </c>
      <c r="J26" s="628"/>
      <c r="K26" s="628"/>
      <c r="L26" s="628"/>
      <c r="M26" s="628"/>
      <c r="N26" s="628"/>
      <c r="O26" s="628"/>
      <c r="P26" s="628"/>
      <c r="Q26" s="628"/>
      <c r="R26" s="602"/>
      <c r="S26" s="573" t="s">
        <v>262</v>
      </c>
      <c r="T26" s="574"/>
      <c r="U26" s="574"/>
      <c r="V26" s="574"/>
      <c r="W26" s="575"/>
      <c r="X26" s="579" t="s">
        <v>139</v>
      </c>
      <c r="Y26" s="577"/>
      <c r="Z26" s="577"/>
      <c r="AA26" s="577"/>
      <c r="AB26" s="577"/>
      <c r="AC26" s="577"/>
      <c r="AD26" s="577"/>
      <c r="AE26" s="578"/>
      <c r="AF26" s="64"/>
      <c r="AG26" s="64"/>
      <c r="AO26" s="102">
        <v>7</v>
      </c>
      <c r="AP26" s="103" t="s">
        <v>140</v>
      </c>
      <c r="AQ26" s="104">
        <v>9</v>
      </c>
      <c r="AR26" s="104">
        <v>6</v>
      </c>
      <c r="AS26" s="80"/>
      <c r="AT26" s="80"/>
      <c r="AU26" s="80"/>
      <c r="AV26" s="81"/>
    </row>
    <row r="27" spans="1:51" ht="17.25" customHeight="1">
      <c r="A27" s="64"/>
      <c r="B27" s="576"/>
      <c r="C27" s="577"/>
      <c r="D27" s="577"/>
      <c r="E27" s="602"/>
      <c r="F27" s="576"/>
      <c r="G27" s="577"/>
      <c r="H27" s="602"/>
      <c r="I27" s="580" t="s">
        <v>141</v>
      </c>
      <c r="J27" s="624"/>
      <c r="K27" s="624"/>
      <c r="L27" s="624"/>
      <c r="M27" s="624"/>
      <c r="N27" s="624"/>
      <c r="O27" s="624"/>
      <c r="P27" s="624"/>
      <c r="Q27" s="624"/>
      <c r="R27" s="582"/>
      <c r="S27" s="576"/>
      <c r="T27" s="577"/>
      <c r="U27" s="577"/>
      <c r="V27" s="577"/>
      <c r="W27" s="578"/>
      <c r="X27" s="579"/>
      <c r="Y27" s="577"/>
      <c r="Z27" s="577"/>
      <c r="AA27" s="577"/>
      <c r="AB27" s="577"/>
      <c r="AC27" s="577"/>
      <c r="AD27" s="577"/>
      <c r="AE27" s="578"/>
      <c r="AF27" s="64"/>
      <c r="AG27" s="64"/>
      <c r="AO27" s="102">
        <v>6</v>
      </c>
      <c r="AP27" s="103" t="s">
        <v>142</v>
      </c>
      <c r="AQ27" s="104">
        <v>8</v>
      </c>
      <c r="AR27" s="104">
        <v>6</v>
      </c>
      <c r="AS27" s="80"/>
      <c r="AT27" s="80"/>
      <c r="AU27" s="80"/>
      <c r="AV27" s="81"/>
    </row>
    <row r="28" spans="1:51" ht="17.25" customHeight="1">
      <c r="A28" s="64"/>
      <c r="B28" s="586"/>
      <c r="C28" s="587"/>
      <c r="D28" s="587"/>
      <c r="E28" s="603"/>
      <c r="F28" s="586"/>
      <c r="G28" s="587"/>
      <c r="H28" s="603"/>
      <c r="I28" s="583"/>
      <c r="J28" s="584"/>
      <c r="K28" s="584"/>
      <c r="L28" s="584"/>
      <c r="M28" s="584"/>
      <c r="N28" s="584"/>
      <c r="O28" s="584"/>
      <c r="P28" s="584"/>
      <c r="Q28" s="584"/>
      <c r="R28" s="585"/>
      <c r="S28" s="586"/>
      <c r="T28" s="587"/>
      <c r="U28" s="587"/>
      <c r="V28" s="587"/>
      <c r="W28" s="588"/>
      <c r="X28" s="88"/>
      <c r="Y28" s="75"/>
      <c r="Z28" s="75"/>
      <c r="AA28" s="75"/>
      <c r="AB28" s="75"/>
      <c r="AC28" s="75"/>
      <c r="AD28" s="75"/>
      <c r="AE28" s="89"/>
      <c r="AF28" s="64"/>
      <c r="AG28" s="64"/>
      <c r="AO28" s="102">
        <v>5</v>
      </c>
      <c r="AP28" s="103" t="s">
        <v>143</v>
      </c>
      <c r="AQ28" s="104">
        <v>7</v>
      </c>
      <c r="AR28" s="104">
        <v>6</v>
      </c>
      <c r="AS28" s="80"/>
      <c r="AT28" s="80"/>
      <c r="AU28" s="80"/>
      <c r="AV28" s="81"/>
    </row>
    <row r="29" spans="1:51" ht="17.25" customHeight="1" thickBot="1">
      <c r="A29" s="70"/>
      <c r="B29" s="589" t="str">
        <f>IF(F13=0,"",F13)</f>
        <v>１年未満</v>
      </c>
      <c r="C29" s="590"/>
      <c r="D29" s="590"/>
      <c r="E29" s="591"/>
      <c r="F29" s="592">
        <f>IF(ISERROR(VLOOKUP(B29,AP22:AQ33,2,FALSE)),0,VLOOKUP(B29,AP22:AQ33,2,FALSE))</f>
        <v>2</v>
      </c>
      <c r="G29" s="592"/>
      <c r="H29" s="90" t="s">
        <v>144</v>
      </c>
      <c r="I29" s="593" t="str">
        <f>IF(F16=0,"否",F16)</f>
        <v>否</v>
      </c>
      <c r="J29" s="594"/>
      <c r="K29" s="594"/>
      <c r="L29" s="594"/>
      <c r="M29" s="595"/>
      <c r="N29" s="566">
        <f>IF(F16="適",IF(ISERROR(AI16-AK16),0,AI16-AK16),0)</f>
        <v>0</v>
      </c>
      <c r="O29" s="566"/>
      <c r="P29" s="566"/>
      <c r="Q29" s="593"/>
      <c r="R29" s="91" t="s">
        <v>145</v>
      </c>
      <c r="S29" s="593" t="str">
        <f>IF(F22="適","加算Ⅱ",IF(F19="適","適","否"))</f>
        <v>否</v>
      </c>
      <c r="T29" s="594"/>
      <c r="U29" s="594"/>
      <c r="V29" s="594"/>
      <c r="W29" s="596"/>
      <c r="X29" s="597">
        <f>F29+N29</f>
        <v>2</v>
      </c>
      <c r="Y29" s="598"/>
      <c r="Z29" s="598"/>
      <c r="AA29" s="598"/>
      <c r="AB29" s="598"/>
      <c r="AC29" s="598"/>
      <c r="AD29" s="598"/>
      <c r="AE29" s="92" t="s">
        <v>146</v>
      </c>
      <c r="AF29" s="70"/>
      <c r="AG29" s="70"/>
      <c r="AO29" s="102">
        <v>4</v>
      </c>
      <c r="AP29" s="103" t="s">
        <v>147</v>
      </c>
      <c r="AQ29" s="104">
        <v>6</v>
      </c>
      <c r="AR29" s="104">
        <v>6</v>
      </c>
      <c r="AS29" s="80"/>
      <c r="AT29" s="80"/>
      <c r="AU29" s="80"/>
      <c r="AV29" s="81"/>
    </row>
    <row r="30" spans="1:51" ht="17.25" customHeight="1" thickTop="1">
      <c r="A30" s="70"/>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93"/>
      <c r="AG30" s="70"/>
      <c r="AO30" s="102">
        <v>3</v>
      </c>
      <c r="AP30" s="103" t="s">
        <v>148</v>
      </c>
      <c r="AQ30" s="104">
        <v>5</v>
      </c>
      <c r="AR30" s="104">
        <v>6</v>
      </c>
      <c r="AS30" s="80"/>
      <c r="AT30" s="80"/>
      <c r="AU30" s="80"/>
      <c r="AV30" s="81"/>
    </row>
    <row r="31" spans="1:51" ht="17.25" customHeight="1">
      <c r="A31" s="70"/>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70"/>
      <c r="AO31" s="102">
        <v>2</v>
      </c>
      <c r="AP31" s="103" t="s">
        <v>149</v>
      </c>
      <c r="AQ31" s="104">
        <v>4</v>
      </c>
      <c r="AR31" s="104">
        <v>6</v>
      </c>
      <c r="AS31" s="80"/>
      <c r="AT31" s="80"/>
      <c r="AU31" s="80"/>
      <c r="AV31" s="81"/>
    </row>
    <row r="32" spans="1:51" ht="17.25" customHeight="1">
      <c r="A32" s="64"/>
      <c r="B32" s="64" t="s">
        <v>150</v>
      </c>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O32" s="102">
        <v>1</v>
      </c>
      <c r="AP32" s="103" t="s">
        <v>151</v>
      </c>
      <c r="AQ32" s="104">
        <v>3</v>
      </c>
      <c r="AR32" s="104">
        <v>6</v>
      </c>
      <c r="AS32" s="80"/>
      <c r="AT32" s="80"/>
      <c r="AU32" s="80"/>
      <c r="AV32" s="81"/>
    </row>
    <row r="33" spans="1:47" ht="17.25" customHeight="1">
      <c r="A33" s="64"/>
      <c r="B33" s="64" t="s">
        <v>152</v>
      </c>
      <c r="C33" s="64"/>
      <c r="D33" s="64"/>
      <c r="E33" s="64"/>
      <c r="F33" s="64"/>
      <c r="G33" s="64"/>
      <c r="H33" s="64"/>
      <c r="I33" s="64"/>
      <c r="J33" s="64"/>
      <c r="K33" s="64"/>
      <c r="L33" s="64"/>
      <c r="M33" s="64"/>
      <c r="N33" s="64"/>
      <c r="O33" s="64"/>
      <c r="P33" s="64"/>
      <c r="Q33" s="64"/>
      <c r="R33" s="64"/>
      <c r="S33" s="94"/>
      <c r="T33" s="94"/>
      <c r="U33" s="94"/>
      <c r="V33" s="94"/>
      <c r="W33" s="94"/>
      <c r="X33" s="94"/>
      <c r="Y33" s="94"/>
      <c r="Z33" s="94"/>
      <c r="AA33" s="94"/>
      <c r="AB33" s="94"/>
      <c r="AC33" s="94"/>
      <c r="AD33" s="94"/>
      <c r="AE33" s="94"/>
      <c r="AF33" s="94"/>
      <c r="AG33" s="94"/>
      <c r="AO33" s="102">
        <v>0</v>
      </c>
      <c r="AP33" s="103" t="s">
        <v>153</v>
      </c>
      <c r="AQ33" s="104">
        <v>2</v>
      </c>
      <c r="AR33" s="104">
        <v>6</v>
      </c>
      <c r="AS33" s="80"/>
      <c r="AT33" s="80"/>
      <c r="AU33" s="80"/>
    </row>
    <row r="34" spans="1:47" ht="17.25" customHeight="1">
      <c r="A34" s="64"/>
      <c r="B34" s="565" t="s">
        <v>154</v>
      </c>
      <c r="C34" s="565"/>
      <c r="D34" s="565"/>
      <c r="E34" s="565"/>
      <c r="F34" s="565"/>
      <c r="G34" s="565"/>
      <c r="H34" s="566" t="s">
        <v>155</v>
      </c>
      <c r="I34" s="566"/>
      <c r="J34" s="566"/>
      <c r="K34" s="566"/>
      <c r="L34" s="566"/>
      <c r="M34" s="566"/>
      <c r="N34" s="566"/>
      <c r="O34" s="566"/>
      <c r="P34" s="566"/>
      <c r="Q34" s="64"/>
      <c r="R34" s="64"/>
      <c r="S34" s="72"/>
      <c r="T34" s="72"/>
      <c r="U34" s="72"/>
      <c r="V34" s="72"/>
      <c r="W34" s="72"/>
      <c r="X34" s="72"/>
      <c r="Y34" s="72"/>
      <c r="Z34" s="72"/>
      <c r="AA34" s="72"/>
      <c r="AB34" s="72"/>
      <c r="AC34" s="72"/>
      <c r="AD34" s="72"/>
      <c r="AE34" s="72"/>
      <c r="AF34" s="72"/>
      <c r="AG34" s="72"/>
    </row>
    <row r="35" spans="1:47" ht="17.25" customHeight="1">
      <c r="A35" s="64"/>
      <c r="B35" s="565"/>
      <c r="C35" s="565"/>
      <c r="D35" s="565"/>
      <c r="E35" s="565"/>
      <c r="F35" s="565"/>
      <c r="G35" s="565"/>
      <c r="H35" s="566" t="s">
        <v>122</v>
      </c>
      <c r="I35" s="566"/>
      <c r="J35" s="566"/>
      <c r="K35" s="565" t="s">
        <v>156</v>
      </c>
      <c r="L35" s="565"/>
      <c r="M35" s="567"/>
      <c r="N35" s="568"/>
      <c r="O35" s="569"/>
      <c r="P35" s="569"/>
      <c r="Q35" s="64"/>
      <c r="R35" s="64"/>
      <c r="S35" s="72"/>
      <c r="T35" s="72"/>
      <c r="U35" s="72"/>
      <c r="V35" s="72"/>
      <c r="W35" s="72"/>
      <c r="X35" s="72"/>
      <c r="Y35" s="72"/>
      <c r="Z35" s="72"/>
      <c r="AA35" s="72"/>
      <c r="AB35" s="72"/>
      <c r="AC35" s="72"/>
      <c r="AD35" s="72"/>
      <c r="AE35" s="72"/>
      <c r="AF35" s="72"/>
      <c r="AG35" s="72"/>
    </row>
    <row r="36" spans="1:47" ht="17.25" customHeight="1">
      <c r="A36" s="64"/>
      <c r="B36" s="565"/>
      <c r="C36" s="565"/>
      <c r="D36" s="565"/>
      <c r="E36" s="565"/>
      <c r="F36" s="565"/>
      <c r="G36" s="565"/>
      <c r="H36" s="566"/>
      <c r="I36" s="566"/>
      <c r="J36" s="566"/>
      <c r="K36" s="565"/>
      <c r="L36" s="565"/>
      <c r="M36" s="567"/>
      <c r="N36" s="570" t="s">
        <v>157</v>
      </c>
      <c r="O36" s="571"/>
      <c r="P36" s="571"/>
      <c r="Q36" s="64"/>
      <c r="R36" s="64"/>
      <c r="S36" s="72"/>
      <c r="T36" s="72"/>
      <c r="U36" s="72"/>
      <c r="V36" s="72"/>
      <c r="W36" s="72"/>
      <c r="X36" s="72"/>
      <c r="Y36" s="72"/>
      <c r="Z36" s="72"/>
      <c r="AA36" s="72"/>
      <c r="AB36" s="72"/>
      <c r="AC36" s="95"/>
      <c r="AD36" s="95"/>
      <c r="AE36" s="95"/>
      <c r="AF36" s="95"/>
      <c r="AG36" s="95"/>
    </row>
    <row r="37" spans="1:47" ht="17.25" customHeight="1">
      <c r="A37" s="64"/>
      <c r="B37" s="565"/>
      <c r="C37" s="565"/>
      <c r="D37" s="565"/>
      <c r="E37" s="565"/>
      <c r="F37" s="565"/>
      <c r="G37" s="565"/>
      <c r="H37" s="566"/>
      <c r="I37" s="566"/>
      <c r="J37" s="566"/>
      <c r="K37" s="565"/>
      <c r="L37" s="565"/>
      <c r="M37" s="567"/>
      <c r="N37" s="572"/>
      <c r="O37" s="566"/>
      <c r="P37" s="566"/>
      <c r="Q37" s="64"/>
      <c r="R37" s="64"/>
      <c r="S37" s="72"/>
      <c r="T37" s="72"/>
      <c r="U37" s="72"/>
      <c r="V37" s="72"/>
      <c r="W37" s="72"/>
      <c r="X37" s="72"/>
      <c r="Y37" s="72"/>
      <c r="Z37" s="72"/>
      <c r="AA37" s="72"/>
      <c r="AB37" s="72"/>
      <c r="AC37" s="95"/>
      <c r="AD37" s="95"/>
      <c r="AE37" s="95"/>
      <c r="AF37" s="95"/>
      <c r="AG37" s="95"/>
    </row>
    <row r="38" spans="1:47" ht="15" customHeight="1">
      <c r="A38" s="64"/>
      <c r="B38" s="561" t="s">
        <v>158</v>
      </c>
      <c r="C38" s="561"/>
      <c r="D38" s="561"/>
      <c r="E38" s="561"/>
      <c r="F38" s="561"/>
      <c r="G38" s="561"/>
      <c r="H38" s="562">
        <v>0.12</v>
      </c>
      <c r="I38" s="562"/>
      <c r="J38" s="562"/>
      <c r="K38" s="562">
        <v>7.0000000000000007E-2</v>
      </c>
      <c r="L38" s="562"/>
      <c r="M38" s="563"/>
      <c r="N38" s="556">
        <v>0.02</v>
      </c>
      <c r="O38" s="557"/>
      <c r="P38" s="557"/>
      <c r="Q38" s="64"/>
      <c r="R38" s="64"/>
      <c r="S38" s="72"/>
      <c r="T38" s="72"/>
      <c r="U38" s="72"/>
      <c r="V38" s="72"/>
      <c r="W38" s="72"/>
      <c r="X38" s="72"/>
      <c r="Y38" s="72"/>
      <c r="Z38" s="72"/>
      <c r="AA38" s="72"/>
      <c r="AB38" s="72"/>
      <c r="AC38" s="95"/>
      <c r="AD38" s="95"/>
      <c r="AE38" s="95"/>
      <c r="AF38" s="95"/>
      <c r="AG38" s="95"/>
    </row>
    <row r="39" spans="1:47" ht="15" customHeight="1">
      <c r="A39" s="64"/>
      <c r="B39" s="554" t="s">
        <v>131</v>
      </c>
      <c r="C39" s="554"/>
      <c r="D39" s="554"/>
      <c r="E39" s="554"/>
      <c r="F39" s="554"/>
      <c r="G39" s="554"/>
      <c r="H39" s="555">
        <v>0.12</v>
      </c>
      <c r="I39" s="555"/>
      <c r="J39" s="555"/>
      <c r="K39" s="555">
        <v>0.06</v>
      </c>
      <c r="L39" s="555"/>
      <c r="M39" s="558"/>
      <c r="N39" s="556"/>
      <c r="O39" s="557"/>
      <c r="P39" s="557"/>
      <c r="Q39" s="64"/>
      <c r="R39" s="64"/>
      <c r="S39" s="72"/>
      <c r="T39" s="72"/>
      <c r="U39" s="72"/>
      <c r="V39" s="72"/>
      <c r="W39" s="72"/>
      <c r="X39" s="72"/>
      <c r="Y39" s="72"/>
      <c r="Z39" s="72"/>
      <c r="AA39" s="72"/>
      <c r="AB39" s="72"/>
      <c r="AC39" s="95"/>
      <c r="AD39" s="95"/>
      <c r="AE39" s="95"/>
      <c r="AF39" s="95"/>
      <c r="AG39" s="95"/>
    </row>
    <row r="40" spans="1:47" ht="15" customHeight="1">
      <c r="A40" s="64"/>
      <c r="B40" s="554" t="s">
        <v>133</v>
      </c>
      <c r="C40" s="554"/>
      <c r="D40" s="554"/>
      <c r="E40" s="554"/>
      <c r="F40" s="554"/>
      <c r="G40" s="554"/>
      <c r="H40" s="555">
        <v>0.11</v>
      </c>
      <c r="I40" s="555"/>
      <c r="J40" s="555"/>
      <c r="K40" s="555"/>
      <c r="L40" s="555"/>
      <c r="M40" s="558"/>
      <c r="N40" s="556"/>
      <c r="O40" s="557"/>
      <c r="P40" s="557"/>
      <c r="Q40" s="64"/>
      <c r="R40" s="64"/>
      <c r="S40" s="72"/>
      <c r="T40" s="72"/>
      <c r="U40" s="72"/>
      <c r="V40" s="72"/>
      <c r="W40" s="72"/>
      <c r="X40" s="72"/>
      <c r="Y40" s="72"/>
      <c r="Z40" s="72"/>
      <c r="AA40" s="72"/>
      <c r="AB40" s="72"/>
      <c r="AC40" s="95"/>
      <c r="AD40" s="95"/>
      <c r="AE40" s="95"/>
      <c r="AF40" s="95"/>
      <c r="AG40" s="95"/>
    </row>
    <row r="41" spans="1:47" ht="15" customHeight="1">
      <c r="A41" s="64"/>
      <c r="B41" s="554" t="s">
        <v>135</v>
      </c>
      <c r="C41" s="554"/>
      <c r="D41" s="554"/>
      <c r="E41" s="554"/>
      <c r="F41" s="554"/>
      <c r="G41" s="554"/>
      <c r="H41" s="555">
        <v>0.1</v>
      </c>
      <c r="I41" s="555"/>
      <c r="J41" s="555"/>
      <c r="K41" s="555"/>
      <c r="L41" s="555"/>
      <c r="M41" s="558"/>
      <c r="N41" s="556"/>
      <c r="O41" s="557"/>
      <c r="P41" s="557"/>
      <c r="Q41" s="64"/>
      <c r="R41" s="64"/>
      <c r="S41" s="72"/>
      <c r="T41" s="72"/>
      <c r="U41" s="72"/>
      <c r="V41" s="72"/>
      <c r="W41" s="72"/>
      <c r="X41" s="72"/>
      <c r="Y41" s="72"/>
      <c r="Z41" s="72"/>
      <c r="AA41" s="72"/>
      <c r="AB41" s="72"/>
      <c r="AC41" s="95"/>
      <c r="AD41" s="95"/>
      <c r="AE41" s="95"/>
      <c r="AF41" s="95"/>
      <c r="AG41" s="95"/>
    </row>
    <row r="42" spans="1:47" ht="15" customHeight="1">
      <c r="A42" s="64"/>
      <c r="B42" s="554" t="s">
        <v>140</v>
      </c>
      <c r="C42" s="554"/>
      <c r="D42" s="554"/>
      <c r="E42" s="554"/>
      <c r="F42" s="554"/>
      <c r="G42" s="554"/>
      <c r="H42" s="555">
        <v>0.09</v>
      </c>
      <c r="I42" s="555"/>
      <c r="J42" s="555"/>
      <c r="K42" s="555"/>
      <c r="L42" s="555"/>
      <c r="M42" s="558"/>
      <c r="N42" s="556"/>
      <c r="O42" s="557"/>
      <c r="P42" s="557"/>
      <c r="Q42" s="64"/>
      <c r="R42" s="64"/>
      <c r="S42" s="72"/>
      <c r="T42" s="72"/>
      <c r="U42" s="72"/>
      <c r="V42" s="72"/>
      <c r="W42" s="72"/>
      <c r="X42" s="72"/>
      <c r="Y42" s="72"/>
      <c r="Z42" s="72"/>
      <c r="AA42" s="72"/>
      <c r="AB42" s="72"/>
      <c r="AC42" s="95"/>
      <c r="AD42" s="95"/>
      <c r="AE42" s="95"/>
      <c r="AF42" s="95"/>
      <c r="AG42" s="95"/>
    </row>
    <row r="43" spans="1:47" ht="15" customHeight="1">
      <c r="A43" s="64"/>
      <c r="B43" s="554" t="s">
        <v>142</v>
      </c>
      <c r="C43" s="554"/>
      <c r="D43" s="554"/>
      <c r="E43" s="554"/>
      <c r="F43" s="554"/>
      <c r="G43" s="554"/>
      <c r="H43" s="555">
        <v>0.08</v>
      </c>
      <c r="I43" s="555"/>
      <c r="J43" s="555"/>
      <c r="K43" s="555"/>
      <c r="L43" s="555"/>
      <c r="M43" s="558"/>
      <c r="N43" s="556"/>
      <c r="O43" s="557"/>
      <c r="P43" s="557"/>
      <c r="Q43" s="64"/>
      <c r="R43" s="64"/>
      <c r="S43" s="72"/>
      <c r="T43" s="72"/>
      <c r="U43" s="72"/>
      <c r="V43" s="72"/>
      <c r="W43" s="72"/>
      <c r="X43" s="72"/>
      <c r="Y43" s="72"/>
      <c r="Z43" s="72"/>
      <c r="AA43" s="72"/>
      <c r="AB43" s="72"/>
      <c r="AC43" s="95"/>
      <c r="AD43" s="95"/>
      <c r="AE43" s="95"/>
      <c r="AF43" s="95"/>
      <c r="AG43" s="95"/>
    </row>
    <row r="44" spans="1:47" ht="15" customHeight="1">
      <c r="A44" s="64"/>
      <c r="B44" s="554" t="s">
        <v>143</v>
      </c>
      <c r="C44" s="554"/>
      <c r="D44" s="554"/>
      <c r="E44" s="554"/>
      <c r="F44" s="554"/>
      <c r="G44" s="554"/>
      <c r="H44" s="555">
        <v>7.0000000000000007E-2</v>
      </c>
      <c r="I44" s="555"/>
      <c r="J44" s="555"/>
      <c r="K44" s="555"/>
      <c r="L44" s="555"/>
      <c r="M44" s="558"/>
      <c r="N44" s="556"/>
      <c r="O44" s="557"/>
      <c r="P44" s="557"/>
      <c r="Q44" s="64"/>
      <c r="R44" s="64"/>
      <c r="S44" s="72"/>
      <c r="T44" s="72"/>
      <c r="U44" s="72"/>
      <c r="V44" s="72"/>
      <c r="W44" s="72"/>
      <c r="X44" s="72"/>
      <c r="Y44" s="72"/>
      <c r="Z44" s="72"/>
      <c r="AA44" s="72"/>
      <c r="AB44" s="72"/>
      <c r="AC44" s="95"/>
      <c r="AD44" s="95"/>
      <c r="AE44" s="95"/>
      <c r="AF44" s="95"/>
      <c r="AG44" s="95"/>
    </row>
    <row r="45" spans="1:47" ht="15" customHeight="1">
      <c r="A45" s="64"/>
      <c r="B45" s="554" t="s">
        <v>147</v>
      </c>
      <c r="C45" s="554"/>
      <c r="D45" s="554"/>
      <c r="E45" s="554"/>
      <c r="F45" s="554"/>
      <c r="G45" s="554"/>
      <c r="H45" s="555">
        <v>0.06</v>
      </c>
      <c r="I45" s="555"/>
      <c r="J45" s="555"/>
      <c r="K45" s="555"/>
      <c r="L45" s="555"/>
      <c r="M45" s="558"/>
      <c r="N45" s="556"/>
      <c r="O45" s="557"/>
      <c r="P45" s="557"/>
      <c r="Q45" s="64"/>
      <c r="R45" s="64"/>
      <c r="S45" s="72"/>
      <c r="T45" s="72"/>
      <c r="U45" s="72"/>
      <c r="V45" s="72"/>
      <c r="W45" s="72"/>
      <c r="X45" s="72"/>
      <c r="Y45" s="72"/>
      <c r="Z45" s="72"/>
      <c r="AA45" s="72"/>
      <c r="AB45" s="72"/>
      <c r="AC45" s="95"/>
      <c r="AD45" s="95"/>
      <c r="AE45" s="95"/>
      <c r="AF45" s="95"/>
      <c r="AG45" s="95"/>
    </row>
    <row r="46" spans="1:47" ht="15" customHeight="1">
      <c r="A46" s="64"/>
      <c r="B46" s="554" t="s">
        <v>148</v>
      </c>
      <c r="C46" s="554"/>
      <c r="D46" s="554"/>
      <c r="E46" s="554"/>
      <c r="F46" s="554"/>
      <c r="G46" s="554"/>
      <c r="H46" s="555">
        <v>0.05</v>
      </c>
      <c r="I46" s="555"/>
      <c r="J46" s="555"/>
      <c r="K46" s="555"/>
      <c r="L46" s="555"/>
      <c r="M46" s="558"/>
      <c r="N46" s="556"/>
      <c r="O46" s="557"/>
      <c r="P46" s="557"/>
      <c r="Q46" s="64"/>
      <c r="R46" s="64"/>
      <c r="S46" s="72"/>
      <c r="T46" s="72"/>
      <c r="U46" s="72"/>
      <c r="V46" s="72"/>
      <c r="W46" s="72"/>
      <c r="X46" s="72"/>
      <c r="Y46" s="72"/>
      <c r="Z46" s="72"/>
      <c r="AA46" s="72"/>
      <c r="AB46" s="72"/>
      <c r="AC46" s="95"/>
      <c r="AD46" s="95"/>
      <c r="AE46" s="95"/>
      <c r="AF46" s="95"/>
      <c r="AG46" s="95"/>
    </row>
    <row r="47" spans="1:47" ht="15" customHeight="1">
      <c r="A47" s="64"/>
      <c r="B47" s="554" t="s">
        <v>149</v>
      </c>
      <c r="C47" s="554"/>
      <c r="D47" s="554"/>
      <c r="E47" s="554"/>
      <c r="F47" s="554"/>
      <c r="G47" s="554"/>
      <c r="H47" s="555">
        <v>0.04</v>
      </c>
      <c r="I47" s="555"/>
      <c r="J47" s="555"/>
      <c r="K47" s="555"/>
      <c r="L47" s="555"/>
      <c r="M47" s="558"/>
      <c r="N47" s="556"/>
      <c r="O47" s="557"/>
      <c r="P47" s="557"/>
      <c r="Q47" s="64"/>
      <c r="R47" s="64"/>
      <c r="S47" s="72"/>
      <c r="T47" s="72"/>
      <c r="U47" s="72"/>
      <c r="V47" s="72"/>
      <c r="W47" s="72"/>
      <c r="X47" s="72"/>
      <c r="Y47" s="72"/>
      <c r="Z47" s="72"/>
      <c r="AA47" s="72"/>
      <c r="AB47" s="72"/>
      <c r="AC47" s="95"/>
      <c r="AD47" s="95"/>
      <c r="AE47" s="95"/>
      <c r="AF47" s="95"/>
      <c r="AG47" s="95"/>
    </row>
    <row r="48" spans="1:47" ht="15" customHeight="1">
      <c r="A48" s="64"/>
      <c r="B48" s="554" t="s">
        <v>151</v>
      </c>
      <c r="C48" s="554"/>
      <c r="D48" s="554"/>
      <c r="E48" s="554"/>
      <c r="F48" s="554"/>
      <c r="G48" s="554"/>
      <c r="H48" s="555">
        <v>0.03</v>
      </c>
      <c r="I48" s="555"/>
      <c r="J48" s="555"/>
      <c r="K48" s="555"/>
      <c r="L48" s="555"/>
      <c r="M48" s="558"/>
      <c r="N48" s="556"/>
      <c r="O48" s="557"/>
      <c r="P48" s="557"/>
      <c r="Q48" s="64"/>
      <c r="R48" s="64"/>
      <c r="S48" s="96"/>
      <c r="T48" s="96"/>
      <c r="U48" s="96"/>
      <c r="V48" s="96"/>
      <c r="W48" s="96"/>
      <c r="X48" s="96"/>
      <c r="Y48" s="96"/>
      <c r="Z48" s="96"/>
      <c r="AA48" s="96"/>
      <c r="AB48" s="96"/>
      <c r="AC48" s="96"/>
      <c r="AD48" s="96"/>
      <c r="AE48" s="96"/>
      <c r="AF48" s="96"/>
      <c r="AG48" s="96"/>
    </row>
    <row r="49" spans="1:33" ht="15" customHeight="1">
      <c r="A49" s="64"/>
      <c r="B49" s="564" t="s">
        <v>159</v>
      </c>
      <c r="C49" s="564"/>
      <c r="D49" s="564"/>
      <c r="E49" s="564"/>
      <c r="F49" s="564"/>
      <c r="G49" s="564"/>
      <c r="H49" s="559">
        <v>0.02</v>
      </c>
      <c r="I49" s="559"/>
      <c r="J49" s="559"/>
      <c r="K49" s="559"/>
      <c r="L49" s="559"/>
      <c r="M49" s="560"/>
      <c r="N49" s="556"/>
      <c r="O49" s="557"/>
      <c r="P49" s="557"/>
      <c r="Q49" s="64"/>
      <c r="R49" s="64"/>
      <c r="S49" s="96"/>
      <c r="T49" s="96"/>
      <c r="U49" s="96"/>
      <c r="V49" s="96"/>
      <c r="W49" s="96"/>
      <c r="X49" s="96"/>
      <c r="Y49" s="96"/>
      <c r="Z49" s="96"/>
      <c r="AA49" s="96"/>
      <c r="AB49" s="96"/>
      <c r="AC49" s="96"/>
      <c r="AD49" s="96"/>
      <c r="AE49" s="96"/>
      <c r="AF49" s="96"/>
      <c r="AG49" s="96"/>
    </row>
    <row r="50" spans="1:33" ht="15" customHeight="1">
      <c r="A50" s="64"/>
      <c r="B50" s="64" t="s">
        <v>195</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row>
    <row r="51" spans="1:33">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row>
    <row r="52" spans="1:33">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row>
    <row r="53" spans="1:33">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row>
    <row r="54" spans="1:33">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row>
  </sheetData>
  <sheetProtection algorithmName="SHA-512" hashValue="9s1tC2H7aWCPT8ZAirpremFNtTX+RBsKO9UDvKo6SWp+wSW6ZaGaMU2gK14XsraJl/WDJLpZ4b8LJxVIAGc7vw==" saltValue="Pxtn7wd60m3S4DbP7ipTDA==" spinCount="100000" sheet="1" selectLockedCells="1"/>
  <dataConsolidate/>
  <mergeCells count="73">
    <mergeCell ref="N8:O10"/>
    <mergeCell ref="P8:R8"/>
    <mergeCell ref="S10:AE10"/>
    <mergeCell ref="AV2:AX2"/>
    <mergeCell ref="A3:AG3"/>
    <mergeCell ref="W6:X6"/>
    <mergeCell ref="Z6:AA6"/>
    <mergeCell ref="AC6:AD6"/>
    <mergeCell ref="B13:E13"/>
    <mergeCell ref="F13:M13"/>
    <mergeCell ref="B16:E16"/>
    <mergeCell ref="F16:M16"/>
    <mergeCell ref="B19:E19"/>
    <mergeCell ref="F19:M19"/>
    <mergeCell ref="B22:E22"/>
    <mergeCell ref="F22:M22"/>
    <mergeCell ref="B25:E28"/>
    <mergeCell ref="F25:H25"/>
    <mergeCell ref="F26:H28"/>
    <mergeCell ref="I26:R26"/>
    <mergeCell ref="B29:E29"/>
    <mergeCell ref="F29:G29"/>
    <mergeCell ref="I29:M29"/>
    <mergeCell ref="N29:Q29"/>
    <mergeCell ref="S29:W29"/>
    <mergeCell ref="B34:G37"/>
    <mergeCell ref="H34:P34"/>
    <mergeCell ref="H35:J37"/>
    <mergeCell ref="K35:M37"/>
    <mergeCell ref="N35:P35"/>
    <mergeCell ref="N36:P37"/>
    <mergeCell ref="B38:G38"/>
    <mergeCell ref="H38:J38"/>
    <mergeCell ref="K38:M38"/>
    <mergeCell ref="B48:G48"/>
    <mergeCell ref="H48:J48"/>
    <mergeCell ref="B47:G47"/>
    <mergeCell ref="H47:J47"/>
    <mergeCell ref="H41:J41"/>
    <mergeCell ref="B42:G42"/>
    <mergeCell ref="H42:J42"/>
    <mergeCell ref="B43:G43"/>
    <mergeCell ref="H43:J43"/>
    <mergeCell ref="B45:G45"/>
    <mergeCell ref="H45:J45"/>
    <mergeCell ref="B46:G46"/>
    <mergeCell ref="H46:J46"/>
    <mergeCell ref="B39:G39"/>
    <mergeCell ref="H39:J39"/>
    <mergeCell ref="K39:M49"/>
    <mergeCell ref="B40:G40"/>
    <mergeCell ref="H40:J40"/>
    <mergeCell ref="B41:G41"/>
    <mergeCell ref="B44:G44"/>
    <mergeCell ref="H44:J44"/>
    <mergeCell ref="B49:G49"/>
    <mergeCell ref="H49:J49"/>
    <mergeCell ref="O16:T16"/>
    <mergeCell ref="O19:T19"/>
    <mergeCell ref="O22:T22"/>
    <mergeCell ref="Y1:AG1"/>
    <mergeCell ref="N38:P49"/>
    <mergeCell ref="S26:W27"/>
    <mergeCell ref="X26:AE27"/>
    <mergeCell ref="I27:R28"/>
    <mergeCell ref="S28:W28"/>
    <mergeCell ref="X29:AD29"/>
    <mergeCell ref="N7:R7"/>
    <mergeCell ref="S7:AE7"/>
    <mergeCell ref="S8:AE8"/>
    <mergeCell ref="P9:R9"/>
    <mergeCell ref="S9:AE9"/>
    <mergeCell ref="P10:R10"/>
  </mergeCells>
  <phoneticPr fontId="2"/>
  <conditionalFormatting sqref="O16:T16">
    <cfRule type="expression" dxfId="2" priority="3">
      <formula>F16=""</formula>
    </cfRule>
  </conditionalFormatting>
  <conditionalFormatting sqref="O19:T19">
    <cfRule type="expression" dxfId="1" priority="2">
      <formula>F19=""</formula>
    </cfRule>
  </conditionalFormatting>
  <conditionalFormatting sqref="O22:T22">
    <cfRule type="expression" dxfId="0" priority="1">
      <formula>F22=""</formula>
    </cfRule>
  </conditionalFormatting>
  <dataValidations count="6">
    <dataValidation type="list" showInputMessage="1" showErrorMessage="1" sqref="F22:M22 F16:M16 F19:M19" xr:uid="{00000000-0002-0000-0B00-000000000000}">
      <formula1>$AQ$6:$AQ$8</formula1>
    </dataValidation>
    <dataValidation type="list" errorStyle="warning" showInputMessage="1" showErrorMessage="1" sqref="F13:M13" xr:uid="{00000000-0002-0000-0B00-000001000000}">
      <formula1>$AP$21:$AP$33</formula1>
    </dataValidation>
    <dataValidation type="list" errorStyle="warning" allowBlank="1" showInputMessage="1" showErrorMessage="1" sqref="B29:E29" xr:uid="{00000000-0002-0000-0B00-000002000000}">
      <formula1>$AP$21:$AP$33</formula1>
    </dataValidation>
    <dataValidation type="list" errorStyle="warning" allowBlank="1" showInputMessage="1" showErrorMessage="1" sqref="S29:W29" xr:uid="{00000000-0002-0000-0B00-000003000000}">
      <formula1>$AQ$6:$AQ$9</formula1>
    </dataValidation>
    <dataValidation type="list" errorStyle="warning" allowBlank="1" showInputMessage="1" showErrorMessage="1" sqref="I29" xr:uid="{00000000-0002-0000-0B00-000004000000}">
      <formula1>$AQ$7:$AQ$8</formula1>
    </dataValidation>
    <dataValidation type="list" showInputMessage="1" showErrorMessage="1" sqref="F14:M15 F20:M21 F17:M18" xr:uid="{00000000-0002-0000-0B00-000005000000}">
      <formula1>$AV$4:$AV$5</formula1>
    </dataValidation>
  </dataValidations>
  <printOptions horizontalCentered="1"/>
  <pageMargins left="0.51181102362204722" right="0.35433070866141736" top="0.47244094488188981" bottom="0.47244094488188981" header="0.31496062992125984" footer="0.31496062992125984"/>
  <pageSetup paperSize="9" scale="97"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52"/>
  <sheetViews>
    <sheetView view="pageBreakPreview" zoomScaleNormal="100" zoomScaleSheetLayoutView="100" workbookViewId="0">
      <selection activeCell="B6" sqref="B6"/>
    </sheetView>
  </sheetViews>
  <sheetFormatPr defaultRowHeight="13.5"/>
  <cols>
    <col min="1" max="1" width="2.5" style="320" customWidth="1"/>
    <col min="2" max="2" width="13.875" style="321" bestFit="1" customWidth="1"/>
    <col min="3" max="3" width="13.375" style="321" customWidth="1"/>
    <col min="4" max="4" width="59.75" style="321" customWidth="1"/>
    <col min="5" max="16384" width="9" style="129"/>
  </cols>
  <sheetData>
    <row r="1" spans="1:4" ht="14.25" thickBot="1">
      <c r="A1" s="320" t="s">
        <v>585</v>
      </c>
    </row>
    <row r="2" spans="1:4" ht="14.25" thickBot="1">
      <c r="B2" s="322" t="s">
        <v>586</v>
      </c>
      <c r="C2" s="323" t="str">
        <f>+TEXT(MAX(C5:C52),"0.00")</f>
        <v>1.00</v>
      </c>
    </row>
    <row r="3" spans="1:4" ht="14.25" thickBot="1">
      <c r="B3" s="322"/>
      <c r="C3" s="322"/>
    </row>
    <row r="4" spans="1:4" ht="14.25" thickBot="1">
      <c r="B4" s="324" t="s">
        <v>587</v>
      </c>
      <c r="C4" s="325" t="s">
        <v>588</v>
      </c>
      <c r="D4" s="326" t="s">
        <v>589</v>
      </c>
    </row>
    <row r="5" spans="1:4">
      <c r="B5" s="327">
        <v>44994</v>
      </c>
      <c r="C5" s="332">
        <v>1</v>
      </c>
      <c r="D5" s="328" t="s">
        <v>590</v>
      </c>
    </row>
    <row r="6" spans="1:4">
      <c r="B6" s="329"/>
      <c r="C6" s="333"/>
      <c r="D6" s="330"/>
    </row>
    <row r="7" spans="1:4" ht="13.5" customHeight="1">
      <c r="B7" s="329"/>
      <c r="C7" s="333"/>
      <c r="D7" s="330"/>
    </row>
    <row r="8" spans="1:4">
      <c r="B8" s="329"/>
      <c r="C8" s="333"/>
      <c r="D8" s="330"/>
    </row>
    <row r="9" spans="1:4">
      <c r="B9" s="329"/>
      <c r="C9" s="334"/>
      <c r="D9" s="331"/>
    </row>
    <row r="10" spans="1:4">
      <c r="B10" s="329"/>
      <c r="C10" s="334"/>
      <c r="D10" s="331"/>
    </row>
    <row r="11" spans="1:4">
      <c r="B11" s="329"/>
      <c r="C11" s="333"/>
      <c r="D11" s="330"/>
    </row>
    <row r="12" spans="1:4">
      <c r="B12" s="329"/>
      <c r="C12" s="333"/>
      <c r="D12" s="330"/>
    </row>
    <row r="13" spans="1:4">
      <c r="B13" s="329"/>
      <c r="C13" s="333"/>
      <c r="D13" s="330"/>
    </row>
    <row r="14" spans="1:4">
      <c r="B14" s="329"/>
      <c r="C14" s="333"/>
      <c r="D14" s="330"/>
    </row>
    <row r="15" spans="1:4">
      <c r="B15" s="329"/>
      <c r="C15" s="333"/>
      <c r="D15" s="330"/>
    </row>
    <row r="16" spans="1:4">
      <c r="B16" s="329"/>
      <c r="C16" s="333"/>
      <c r="D16" s="330"/>
    </row>
    <row r="17" spans="2:4">
      <c r="B17" s="329"/>
      <c r="C17" s="333"/>
      <c r="D17" s="330"/>
    </row>
    <row r="18" spans="2:4">
      <c r="B18" s="330"/>
      <c r="C18" s="333"/>
      <c r="D18" s="330"/>
    </row>
    <row r="19" spans="2:4">
      <c r="B19" s="330"/>
      <c r="C19" s="333"/>
      <c r="D19" s="330"/>
    </row>
    <row r="20" spans="2:4">
      <c r="B20" s="330"/>
      <c r="C20" s="333"/>
      <c r="D20" s="330"/>
    </row>
    <row r="21" spans="2:4">
      <c r="B21" s="330"/>
      <c r="C21" s="333"/>
      <c r="D21" s="330"/>
    </row>
    <row r="22" spans="2:4">
      <c r="B22" s="330"/>
      <c r="C22" s="333"/>
      <c r="D22" s="330"/>
    </row>
    <row r="23" spans="2:4">
      <c r="B23" s="330"/>
      <c r="C23" s="333"/>
      <c r="D23" s="330"/>
    </row>
    <row r="24" spans="2:4">
      <c r="B24" s="330"/>
      <c r="C24" s="333"/>
      <c r="D24" s="330"/>
    </row>
    <row r="25" spans="2:4">
      <c r="B25" s="330"/>
      <c r="C25" s="333"/>
      <c r="D25" s="330"/>
    </row>
    <row r="26" spans="2:4">
      <c r="B26" s="330"/>
      <c r="C26" s="333"/>
      <c r="D26" s="330"/>
    </row>
    <row r="27" spans="2:4">
      <c r="B27" s="330"/>
      <c r="C27" s="333"/>
      <c r="D27" s="330"/>
    </row>
    <row r="28" spans="2:4">
      <c r="B28" s="330"/>
      <c r="C28" s="333"/>
      <c r="D28" s="330"/>
    </row>
    <row r="29" spans="2:4">
      <c r="B29" s="330"/>
      <c r="C29" s="333"/>
      <c r="D29" s="330"/>
    </row>
    <row r="30" spans="2:4">
      <c r="B30" s="330"/>
      <c r="C30" s="333"/>
      <c r="D30" s="330"/>
    </row>
    <row r="31" spans="2:4">
      <c r="B31" s="330"/>
      <c r="C31" s="333"/>
      <c r="D31" s="330"/>
    </row>
    <row r="32" spans="2:4">
      <c r="B32" s="330"/>
      <c r="C32" s="333"/>
      <c r="D32" s="330"/>
    </row>
    <row r="33" spans="2:4">
      <c r="B33" s="330"/>
      <c r="C33" s="333"/>
      <c r="D33" s="330"/>
    </row>
    <row r="34" spans="2:4">
      <c r="B34" s="330"/>
      <c r="C34" s="333"/>
      <c r="D34" s="330"/>
    </row>
    <row r="35" spans="2:4">
      <c r="B35" s="330"/>
      <c r="C35" s="333"/>
      <c r="D35" s="330"/>
    </row>
    <row r="36" spans="2:4">
      <c r="B36" s="330"/>
      <c r="C36" s="333"/>
      <c r="D36" s="330"/>
    </row>
    <row r="37" spans="2:4">
      <c r="B37" s="330"/>
      <c r="C37" s="333"/>
      <c r="D37" s="330"/>
    </row>
    <row r="38" spans="2:4">
      <c r="B38" s="330"/>
      <c r="C38" s="333"/>
      <c r="D38" s="330"/>
    </row>
    <row r="39" spans="2:4">
      <c r="B39" s="330"/>
      <c r="C39" s="333"/>
      <c r="D39" s="330"/>
    </row>
    <row r="40" spans="2:4">
      <c r="B40" s="330"/>
      <c r="C40" s="333"/>
      <c r="D40" s="330"/>
    </row>
    <row r="41" spans="2:4">
      <c r="B41" s="330"/>
      <c r="C41" s="333"/>
      <c r="D41" s="330"/>
    </row>
    <row r="42" spans="2:4">
      <c r="B42" s="330"/>
      <c r="C42" s="333"/>
      <c r="D42" s="330"/>
    </row>
    <row r="43" spans="2:4">
      <c r="B43" s="330"/>
      <c r="C43" s="333"/>
      <c r="D43" s="330"/>
    </row>
    <row r="44" spans="2:4">
      <c r="B44" s="330"/>
      <c r="C44" s="333"/>
      <c r="D44" s="330"/>
    </row>
    <row r="45" spans="2:4">
      <c r="B45" s="330"/>
      <c r="C45" s="333"/>
      <c r="D45" s="330"/>
    </row>
    <row r="46" spans="2:4">
      <c r="B46" s="330"/>
      <c r="C46" s="333"/>
      <c r="D46" s="330"/>
    </row>
    <row r="47" spans="2:4">
      <c r="B47" s="330"/>
      <c r="C47" s="333"/>
      <c r="D47" s="330"/>
    </row>
    <row r="48" spans="2:4">
      <c r="B48" s="330"/>
      <c r="C48" s="333"/>
      <c r="D48" s="330"/>
    </row>
    <row r="49" spans="2:4">
      <c r="B49" s="330"/>
      <c r="C49" s="333"/>
      <c r="D49" s="330"/>
    </row>
    <row r="50" spans="2:4">
      <c r="B50" s="330"/>
      <c r="C50" s="333"/>
      <c r="D50" s="330"/>
    </row>
    <row r="51" spans="2:4">
      <c r="B51" s="330"/>
      <c r="C51" s="333"/>
      <c r="D51" s="330"/>
    </row>
    <row r="52" spans="2:4">
      <c r="B52" s="330"/>
      <c r="C52" s="333"/>
      <c r="D52" s="330"/>
    </row>
  </sheetData>
  <sheetProtection algorithmName="SHA-512" hashValue="mRpcbNXbUblDt1ajdh7/D0VDayoAlbY47nl32bttQiu25gquYwAHtEHdBjfypv2bSF5eLmXeeA4Tko8pyvLTmg==" saltValue="vro3AitGiri+D491H7FsoA==" spinCount="100000" sheet="1" objects="1" scenarios="1" selectLockedCells="1"/>
  <autoFilter ref="B4:D4" xr:uid="{00000000-0009-0000-0000-00000C000000}"/>
  <phoneticPr fontId="2"/>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J32"/>
  <sheetViews>
    <sheetView workbookViewId="0">
      <selection activeCell="C6" sqref="C6"/>
    </sheetView>
  </sheetViews>
  <sheetFormatPr defaultRowHeight="13.5"/>
  <cols>
    <col min="1" max="10" width="10.625" customWidth="1"/>
  </cols>
  <sheetData>
    <row r="1" spans="1:10" ht="28.5">
      <c r="A1" s="182" t="s">
        <v>221</v>
      </c>
      <c r="B1" s="182"/>
      <c r="C1" s="183"/>
      <c r="D1" s="183"/>
      <c r="E1" s="183"/>
      <c r="F1" s="183"/>
      <c r="G1" s="183"/>
      <c r="H1" s="184"/>
      <c r="I1" s="184"/>
      <c r="J1" s="184"/>
    </row>
    <row r="2" spans="1:10" ht="28.5">
      <c r="A2" s="185" t="s">
        <v>222</v>
      </c>
      <c r="B2" s="182"/>
      <c r="C2" s="183"/>
      <c r="D2" s="183"/>
      <c r="E2" s="183"/>
      <c r="F2" s="183"/>
      <c r="G2" s="183"/>
      <c r="H2" s="184"/>
      <c r="I2" s="184"/>
      <c r="J2" s="184"/>
    </row>
    <row r="3" spans="1:10">
      <c r="A3" s="643">
        <v>2021</v>
      </c>
      <c r="B3" s="644"/>
      <c r="C3" s="645">
        <f>A3+1</f>
        <v>2022</v>
      </c>
      <c r="D3" s="646"/>
      <c r="E3" s="645">
        <f>C3+1</f>
        <v>2023</v>
      </c>
      <c r="F3" s="646"/>
      <c r="G3" s="645">
        <f>E3+1</f>
        <v>2024</v>
      </c>
      <c r="H3" s="646"/>
      <c r="I3" s="645">
        <f>G3+1</f>
        <v>2025</v>
      </c>
      <c r="J3" s="646"/>
    </row>
    <row r="4" spans="1:10">
      <c r="A4" s="186" t="s">
        <v>223</v>
      </c>
      <c r="B4" s="187" t="s">
        <v>224</v>
      </c>
      <c r="C4" s="188" t="str">
        <f>A4</f>
        <v>日付</v>
      </c>
      <c r="D4" s="189" t="str">
        <f>B4</f>
        <v>祝日名</v>
      </c>
      <c r="E4" s="188" t="str">
        <f t="shared" ref="E4:J4" si="0">C4</f>
        <v>日付</v>
      </c>
      <c r="F4" s="189" t="str">
        <f t="shared" si="0"/>
        <v>祝日名</v>
      </c>
      <c r="G4" s="188" t="str">
        <f t="shared" si="0"/>
        <v>日付</v>
      </c>
      <c r="H4" s="189" t="str">
        <f t="shared" si="0"/>
        <v>祝日名</v>
      </c>
      <c r="I4" s="188" t="str">
        <f t="shared" si="0"/>
        <v>日付</v>
      </c>
      <c r="J4" s="189" t="str">
        <f t="shared" si="0"/>
        <v>祝日名</v>
      </c>
    </row>
    <row r="5" spans="1:10">
      <c r="A5" s="190">
        <v>44197</v>
      </c>
      <c r="B5" s="191" t="s">
        <v>225</v>
      </c>
      <c r="C5" s="190">
        <v>44562</v>
      </c>
      <c r="D5" s="191" t="s">
        <v>225</v>
      </c>
      <c r="E5" s="190">
        <v>44927</v>
      </c>
      <c r="F5" s="191" t="s">
        <v>225</v>
      </c>
      <c r="G5" s="190">
        <v>45292</v>
      </c>
      <c r="H5" s="191" t="s">
        <v>225</v>
      </c>
      <c r="I5" s="190">
        <v>45658</v>
      </c>
      <c r="J5" s="191" t="s">
        <v>225</v>
      </c>
    </row>
    <row r="6" spans="1:10">
      <c r="A6" s="190">
        <v>44207</v>
      </c>
      <c r="B6" s="191" t="s">
        <v>226</v>
      </c>
      <c r="C6" s="190">
        <v>44571</v>
      </c>
      <c r="D6" s="191" t="s">
        <v>226</v>
      </c>
      <c r="E6" s="190">
        <v>44928</v>
      </c>
      <c r="F6" s="191" t="s">
        <v>281</v>
      </c>
      <c r="G6" s="190">
        <v>45299</v>
      </c>
      <c r="H6" s="191" t="s">
        <v>226</v>
      </c>
      <c r="I6" s="190">
        <v>45670</v>
      </c>
      <c r="J6" s="191" t="s">
        <v>226</v>
      </c>
    </row>
    <row r="7" spans="1:10">
      <c r="A7" s="190">
        <v>44238</v>
      </c>
      <c r="B7" s="191" t="s">
        <v>227</v>
      </c>
      <c r="C7" s="190">
        <v>44603</v>
      </c>
      <c r="D7" s="191" t="s">
        <v>227</v>
      </c>
      <c r="E7" s="190">
        <v>44935</v>
      </c>
      <c r="F7" s="191" t="s">
        <v>226</v>
      </c>
      <c r="G7" s="190">
        <v>45333</v>
      </c>
      <c r="H7" s="191" t="s">
        <v>227</v>
      </c>
      <c r="I7" s="190">
        <v>45699</v>
      </c>
      <c r="J7" s="191" t="s">
        <v>227</v>
      </c>
    </row>
    <row r="8" spans="1:10">
      <c r="A8" s="190">
        <v>44250</v>
      </c>
      <c r="B8" s="191" t="s">
        <v>282</v>
      </c>
      <c r="C8" s="190">
        <v>44615</v>
      </c>
      <c r="D8" s="191" t="s">
        <v>282</v>
      </c>
      <c r="E8" s="190">
        <v>44968</v>
      </c>
      <c r="F8" s="191" t="s">
        <v>227</v>
      </c>
      <c r="G8" s="190">
        <v>45334</v>
      </c>
      <c r="H8" s="191" t="s">
        <v>283</v>
      </c>
      <c r="I8" s="190">
        <v>45711</v>
      </c>
      <c r="J8" s="191" t="s">
        <v>282</v>
      </c>
    </row>
    <row r="9" spans="1:10">
      <c r="A9" s="190">
        <v>44275</v>
      </c>
      <c r="B9" s="191" t="s">
        <v>228</v>
      </c>
      <c r="C9" s="190">
        <v>44641</v>
      </c>
      <c r="D9" s="191" t="s">
        <v>228</v>
      </c>
      <c r="E9" s="190">
        <v>44980</v>
      </c>
      <c r="F9" s="191" t="s">
        <v>282</v>
      </c>
      <c r="G9" s="190">
        <v>45345</v>
      </c>
      <c r="H9" s="191" t="s">
        <v>282</v>
      </c>
      <c r="I9" s="190">
        <v>45712</v>
      </c>
      <c r="J9" s="191" t="s">
        <v>284</v>
      </c>
    </row>
    <row r="10" spans="1:10">
      <c r="A10" s="190">
        <v>44315</v>
      </c>
      <c r="B10" s="191" t="s">
        <v>229</v>
      </c>
      <c r="C10" s="190">
        <v>44680</v>
      </c>
      <c r="D10" s="191" t="s">
        <v>229</v>
      </c>
      <c r="E10" s="190">
        <v>45006</v>
      </c>
      <c r="F10" s="191" t="s">
        <v>228</v>
      </c>
      <c r="G10" s="190">
        <v>45371</v>
      </c>
      <c r="H10" s="191" t="s">
        <v>228</v>
      </c>
      <c r="I10" s="190">
        <v>45736</v>
      </c>
      <c r="J10" s="191" t="s">
        <v>228</v>
      </c>
    </row>
    <row r="11" spans="1:10">
      <c r="A11" s="190">
        <v>44319</v>
      </c>
      <c r="B11" s="191" t="s">
        <v>230</v>
      </c>
      <c r="C11" s="190">
        <v>44684</v>
      </c>
      <c r="D11" s="191" t="s">
        <v>230</v>
      </c>
      <c r="E11" s="190">
        <v>45045</v>
      </c>
      <c r="F11" s="191" t="s">
        <v>229</v>
      </c>
      <c r="G11" s="190">
        <v>45411</v>
      </c>
      <c r="H11" s="191" t="s">
        <v>229</v>
      </c>
      <c r="I11" s="190">
        <v>45776</v>
      </c>
      <c r="J11" s="191" t="s">
        <v>229</v>
      </c>
    </row>
    <row r="12" spans="1:10">
      <c r="A12" s="190">
        <v>44320</v>
      </c>
      <c r="B12" s="191" t="s">
        <v>231</v>
      </c>
      <c r="C12" s="190">
        <v>44685</v>
      </c>
      <c r="D12" s="191" t="s">
        <v>231</v>
      </c>
      <c r="E12" s="190">
        <v>45049</v>
      </c>
      <c r="F12" s="191" t="s">
        <v>230</v>
      </c>
      <c r="G12" s="190">
        <v>45415</v>
      </c>
      <c r="H12" s="191" t="s">
        <v>230</v>
      </c>
      <c r="I12" s="190">
        <v>45780</v>
      </c>
      <c r="J12" s="191" t="s">
        <v>230</v>
      </c>
    </row>
    <row r="13" spans="1:10">
      <c r="A13" s="190">
        <v>44321</v>
      </c>
      <c r="B13" s="191" t="s">
        <v>232</v>
      </c>
      <c r="C13" s="190">
        <v>44686</v>
      </c>
      <c r="D13" s="191" t="s">
        <v>232</v>
      </c>
      <c r="E13" s="190">
        <v>45050</v>
      </c>
      <c r="F13" s="191" t="s">
        <v>231</v>
      </c>
      <c r="G13" s="190">
        <v>45416</v>
      </c>
      <c r="H13" s="191" t="s">
        <v>231</v>
      </c>
      <c r="I13" s="190">
        <v>45781</v>
      </c>
      <c r="J13" s="191" t="s">
        <v>231</v>
      </c>
    </row>
    <row r="14" spans="1:10">
      <c r="A14" s="190">
        <v>44399</v>
      </c>
      <c r="B14" s="191" t="s">
        <v>285</v>
      </c>
      <c r="C14" s="190">
        <v>44760</v>
      </c>
      <c r="D14" s="191" t="s">
        <v>233</v>
      </c>
      <c r="E14" s="190">
        <v>45051</v>
      </c>
      <c r="F14" s="191" t="s">
        <v>232</v>
      </c>
      <c r="G14" s="190">
        <v>45417</v>
      </c>
      <c r="H14" s="191" t="s">
        <v>232</v>
      </c>
      <c r="I14" s="190">
        <v>45782</v>
      </c>
      <c r="J14" s="191" t="s">
        <v>232</v>
      </c>
    </row>
    <row r="15" spans="1:10">
      <c r="A15" s="190">
        <v>44416</v>
      </c>
      <c r="B15" s="191" t="s">
        <v>286</v>
      </c>
      <c r="C15" s="190">
        <v>44784</v>
      </c>
      <c r="D15" s="191" t="s">
        <v>234</v>
      </c>
      <c r="E15" s="190">
        <v>45124</v>
      </c>
      <c r="F15" s="191" t="s">
        <v>233</v>
      </c>
      <c r="G15" s="190">
        <v>45418</v>
      </c>
      <c r="H15" s="191" t="s">
        <v>287</v>
      </c>
      <c r="I15" s="190">
        <v>45783</v>
      </c>
      <c r="J15" s="191" t="s">
        <v>288</v>
      </c>
    </row>
    <row r="16" spans="1:10">
      <c r="A16" s="190">
        <v>44459</v>
      </c>
      <c r="B16" s="191" t="s">
        <v>289</v>
      </c>
      <c r="C16" s="190">
        <v>44823</v>
      </c>
      <c r="D16" s="191" t="s">
        <v>289</v>
      </c>
      <c r="E16" s="190">
        <v>45149</v>
      </c>
      <c r="F16" s="191" t="s">
        <v>234</v>
      </c>
      <c r="G16" s="190">
        <v>45488</v>
      </c>
      <c r="H16" s="191" t="s">
        <v>290</v>
      </c>
      <c r="I16" s="190">
        <v>45859</v>
      </c>
      <c r="J16" s="191" t="s">
        <v>290</v>
      </c>
    </row>
    <row r="17" spans="1:10">
      <c r="A17" s="190">
        <v>44462</v>
      </c>
      <c r="B17" s="191" t="s">
        <v>236</v>
      </c>
      <c r="C17" s="190">
        <v>44827</v>
      </c>
      <c r="D17" s="191" t="s">
        <v>236</v>
      </c>
      <c r="E17" s="190">
        <v>45187</v>
      </c>
      <c r="F17" s="191" t="s">
        <v>235</v>
      </c>
      <c r="G17" s="190">
        <v>45515</v>
      </c>
      <c r="H17" s="191" t="s">
        <v>291</v>
      </c>
      <c r="I17" s="190">
        <v>45880</v>
      </c>
      <c r="J17" s="191" t="s">
        <v>291</v>
      </c>
    </row>
    <row r="18" spans="1:10">
      <c r="A18" s="190">
        <v>44400</v>
      </c>
      <c r="B18" s="191" t="s">
        <v>292</v>
      </c>
      <c r="C18" s="190">
        <v>44844</v>
      </c>
      <c r="D18" s="191" t="s">
        <v>293</v>
      </c>
      <c r="E18" s="190">
        <v>45192</v>
      </c>
      <c r="F18" s="191" t="s">
        <v>236</v>
      </c>
      <c r="G18" s="190">
        <v>45516</v>
      </c>
      <c r="H18" s="191" t="s">
        <v>294</v>
      </c>
      <c r="I18" s="190">
        <v>45915</v>
      </c>
      <c r="J18" s="191" t="s">
        <v>289</v>
      </c>
    </row>
    <row r="19" spans="1:10">
      <c r="A19" s="190">
        <v>44503</v>
      </c>
      <c r="B19" s="191" t="s">
        <v>237</v>
      </c>
      <c r="C19" s="190">
        <v>44868</v>
      </c>
      <c r="D19" s="191" t="s">
        <v>237</v>
      </c>
      <c r="E19" s="190">
        <v>45208</v>
      </c>
      <c r="F19" s="191" t="s">
        <v>293</v>
      </c>
      <c r="G19" s="190">
        <v>45551</v>
      </c>
      <c r="H19" s="191" t="s">
        <v>289</v>
      </c>
      <c r="I19" s="190">
        <v>45923</v>
      </c>
      <c r="J19" s="191" t="s">
        <v>295</v>
      </c>
    </row>
    <row r="20" spans="1:10">
      <c r="A20" s="190">
        <v>44523</v>
      </c>
      <c r="B20" s="191" t="s">
        <v>238</v>
      </c>
      <c r="C20" s="190">
        <v>44888</v>
      </c>
      <c r="D20" s="191" t="s">
        <v>238</v>
      </c>
      <c r="E20" s="190">
        <v>45233</v>
      </c>
      <c r="F20" s="191" t="s">
        <v>237</v>
      </c>
      <c r="G20" s="190">
        <v>45557</v>
      </c>
      <c r="H20" s="191" t="s">
        <v>295</v>
      </c>
      <c r="I20" s="190">
        <v>45943</v>
      </c>
      <c r="J20" s="191" t="s">
        <v>293</v>
      </c>
    </row>
    <row r="21" spans="1:10">
      <c r="A21" s="190">
        <v>44417</v>
      </c>
      <c r="B21" s="191" t="s">
        <v>296</v>
      </c>
      <c r="C21" s="190"/>
      <c r="D21" s="191"/>
      <c r="E21" s="190">
        <v>45253</v>
      </c>
      <c r="F21" s="191" t="s">
        <v>238</v>
      </c>
      <c r="G21" s="190">
        <v>45558</v>
      </c>
      <c r="H21" s="191" t="s">
        <v>297</v>
      </c>
      <c r="I21" s="190">
        <v>45964</v>
      </c>
      <c r="J21" s="191" t="s">
        <v>237</v>
      </c>
    </row>
    <row r="22" spans="1:10">
      <c r="A22" s="190"/>
      <c r="B22" s="191"/>
      <c r="C22" s="190"/>
      <c r="D22" s="191"/>
      <c r="E22" s="190"/>
      <c r="F22" s="191"/>
      <c r="G22" s="190">
        <v>45579</v>
      </c>
      <c r="H22" s="191" t="s">
        <v>298</v>
      </c>
      <c r="I22" s="190">
        <v>45984</v>
      </c>
      <c r="J22" s="191" t="s">
        <v>238</v>
      </c>
    </row>
    <row r="23" spans="1:10">
      <c r="A23" s="190"/>
      <c r="B23" s="191"/>
      <c r="C23" s="190"/>
      <c r="D23" s="191"/>
      <c r="E23" s="190"/>
      <c r="F23" s="191"/>
      <c r="G23" s="190">
        <v>45599</v>
      </c>
      <c r="H23" s="191" t="s">
        <v>299</v>
      </c>
      <c r="I23" s="190">
        <v>45985</v>
      </c>
      <c r="J23" s="191" t="s">
        <v>300</v>
      </c>
    </row>
    <row r="24" spans="1:10">
      <c r="A24" s="190"/>
      <c r="B24" s="191"/>
      <c r="C24" s="190"/>
      <c r="D24" s="191"/>
      <c r="E24" s="190"/>
      <c r="F24" s="191"/>
      <c r="G24" s="190">
        <v>45600</v>
      </c>
      <c r="H24" s="191" t="s">
        <v>301</v>
      </c>
      <c r="I24" s="190"/>
      <c r="J24" s="191"/>
    </row>
    <row r="25" spans="1:10">
      <c r="A25" s="190"/>
      <c r="B25" s="191"/>
      <c r="C25" s="190"/>
      <c r="D25" s="191"/>
      <c r="E25" s="190"/>
      <c r="F25" s="191"/>
      <c r="G25" s="190">
        <v>45619</v>
      </c>
      <c r="H25" s="191" t="s">
        <v>302</v>
      </c>
      <c r="I25" s="190"/>
      <c r="J25" s="191"/>
    </row>
    <row r="26" spans="1:10">
      <c r="A26" s="190"/>
      <c r="B26" s="191"/>
      <c r="C26" s="190"/>
      <c r="D26" s="191"/>
      <c r="E26" s="190"/>
      <c r="F26" s="191"/>
      <c r="G26" s="190"/>
      <c r="H26" s="191"/>
      <c r="I26" s="190"/>
      <c r="J26" s="191"/>
    </row>
    <row r="27" spans="1:10">
      <c r="A27" s="190"/>
      <c r="B27" s="191"/>
      <c r="C27" s="190"/>
      <c r="D27" s="191"/>
      <c r="E27" s="190"/>
      <c r="F27" s="191"/>
      <c r="G27" s="190"/>
      <c r="H27" s="191"/>
      <c r="I27" s="190"/>
      <c r="J27" s="191"/>
    </row>
    <row r="28" spans="1:10">
      <c r="A28" s="190"/>
      <c r="B28" s="191"/>
      <c r="C28" s="190"/>
      <c r="D28" s="191"/>
      <c r="E28" s="190"/>
      <c r="F28" s="191"/>
      <c r="G28" s="190"/>
      <c r="H28" s="191"/>
      <c r="I28" s="190"/>
      <c r="J28" s="191"/>
    </row>
    <row r="29" spans="1:10">
      <c r="A29" s="190"/>
      <c r="B29" s="191"/>
      <c r="C29" s="190"/>
      <c r="D29" s="191"/>
      <c r="E29" s="190"/>
      <c r="F29" s="191"/>
      <c r="G29" s="190"/>
      <c r="H29" s="191"/>
      <c r="I29" s="190"/>
      <c r="J29" s="191"/>
    </row>
    <row r="30" spans="1:10">
      <c r="A30" s="190"/>
      <c r="B30" s="191"/>
      <c r="C30" s="190"/>
      <c r="D30" s="191"/>
      <c r="E30" s="190"/>
      <c r="F30" s="191"/>
      <c r="G30" s="190"/>
      <c r="H30" s="191"/>
      <c r="I30" s="190"/>
      <c r="J30" s="191"/>
    </row>
    <row r="31" spans="1:10">
      <c r="A31" s="190"/>
      <c r="B31" s="191"/>
      <c r="C31" s="190"/>
      <c r="D31" s="191"/>
      <c r="E31" s="190"/>
      <c r="F31" s="191"/>
      <c r="G31" s="190"/>
      <c r="H31" s="191"/>
      <c r="I31" s="190"/>
      <c r="J31" s="191"/>
    </row>
    <row r="32" spans="1:10">
      <c r="A32" s="190"/>
      <c r="B32" s="191"/>
      <c r="C32" s="190"/>
      <c r="D32" s="191"/>
      <c r="E32" s="190"/>
      <c r="F32" s="191"/>
      <c r="G32" s="190"/>
      <c r="H32" s="191"/>
      <c r="I32" s="190"/>
      <c r="J32" s="191"/>
    </row>
  </sheetData>
  <sheetProtection sheet="1" objects="1" scenarios="1" selectLockedCells="1"/>
  <mergeCells count="5">
    <mergeCell ref="A3:B3"/>
    <mergeCell ref="C3:D3"/>
    <mergeCell ref="E3:F3"/>
    <mergeCell ref="G3:H3"/>
    <mergeCell ref="I3:J3"/>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K654"/>
  <sheetViews>
    <sheetView workbookViewId="0">
      <pane xSplit="6" ySplit="3" topLeftCell="G4" activePane="bottomRight" state="frozen"/>
      <selection activeCell="D38" sqref="D38"/>
      <selection pane="topRight" activeCell="D38" sqref="D38"/>
      <selection pane="bottomLeft" activeCell="D38" sqref="D38"/>
      <selection pane="bottomRight" activeCell="F47" sqref="F46:F47"/>
    </sheetView>
  </sheetViews>
  <sheetFormatPr defaultColWidth="8" defaultRowHeight="13.5"/>
  <cols>
    <col min="1" max="1" width="6.125" style="129" customWidth="1"/>
    <col min="2" max="2" width="8" style="129" customWidth="1"/>
    <col min="3" max="3" width="11.875" style="129" customWidth="1"/>
    <col min="4" max="5" width="8" style="129" customWidth="1"/>
    <col min="6" max="6" width="35.5" style="129" customWidth="1"/>
    <col min="7" max="9" width="6" style="129" customWidth="1"/>
    <col min="10" max="10" width="14" style="282" customWidth="1"/>
    <col min="11" max="11" width="17.375" style="282" customWidth="1"/>
    <col min="12" max="12" width="10.875" style="283" customWidth="1"/>
    <col min="13" max="21" width="9" style="282" customWidth="1"/>
    <col min="22" max="64" width="9" style="129" customWidth="1"/>
    <col min="65" max="65" width="13.75" style="129" customWidth="1"/>
    <col min="66" max="237" width="9" style="129" customWidth="1"/>
    <col min="238" max="238" width="6" style="129" bestFit="1" customWidth="1"/>
    <col min="239" max="241" width="8" style="129" bestFit="1" customWidth="1"/>
    <col min="242" max="242" width="35.5" style="129" bestFit="1" customWidth="1"/>
    <col min="243" max="243" width="20.5" style="129" bestFit="1" customWidth="1"/>
    <col min="244" max="16384" width="8" style="129"/>
  </cols>
  <sheetData>
    <row r="1" spans="1:245" ht="32.25" customHeight="1">
      <c r="A1" s="279" t="s">
        <v>305</v>
      </c>
      <c r="B1" s="279" t="s">
        <v>306</v>
      </c>
      <c r="C1" s="355" t="s">
        <v>307</v>
      </c>
      <c r="D1" s="356"/>
      <c r="E1" s="280" t="s">
        <v>308</v>
      </c>
      <c r="F1" s="280" t="s">
        <v>309</v>
      </c>
      <c r="G1" s="279" t="s">
        <v>305</v>
      </c>
      <c r="H1" s="281"/>
      <c r="I1" s="28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row>
    <row r="2" spans="1:245">
      <c r="A2" s="279"/>
      <c r="B2" s="279"/>
      <c r="C2" s="279">
        <v>1</v>
      </c>
      <c r="D2" s="284">
        <v>2</v>
      </c>
      <c r="E2" s="284"/>
      <c r="F2" s="284"/>
      <c r="G2" s="279"/>
      <c r="H2" s="281"/>
      <c r="I2" s="281"/>
      <c r="M2" s="282">
        <v>1</v>
      </c>
      <c r="N2" s="282">
        <v>2</v>
      </c>
      <c r="O2" s="282">
        <v>3</v>
      </c>
      <c r="P2" s="282">
        <v>4</v>
      </c>
      <c r="Q2" s="282">
        <v>5</v>
      </c>
      <c r="R2" s="282">
        <v>6</v>
      </c>
      <c r="S2" s="282">
        <v>7</v>
      </c>
      <c r="T2" s="282">
        <v>8</v>
      </c>
      <c r="U2" s="282">
        <v>9</v>
      </c>
      <c r="V2" s="282">
        <v>10</v>
      </c>
      <c r="W2" s="282">
        <v>11</v>
      </c>
      <c r="X2" s="282">
        <v>12</v>
      </c>
      <c r="Y2" s="282">
        <v>13</v>
      </c>
      <c r="Z2" s="282">
        <v>14</v>
      </c>
      <c r="AA2" s="282">
        <v>15</v>
      </c>
      <c r="AB2" s="282">
        <v>16</v>
      </c>
      <c r="AC2" s="282">
        <v>17</v>
      </c>
      <c r="AD2" s="282">
        <v>18</v>
      </c>
      <c r="AE2" s="282">
        <v>19</v>
      </c>
      <c r="AF2" s="282">
        <v>20</v>
      </c>
      <c r="AG2" s="282">
        <v>21</v>
      </c>
      <c r="AH2" s="282">
        <v>22</v>
      </c>
      <c r="AI2" s="282">
        <v>23</v>
      </c>
      <c r="AJ2" s="282">
        <v>24</v>
      </c>
      <c r="AK2" s="282">
        <v>25</v>
      </c>
      <c r="AL2" s="282">
        <v>26</v>
      </c>
      <c r="AM2" s="282">
        <v>27</v>
      </c>
      <c r="AN2" s="282">
        <v>28</v>
      </c>
      <c r="AO2" s="282">
        <v>29</v>
      </c>
      <c r="AP2" s="282">
        <v>30</v>
      </c>
      <c r="AQ2" s="282">
        <v>31</v>
      </c>
      <c r="AR2" s="282">
        <v>32</v>
      </c>
      <c r="AS2" s="282">
        <v>33</v>
      </c>
      <c r="AT2" s="282">
        <v>34</v>
      </c>
      <c r="AU2" s="282">
        <v>35</v>
      </c>
      <c r="AV2" s="282">
        <v>36</v>
      </c>
      <c r="AW2" s="282">
        <v>37</v>
      </c>
      <c r="AX2" s="282">
        <v>38</v>
      </c>
      <c r="AY2" s="282">
        <v>39</v>
      </c>
      <c r="AZ2" s="282">
        <v>40</v>
      </c>
      <c r="BA2" s="282">
        <v>41</v>
      </c>
      <c r="BB2" s="282">
        <v>42</v>
      </c>
      <c r="BC2" s="282">
        <v>43</v>
      </c>
      <c r="BD2" s="282">
        <v>44</v>
      </c>
      <c r="BE2" s="282">
        <v>45</v>
      </c>
      <c r="BF2" s="282">
        <v>46</v>
      </c>
      <c r="BG2" s="282">
        <v>47</v>
      </c>
      <c r="BH2" s="282">
        <v>48</v>
      </c>
      <c r="BI2" s="282">
        <v>49</v>
      </c>
      <c r="BJ2" s="282">
        <v>50</v>
      </c>
      <c r="BK2" s="282">
        <v>51</v>
      </c>
      <c r="BL2" s="282">
        <v>52</v>
      </c>
      <c r="BM2" s="282">
        <v>53</v>
      </c>
      <c r="BN2" s="282">
        <v>54</v>
      </c>
      <c r="BO2" s="282">
        <v>55</v>
      </c>
      <c r="BP2" s="282">
        <v>56</v>
      </c>
      <c r="BQ2" s="282">
        <v>57</v>
      </c>
      <c r="BR2" s="282">
        <v>58</v>
      </c>
      <c r="BS2" s="282">
        <v>59</v>
      </c>
      <c r="BT2" s="282">
        <v>60</v>
      </c>
      <c r="BU2" s="282">
        <v>61</v>
      </c>
      <c r="BV2" s="282">
        <v>62</v>
      </c>
      <c r="BW2" s="282">
        <v>63</v>
      </c>
      <c r="BX2" s="282">
        <v>64</v>
      </c>
      <c r="BY2" s="282">
        <v>65</v>
      </c>
      <c r="BZ2" s="282">
        <v>66</v>
      </c>
      <c r="CA2" s="282">
        <v>67</v>
      </c>
      <c r="CB2" s="282">
        <v>68</v>
      </c>
      <c r="CC2" s="282">
        <v>69</v>
      </c>
      <c r="CD2" s="282">
        <v>70</v>
      </c>
      <c r="CE2" s="282">
        <v>71</v>
      </c>
      <c r="CF2" s="282">
        <v>72</v>
      </c>
      <c r="CG2" s="282">
        <v>73</v>
      </c>
      <c r="CH2" s="282">
        <v>74</v>
      </c>
      <c r="CI2" s="282">
        <v>75</v>
      </c>
      <c r="CJ2" s="282">
        <v>76</v>
      </c>
      <c r="CK2" s="282">
        <v>77</v>
      </c>
      <c r="CL2" s="282">
        <v>78</v>
      </c>
      <c r="CM2" s="282">
        <v>79</v>
      </c>
      <c r="CN2" s="282">
        <v>80</v>
      </c>
      <c r="CO2" s="282">
        <v>81</v>
      </c>
    </row>
    <row r="3" spans="1:245" ht="33.75">
      <c r="A3" s="285" t="s">
        <v>310</v>
      </c>
      <c r="B3" s="286" t="s">
        <v>311</v>
      </c>
      <c r="C3" s="286" t="s">
        <v>312</v>
      </c>
      <c r="D3" s="286" t="s">
        <v>313</v>
      </c>
      <c r="E3" s="286" t="s">
        <v>314</v>
      </c>
      <c r="F3" s="286" t="s">
        <v>315</v>
      </c>
      <c r="G3" s="287"/>
      <c r="H3" s="287"/>
      <c r="I3" s="287"/>
      <c r="K3" s="282" t="s">
        <v>214</v>
      </c>
      <c r="M3" s="288" t="str">
        <f t="shared" ref="M3:AR3" si="0">VLOOKUP(M2,$I$4:$J$652,2,FALSE)</f>
        <v>中央区01私立01保育所</v>
      </c>
      <c r="N3" s="288" t="str">
        <f t="shared" si="0"/>
        <v>北区01私立01保育所</v>
      </c>
      <c r="O3" s="288" t="str">
        <f t="shared" si="0"/>
        <v>東区01私立01保育所</v>
      </c>
      <c r="P3" s="288" t="str">
        <f t="shared" si="0"/>
        <v>白石区01私立01保育所</v>
      </c>
      <c r="Q3" s="288" t="str">
        <f t="shared" si="0"/>
        <v>厚別区01私立01保育所</v>
      </c>
      <c r="R3" s="288" t="str">
        <f t="shared" si="0"/>
        <v>豊平区01私立01保育所</v>
      </c>
      <c r="S3" s="288" t="str">
        <f t="shared" si="0"/>
        <v>清田区01私立01保育所</v>
      </c>
      <c r="T3" s="288" t="str">
        <f t="shared" si="0"/>
        <v>南区01私立01保育所</v>
      </c>
      <c r="U3" s="288" t="str">
        <f t="shared" si="0"/>
        <v>西区01私立01保育所</v>
      </c>
      <c r="V3" s="288" t="str">
        <f t="shared" si="0"/>
        <v>手稲区01私立01保育所</v>
      </c>
      <c r="W3" s="288" t="str">
        <f t="shared" si="0"/>
        <v>中央区02公設民営01保育所</v>
      </c>
      <c r="X3" s="288" t="str">
        <f t="shared" si="0"/>
        <v>西区02公設民営01保育所</v>
      </c>
      <c r="Y3" s="288" t="str">
        <f t="shared" si="0"/>
        <v>中央区03公立01保育所</v>
      </c>
      <c r="Z3" s="288" t="str">
        <f t="shared" si="0"/>
        <v>北区03公立01保育所</v>
      </c>
      <c r="AA3" s="288" t="str">
        <f t="shared" si="0"/>
        <v>東区03公立01保育所</v>
      </c>
      <c r="AB3" s="288" t="str">
        <f t="shared" si="0"/>
        <v>白石区03公立01保育所</v>
      </c>
      <c r="AC3" s="288" t="str">
        <f t="shared" si="0"/>
        <v>厚別区03公立01保育所</v>
      </c>
      <c r="AD3" s="288" t="str">
        <f t="shared" si="0"/>
        <v>豊平区03公立01保育所</v>
      </c>
      <c r="AE3" s="288" t="str">
        <f t="shared" si="0"/>
        <v>西区03公立01保育所</v>
      </c>
      <c r="AF3" s="288" t="str">
        <f t="shared" si="0"/>
        <v>手稲区03公立01保育所</v>
      </c>
      <c r="AG3" s="288" t="str">
        <f t="shared" si="0"/>
        <v>中央区01私立02幼稚園</v>
      </c>
      <c r="AH3" s="288" t="str">
        <f t="shared" si="0"/>
        <v>北区01私立02幼稚園</v>
      </c>
      <c r="AI3" s="288" t="str">
        <f t="shared" si="0"/>
        <v>東区01私立02幼稚園</v>
      </c>
      <c r="AJ3" s="288" t="str">
        <f t="shared" si="0"/>
        <v>白石区01私立02幼稚園</v>
      </c>
      <c r="AK3" s="288" t="str">
        <f t="shared" si="0"/>
        <v>厚別区01私立02幼稚園</v>
      </c>
      <c r="AL3" s="288" t="str">
        <f t="shared" si="0"/>
        <v>豊平区01私立02幼稚園</v>
      </c>
      <c r="AM3" s="288" t="str">
        <f t="shared" si="0"/>
        <v>清田区01私立02幼稚園</v>
      </c>
      <c r="AN3" s="288" t="str">
        <f t="shared" si="0"/>
        <v>南区01私立02幼稚園</v>
      </c>
      <c r="AO3" s="288" t="str">
        <f t="shared" si="0"/>
        <v>西区01私立02幼稚園</v>
      </c>
      <c r="AP3" s="288" t="str">
        <f t="shared" si="0"/>
        <v>手稲区01私立02幼稚園</v>
      </c>
      <c r="AQ3" s="288" t="str">
        <f t="shared" si="0"/>
        <v>中央区02公立02幼稚園</v>
      </c>
      <c r="AR3" s="288" t="str">
        <f t="shared" si="0"/>
        <v>北区02公立02幼稚園</v>
      </c>
      <c r="AS3" s="288" t="str">
        <f t="shared" ref="AS3:BX3" si="1">VLOOKUP(AS2,$I$4:$J$652,2,FALSE)</f>
        <v>東区02公立02幼稚園</v>
      </c>
      <c r="AT3" s="288" t="str">
        <f t="shared" si="1"/>
        <v>白石区02公立02幼稚園</v>
      </c>
      <c r="AU3" s="288" t="str">
        <f t="shared" si="1"/>
        <v>厚別区02公立02幼稚園</v>
      </c>
      <c r="AV3" s="288" t="str">
        <f t="shared" si="1"/>
        <v>豊平区02公立02幼稚園</v>
      </c>
      <c r="AW3" s="288" t="str">
        <f t="shared" si="1"/>
        <v>南区02公立02幼稚園</v>
      </c>
      <c r="AX3" s="288" t="str">
        <f t="shared" si="1"/>
        <v>西区02公立02幼稚園</v>
      </c>
      <c r="AY3" s="288" t="str">
        <f t="shared" si="1"/>
        <v>手稲区02公立02幼稚園</v>
      </c>
      <c r="AZ3" s="288" t="str">
        <f t="shared" si="1"/>
        <v>中央区01私立03認定こども園</v>
      </c>
      <c r="BA3" s="288" t="str">
        <f t="shared" si="1"/>
        <v>北区01私立03認定こども園</v>
      </c>
      <c r="BB3" s="288" t="str">
        <f t="shared" si="1"/>
        <v>東区01私立03認定こども園</v>
      </c>
      <c r="BC3" s="288" t="str">
        <f t="shared" si="1"/>
        <v>白石区01私立03認定こども園</v>
      </c>
      <c r="BD3" s="288" t="str">
        <f t="shared" si="1"/>
        <v>厚別区01私立03認定こども園</v>
      </c>
      <c r="BE3" s="288" t="str">
        <f t="shared" si="1"/>
        <v>豊平区01私立03認定こども園</v>
      </c>
      <c r="BF3" s="288" t="str">
        <f t="shared" si="1"/>
        <v>清田区01私立03認定こども園</v>
      </c>
      <c r="BG3" s="288" t="str">
        <f t="shared" si="1"/>
        <v>南区01私立03認定こども園</v>
      </c>
      <c r="BH3" s="288" t="str">
        <f t="shared" si="1"/>
        <v>西区01私立03認定こども園</v>
      </c>
      <c r="BI3" s="288" t="str">
        <f t="shared" si="1"/>
        <v>手稲区01私立03認定こども園</v>
      </c>
      <c r="BJ3" s="288" t="str">
        <f t="shared" si="1"/>
        <v>清田区02公立03認定こども園</v>
      </c>
      <c r="BK3" s="288" t="str">
        <f t="shared" si="1"/>
        <v>中央区01私立04小規模A・B・C</v>
      </c>
      <c r="BL3" s="288" t="str">
        <f t="shared" si="1"/>
        <v>北区01私立04小規模A・B・C</v>
      </c>
      <c r="BM3" s="288" t="str">
        <f t="shared" si="1"/>
        <v>東区01私立04小規模A・B・C</v>
      </c>
      <c r="BN3" s="288" t="str">
        <f t="shared" si="1"/>
        <v>白石区01私立04小規模A・B・C</v>
      </c>
      <c r="BO3" s="288" t="str">
        <f t="shared" si="1"/>
        <v>厚別区01私立04小規模A・B・C</v>
      </c>
      <c r="BP3" s="288" t="str">
        <f t="shared" si="1"/>
        <v>豊平区01私立04小規模A・B・C</v>
      </c>
      <c r="BQ3" s="288" t="str">
        <f t="shared" si="1"/>
        <v>清田区01私立04小規模A・B・C</v>
      </c>
      <c r="BR3" s="288" t="str">
        <f t="shared" si="1"/>
        <v>南区01私立04小規模A・B・C</v>
      </c>
      <c r="BS3" s="288" t="str">
        <f t="shared" si="1"/>
        <v>西区01私立04小規模A・B・C</v>
      </c>
      <c r="BT3" s="288" t="str">
        <f t="shared" si="1"/>
        <v>手稲区01私立04小規模A・B・C</v>
      </c>
      <c r="BU3" s="288" t="str">
        <f t="shared" si="1"/>
        <v>南区03公設民営04小規模A・B・C</v>
      </c>
      <c r="BV3" s="288" t="str">
        <f t="shared" si="1"/>
        <v>北区01私立05家庭的</v>
      </c>
      <c r="BW3" s="288" t="str">
        <f t="shared" si="1"/>
        <v>東区01私立05家庭的</v>
      </c>
      <c r="BX3" s="288" t="str">
        <f t="shared" si="1"/>
        <v>清田区01私立05家庭的</v>
      </c>
      <c r="BY3" s="288" t="str">
        <f t="shared" ref="BY3:CO3" si="2">VLOOKUP(BY2,$I$4:$J$652,2,FALSE)</f>
        <v>南区01私立05家庭的</v>
      </c>
      <c r="BZ3" s="288" t="str">
        <f t="shared" si="2"/>
        <v>西区01私立05家庭的</v>
      </c>
      <c r="CA3" s="288" t="str">
        <f t="shared" si="2"/>
        <v>手稲区01私立05家庭的</v>
      </c>
      <c r="CB3" s="288" t="str">
        <f t="shared" si="2"/>
        <v>東区01私立06事業所内</v>
      </c>
      <c r="CC3" s="288" t="str">
        <f t="shared" si="2"/>
        <v>白石区01私立06事業所内</v>
      </c>
      <c r="CD3" s="288" t="str">
        <f t="shared" si="2"/>
        <v>豊平区01私立06事業所内</v>
      </c>
      <c r="CE3" s="288" t="str">
        <f t="shared" si="2"/>
        <v>南区01私立06事業所内</v>
      </c>
      <c r="CF3" s="288" t="str">
        <f t="shared" si="2"/>
        <v>西区01私立06事業所内</v>
      </c>
      <c r="CG3" s="288" t="str">
        <f t="shared" si="2"/>
        <v/>
      </c>
      <c r="CH3" s="288" t="e">
        <f t="shared" si="2"/>
        <v>#N/A</v>
      </c>
      <c r="CI3" s="288" t="e">
        <f t="shared" si="2"/>
        <v>#N/A</v>
      </c>
      <c r="CJ3" s="288" t="e">
        <f t="shared" si="2"/>
        <v>#N/A</v>
      </c>
      <c r="CK3" s="288" t="e">
        <f t="shared" si="2"/>
        <v>#N/A</v>
      </c>
      <c r="CL3" s="288" t="e">
        <f t="shared" si="2"/>
        <v>#N/A</v>
      </c>
      <c r="CM3" s="288" t="e">
        <f t="shared" si="2"/>
        <v>#N/A</v>
      </c>
      <c r="CN3" s="288" t="e">
        <f t="shared" si="2"/>
        <v>#N/A</v>
      </c>
      <c r="CO3" s="289" t="e">
        <f t="shared" si="2"/>
        <v>#N/A</v>
      </c>
    </row>
    <row r="4" spans="1:245" s="300" customFormat="1">
      <c r="A4" s="290">
        <v>100004</v>
      </c>
      <c r="B4" s="291" t="s">
        <v>595</v>
      </c>
      <c r="C4" s="291" t="s">
        <v>596</v>
      </c>
      <c r="D4" s="291" t="s">
        <v>597</v>
      </c>
      <c r="E4" s="291" t="s">
        <v>324</v>
      </c>
      <c r="F4" s="292" t="s">
        <v>325</v>
      </c>
      <c r="G4" s="293">
        <f t="shared" ref="G4:G35" si="3">A4</f>
        <v>100004</v>
      </c>
      <c r="H4" s="293">
        <f>COUNTIF($J$4:J4,J4)</f>
        <v>1</v>
      </c>
      <c r="I4" s="293">
        <f>IF(H4=1,COUNTIF($H$4:H4,1),"")</f>
        <v>1</v>
      </c>
      <c r="J4" s="294" t="str">
        <f>$E4&amp;$B4&amp;$C4</f>
        <v>中央区01私立01保育所</v>
      </c>
      <c r="K4" s="294" t="str">
        <f>$F4</f>
        <v>救世軍桑園保育所</v>
      </c>
      <c r="L4" s="295"/>
      <c r="M4" s="296"/>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8"/>
      <c r="CH4" s="298"/>
      <c r="CI4" s="298"/>
      <c r="CJ4" s="298"/>
      <c r="CK4" s="298"/>
      <c r="CL4" s="298"/>
      <c r="CM4" s="298"/>
      <c r="CN4" s="298"/>
      <c r="CO4" s="29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row>
    <row r="5" spans="1:245" s="300" customFormat="1">
      <c r="A5" s="301">
        <v>100005</v>
      </c>
      <c r="B5" s="291" t="s">
        <v>595</v>
      </c>
      <c r="C5" s="291" t="s">
        <v>596</v>
      </c>
      <c r="D5" s="291" t="s">
        <v>597</v>
      </c>
      <c r="E5" s="291" t="s">
        <v>324</v>
      </c>
      <c r="F5" s="292" t="s">
        <v>326</v>
      </c>
      <c r="G5" s="293">
        <f t="shared" si="3"/>
        <v>100005</v>
      </c>
      <c r="H5" s="293">
        <f>COUNTIF($J$4:J5,J5)</f>
        <v>2</v>
      </c>
      <c r="I5" s="293" t="str">
        <f>IF(H5=1,COUNTIF($H$4:H5,1),"")</f>
        <v/>
      </c>
      <c r="J5" s="294" t="str">
        <f t="shared" ref="J5:J68" si="4">$E5&amp;$B5&amp;$C5</f>
        <v>中央区01私立01保育所</v>
      </c>
      <c r="K5" s="294" t="str">
        <f t="shared" ref="K5:K68" si="5">$F5</f>
        <v>駒鳥保育所</v>
      </c>
      <c r="L5" s="295">
        <v>1</v>
      </c>
      <c r="M5" s="296" t="str">
        <f t="shared" ref="M5:V14" si="6">IFERROR(INDEX($H$4:$K$652,MATCH($L5&amp;M$3,INDEX($H$4:$H$652&amp;$J$4:$J$652,),0),MATCH("施設名",$H$3:$K$3,0)),"")</f>
        <v>救世軍桑園保育所</v>
      </c>
      <c r="N5" s="297" t="str">
        <f t="shared" si="6"/>
        <v>あいの里協働保育園</v>
      </c>
      <c r="O5" s="297" t="str">
        <f t="shared" si="6"/>
        <v>札苗保育園</v>
      </c>
      <c r="P5" s="297" t="str">
        <f t="shared" si="6"/>
        <v>東札幌かすたねっと保育園</v>
      </c>
      <c r="Q5" s="297" t="str">
        <f t="shared" si="6"/>
        <v>まごころ保育園</v>
      </c>
      <c r="R5" s="297" t="str">
        <f t="shared" si="6"/>
        <v>札幌愛隣舘保育園</v>
      </c>
      <c r="S5" s="297" t="str">
        <f t="shared" si="6"/>
        <v>清田保育園</v>
      </c>
      <c r="T5" s="297" t="str">
        <f t="shared" si="6"/>
        <v>真駒内保育園</v>
      </c>
      <c r="U5" s="297" t="str">
        <f t="shared" si="6"/>
        <v>琴似あやめ保育園</v>
      </c>
      <c r="V5" s="297" t="str">
        <f t="shared" si="6"/>
        <v>手稲曙保育園</v>
      </c>
      <c r="W5" s="297" t="str">
        <f t="shared" ref="W5:AF14" si="7">IFERROR(INDEX($H$4:$K$652,MATCH($L5&amp;W$3,INDEX($H$4:$H$652&amp;$J$4:$J$652,),0),MATCH("施設名",$H$3:$K$3,0)),"")</f>
        <v>札幌市大通保育園</v>
      </c>
      <c r="X5" s="297" t="str">
        <f t="shared" si="7"/>
        <v>札幌市二十四軒南保育園</v>
      </c>
      <c r="Y5" s="297" t="str">
        <f t="shared" si="7"/>
        <v>札幌市あけぼの保育園</v>
      </c>
      <c r="Z5" s="297" t="str">
        <f t="shared" si="7"/>
        <v>札幌市新川保育園</v>
      </c>
      <c r="AA5" s="297" t="str">
        <f t="shared" si="7"/>
        <v>札幌市東区保育・子育て支援センター</v>
      </c>
      <c r="AB5" s="297" t="str">
        <f t="shared" si="7"/>
        <v>札幌市青葉保育園</v>
      </c>
      <c r="AC5" s="297" t="str">
        <f t="shared" si="7"/>
        <v>札幌市厚別区保育・子育て支援センター</v>
      </c>
      <c r="AD5" s="297" t="str">
        <f t="shared" si="7"/>
        <v>札幌市豊平区保育・子育て支援センター</v>
      </c>
      <c r="AE5" s="297" t="str">
        <f t="shared" si="7"/>
        <v>札幌市西区保育・子育て支援センター</v>
      </c>
      <c r="AF5" s="297" t="str">
        <f t="shared" si="7"/>
        <v>札幌市手稲区保育・子育て支援センター</v>
      </c>
      <c r="AG5" s="297" t="str">
        <f t="shared" ref="AG5:AP14" si="8">IFERROR(INDEX($H$4:$K$652,MATCH($L5&amp;AG$3,INDEX($H$4:$H$652&amp;$J$4:$J$652,),0),MATCH("施設名",$H$3:$K$3,0)),"")</f>
        <v>さゆり幼稚園</v>
      </c>
      <c r="AH5" s="297" t="str">
        <f t="shared" si="8"/>
        <v>百合が原幼稚園</v>
      </c>
      <c r="AI5" s="297" t="str">
        <f t="shared" si="8"/>
        <v>天使幼稚園</v>
      </c>
      <c r="AJ5" s="297" t="str">
        <f t="shared" si="8"/>
        <v>しろいし幼稚園</v>
      </c>
      <c r="AK5" s="297" t="str">
        <f t="shared" si="8"/>
        <v>北光幼稚園</v>
      </c>
      <c r="AL5" s="297" t="str">
        <f t="shared" si="8"/>
        <v>美晴幼稚園</v>
      </c>
      <c r="AM5" s="297" t="str">
        <f t="shared" si="8"/>
        <v>清田幼稚園</v>
      </c>
      <c r="AN5" s="297" t="str">
        <f t="shared" si="8"/>
        <v>真駒内聖母幼稚園</v>
      </c>
      <c r="AO5" s="297" t="str">
        <f t="shared" si="8"/>
        <v>あづま幼稚園</v>
      </c>
      <c r="AP5" s="297" t="str">
        <f t="shared" si="8"/>
        <v>前田幼稚園</v>
      </c>
      <c r="AQ5" s="297" t="str">
        <f t="shared" ref="AQ5:AZ14" si="9">IFERROR(INDEX($H$4:$K$652,MATCH($L5&amp;AQ$3,INDEX($H$4:$H$652&amp;$J$4:$J$652,),0),MATCH("施設名",$H$3:$K$3,0)),"")</f>
        <v>札幌市立中央幼稚園</v>
      </c>
      <c r="AR5" s="297" t="str">
        <f t="shared" si="9"/>
        <v>札幌市立白楊幼稚園</v>
      </c>
      <c r="AS5" s="297" t="str">
        <f t="shared" si="9"/>
        <v>札幌市立ひがしなえぼ幼稚園</v>
      </c>
      <c r="AT5" s="297" t="str">
        <f t="shared" si="9"/>
        <v>札幌市立きくすいもとまち幼稚園</v>
      </c>
      <c r="AU5" s="297" t="str">
        <f t="shared" si="9"/>
        <v>札幌市立あつべつきた幼稚園</v>
      </c>
      <c r="AV5" s="297" t="str">
        <f t="shared" si="9"/>
        <v>札幌市立かっこう幼稚園</v>
      </c>
      <c r="AW5" s="297" t="str">
        <f t="shared" si="9"/>
        <v>札幌市立もいわ幼稚園</v>
      </c>
      <c r="AX5" s="297" t="str">
        <f t="shared" si="9"/>
        <v>札幌市立はまなす幼稚園</v>
      </c>
      <c r="AY5" s="297" t="str">
        <f t="shared" si="9"/>
        <v>札幌市立手稲中央幼稚園</v>
      </c>
      <c r="AZ5" s="297" t="str">
        <f t="shared" si="9"/>
        <v>札幌認定こども園</v>
      </c>
      <c r="BA5" s="297" t="str">
        <f t="shared" ref="BA5:BJ14" si="10">IFERROR(INDEX($H$4:$K$652,MATCH($L5&amp;BA$3,INDEX($H$4:$H$652&amp;$J$4:$J$652,),0),MATCH("施設名",$H$3:$K$3,0)),"")</f>
        <v>認定こども園屯田すずらん</v>
      </c>
      <c r="BB5" s="297" t="str">
        <f t="shared" si="10"/>
        <v>幼保連携型認定こども園さっぽろ夢</v>
      </c>
      <c r="BC5" s="297" t="str">
        <f t="shared" si="10"/>
        <v>友愛北白石認定こども園</v>
      </c>
      <c r="BD5" s="297" t="str">
        <f t="shared" si="10"/>
        <v>厚別西認定こども園</v>
      </c>
      <c r="BE5" s="297" t="str">
        <f t="shared" si="10"/>
        <v>さっぽろこども園</v>
      </c>
      <c r="BF5" s="297" t="str">
        <f t="shared" si="10"/>
        <v>花山認定こども園</v>
      </c>
      <c r="BG5" s="297" t="str">
        <f t="shared" si="10"/>
        <v>認定こども園定山渓保育園</v>
      </c>
      <c r="BH5" s="297" t="str">
        <f t="shared" si="10"/>
        <v>八軒太陽の子保育園</v>
      </c>
      <c r="BI5" s="297" t="str">
        <f t="shared" si="10"/>
        <v>あかつき山口保育園</v>
      </c>
      <c r="BJ5" s="297" t="str">
        <f t="shared" si="10"/>
        <v>札幌市立認定こども園にじいろ</v>
      </c>
      <c r="BK5" s="297" t="str">
        <f t="shared" ref="BK5:BT14" si="11">IFERROR(INDEX($H$4:$K$652,MATCH($L5&amp;BK$3,INDEX($H$4:$H$652&amp;$J$4:$J$652,),0),MATCH("施設名",$H$3:$K$3,0)),"")</f>
        <v>たからの杜円山保育園</v>
      </c>
      <c r="BL5" s="297" t="str">
        <f t="shared" si="11"/>
        <v>プチトマト保育室</v>
      </c>
      <c r="BM5" s="297" t="str">
        <f t="shared" si="11"/>
        <v>あいあい保育園</v>
      </c>
      <c r="BN5" s="297" t="str">
        <f t="shared" si="11"/>
        <v>ぴっころきっず白石駅前</v>
      </c>
      <c r="BO5" s="297" t="str">
        <f t="shared" si="11"/>
        <v>サクラ保育園厚別西</v>
      </c>
      <c r="BP5" s="297" t="str">
        <f t="shared" si="11"/>
        <v>ちびっこ保育るーむ札幌ドーム前園</v>
      </c>
      <c r="BQ5" s="297" t="str">
        <f t="shared" si="11"/>
        <v>さくら乳児保育園</v>
      </c>
      <c r="BR5" s="297" t="str">
        <f t="shared" si="11"/>
        <v>ひろのぶ乳児保育園</v>
      </c>
      <c r="BS5" s="297" t="str">
        <f t="shared" si="11"/>
        <v>西町にじのいろ保育園</v>
      </c>
      <c r="BT5" s="297" t="str">
        <f t="shared" si="11"/>
        <v>ぴっころきっず手稲駅前</v>
      </c>
      <c r="BU5" s="297" t="str">
        <f t="shared" ref="BU5:CD14" si="12">IFERROR(INDEX($H$4:$K$652,MATCH($L5&amp;BU$3,INDEX($H$4:$H$652&amp;$J$4:$J$652,),0),MATCH("施設名",$H$3:$K$3,0)),"")</f>
        <v>札幌市南区保育・子育て支援センター</v>
      </c>
      <c r="BV5" s="297" t="str">
        <f t="shared" si="12"/>
        <v>保育室どんぐり</v>
      </c>
      <c r="BW5" s="297" t="str">
        <f t="shared" si="12"/>
        <v>保育ママたんぽぽ</v>
      </c>
      <c r="BX5" s="297" t="str">
        <f t="shared" si="12"/>
        <v>保育ママぽっぽちゃん</v>
      </c>
      <c r="BY5" s="297" t="str">
        <f t="shared" si="12"/>
        <v>保育ママつぼみ</v>
      </c>
      <c r="BZ5" s="297" t="str">
        <f t="shared" si="12"/>
        <v>保育るーむてくてく</v>
      </c>
      <c r="CA5" s="297" t="str">
        <f t="shared" si="12"/>
        <v>保育室ベリーベリー</v>
      </c>
      <c r="CB5" s="297" t="str">
        <f t="shared" si="12"/>
        <v>コープさっぽろ保育園ａｕｒｉｎｋｏ</v>
      </c>
      <c r="CC5" s="297" t="str">
        <f t="shared" si="12"/>
        <v>じゅんのめ保育園</v>
      </c>
      <c r="CD5" s="297" t="str">
        <f t="shared" si="12"/>
        <v>こどもクラブしらかば</v>
      </c>
      <c r="CE5" s="297" t="str">
        <f t="shared" ref="CE5:CO14" si="13">IFERROR(INDEX($H$4:$K$652,MATCH($L5&amp;CE$3,INDEX($H$4:$H$652&amp;$J$4:$J$652,),0),MATCH("施設名",$H$3:$K$3,0)),"")</f>
        <v>もなみの里保育園</v>
      </c>
      <c r="CF5" s="297" t="str">
        <f t="shared" si="13"/>
        <v>さくらんぼ保育園</v>
      </c>
      <c r="CG5" s="302">
        <f t="shared" si="13"/>
        <v>0</v>
      </c>
      <c r="CH5" s="302" t="str">
        <f t="shared" si="13"/>
        <v/>
      </c>
      <c r="CI5" s="302" t="str">
        <f t="shared" si="13"/>
        <v/>
      </c>
      <c r="CJ5" s="302" t="str">
        <f t="shared" si="13"/>
        <v/>
      </c>
      <c r="CK5" s="302" t="str">
        <f t="shared" si="13"/>
        <v/>
      </c>
      <c r="CL5" s="302" t="str">
        <f t="shared" si="13"/>
        <v/>
      </c>
      <c r="CM5" s="302" t="str">
        <f t="shared" si="13"/>
        <v/>
      </c>
      <c r="CN5" s="302" t="str">
        <f t="shared" si="13"/>
        <v/>
      </c>
      <c r="CO5" s="303" t="str">
        <f t="shared" si="13"/>
        <v/>
      </c>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row>
    <row r="6" spans="1:245" s="300" customFormat="1">
      <c r="A6" s="301">
        <v>100007</v>
      </c>
      <c r="B6" s="291" t="s">
        <v>595</v>
      </c>
      <c r="C6" s="291" t="s">
        <v>596</v>
      </c>
      <c r="D6" s="291" t="s">
        <v>597</v>
      </c>
      <c r="E6" s="291" t="s">
        <v>324</v>
      </c>
      <c r="F6" s="292" t="s">
        <v>327</v>
      </c>
      <c r="G6" s="293">
        <f t="shared" si="3"/>
        <v>100007</v>
      </c>
      <c r="H6" s="293">
        <f>COUNTIF($J$4:J6,J6)</f>
        <v>3</v>
      </c>
      <c r="I6" s="293" t="str">
        <f>IF(H6=1,COUNTIF($H$4:H6,1),"")</f>
        <v/>
      </c>
      <c r="J6" s="294" t="str">
        <f t="shared" si="4"/>
        <v>中央区01私立01保育所</v>
      </c>
      <c r="K6" s="294" t="str">
        <f t="shared" si="5"/>
        <v>円山北町保育園</v>
      </c>
      <c r="L6" s="295">
        <v>2</v>
      </c>
      <c r="M6" s="304" t="str">
        <f t="shared" si="6"/>
        <v>駒鳥保育所</v>
      </c>
      <c r="N6" s="297" t="str">
        <f t="shared" si="6"/>
        <v>ドリームキッズ保育園</v>
      </c>
      <c r="O6" s="297" t="str">
        <f t="shared" si="6"/>
        <v>元町にこにこ保育園</v>
      </c>
      <c r="P6" s="297" t="str">
        <f t="shared" si="6"/>
        <v>札幌愛隣舘第二保育園</v>
      </c>
      <c r="Q6" s="297" t="str">
        <f t="shared" si="6"/>
        <v>ひばりが丘保育園</v>
      </c>
      <c r="R6" s="297" t="str">
        <f t="shared" si="6"/>
        <v>札幌第１福ちゃん保育園</v>
      </c>
      <c r="S6" s="297" t="str">
        <f t="shared" si="6"/>
        <v>札幌北野保育園</v>
      </c>
      <c r="T6" s="297" t="str">
        <f t="shared" si="6"/>
        <v>もいわ光華保育園</v>
      </c>
      <c r="U6" s="297" t="str">
        <f t="shared" si="6"/>
        <v>発寒ひかり保育園</v>
      </c>
      <c r="V6" s="297" t="str">
        <f t="shared" si="6"/>
        <v>新発寒たんぽぽ保育園</v>
      </c>
      <c r="W6" s="297" t="str">
        <f t="shared" si="7"/>
        <v>札幌市しせいかん保育園</v>
      </c>
      <c r="X6" s="297" t="str">
        <f t="shared" si="7"/>
        <v/>
      </c>
      <c r="Y6" s="297" t="str">
        <f t="shared" si="7"/>
        <v>札幌市あけぼの保育園</v>
      </c>
      <c r="Z6" s="297" t="str">
        <f t="shared" si="7"/>
        <v>札幌市新琴似保育園</v>
      </c>
      <c r="AA6" s="297" t="str">
        <f t="shared" si="7"/>
        <v>札幌市みかほ保育園</v>
      </c>
      <c r="AB6" s="297" t="str">
        <f t="shared" si="7"/>
        <v>札幌市白石区保育・子育て支援センター</v>
      </c>
      <c r="AC6" s="297" t="str">
        <f t="shared" si="7"/>
        <v/>
      </c>
      <c r="AD6" s="297" t="str">
        <f t="shared" si="7"/>
        <v>札幌市美園保育園</v>
      </c>
      <c r="AE6" s="297" t="str">
        <f t="shared" si="7"/>
        <v>札幌市山の手保育園</v>
      </c>
      <c r="AF6" s="297" t="str">
        <f t="shared" si="7"/>
        <v/>
      </c>
      <c r="AG6" s="297" t="str">
        <f t="shared" si="8"/>
        <v>こひつじ幼稚園</v>
      </c>
      <c r="AH6" s="297" t="str">
        <f t="shared" si="8"/>
        <v>そうせい幼稚園</v>
      </c>
      <c r="AI6" s="297" t="str">
        <f t="shared" si="8"/>
        <v>あゆみ幼稚園</v>
      </c>
      <c r="AJ6" s="297" t="str">
        <f t="shared" si="8"/>
        <v>南郷札幌幼稚園</v>
      </c>
      <c r="AK6" s="297" t="str">
        <f t="shared" si="8"/>
        <v>虹の森カトリック幼稚園</v>
      </c>
      <c r="AL6" s="297" t="str">
        <f t="shared" si="8"/>
        <v>札幌若葉幼稚園</v>
      </c>
      <c r="AM6" s="297" t="str">
        <f t="shared" si="8"/>
        <v/>
      </c>
      <c r="AN6" s="297" t="str">
        <f t="shared" si="8"/>
        <v>札幌みすまい幼稚園</v>
      </c>
      <c r="AO6" s="297" t="str">
        <f t="shared" si="8"/>
        <v>西野札幌幼稚園</v>
      </c>
      <c r="AP6" s="297" t="str">
        <f t="shared" si="8"/>
        <v/>
      </c>
      <c r="AQ6" s="297" t="str">
        <f t="shared" si="9"/>
        <v/>
      </c>
      <c r="AR6" s="297" t="str">
        <f t="shared" si="9"/>
        <v/>
      </c>
      <c r="AS6" s="297" t="str">
        <f t="shared" si="9"/>
        <v/>
      </c>
      <c r="AT6" s="297" t="str">
        <f t="shared" si="9"/>
        <v/>
      </c>
      <c r="AU6" s="297" t="str">
        <f t="shared" si="9"/>
        <v/>
      </c>
      <c r="AV6" s="297" t="str">
        <f t="shared" si="9"/>
        <v/>
      </c>
      <c r="AW6" s="297" t="str">
        <f t="shared" si="9"/>
        <v/>
      </c>
      <c r="AX6" s="297" t="str">
        <f t="shared" si="9"/>
        <v/>
      </c>
      <c r="AY6" s="297" t="str">
        <f t="shared" si="9"/>
        <v/>
      </c>
      <c r="AZ6" s="297" t="str">
        <f t="shared" si="9"/>
        <v>認定こども園大谷オアシス保育園</v>
      </c>
      <c r="BA6" s="297" t="str">
        <f t="shared" si="10"/>
        <v>篠路高洋保育園</v>
      </c>
      <c r="BB6" s="297" t="str">
        <f t="shared" si="10"/>
        <v>開成いちい認定こども園</v>
      </c>
      <c r="BC6" s="297" t="str">
        <f t="shared" si="10"/>
        <v>飛翔認定こども園</v>
      </c>
      <c r="BD6" s="297" t="str">
        <f t="shared" si="10"/>
        <v>認定こども園札幌わんぱく館</v>
      </c>
      <c r="BE6" s="297" t="str">
        <f t="shared" si="10"/>
        <v>認定こども園みのり保育園</v>
      </c>
      <c r="BF6" s="297" t="str">
        <f t="shared" si="10"/>
        <v>アルプス認定こども園</v>
      </c>
      <c r="BG6" s="297" t="str">
        <f t="shared" si="10"/>
        <v>認定こども園澄川保育園</v>
      </c>
      <c r="BH6" s="297" t="str">
        <f t="shared" si="10"/>
        <v>認定こども園西野保育園</v>
      </c>
      <c r="BI6" s="297" t="str">
        <f t="shared" si="10"/>
        <v>まえだ認定こども園</v>
      </c>
      <c r="BJ6" s="297" t="str">
        <f t="shared" si="10"/>
        <v/>
      </c>
      <c r="BK6" s="297" t="str">
        <f t="shared" si="11"/>
        <v>たからの杜札幌医大前保育園</v>
      </c>
      <c r="BL6" s="297" t="str">
        <f t="shared" si="11"/>
        <v>アンジェロ保育園</v>
      </c>
      <c r="BM6" s="297" t="str">
        <f t="shared" si="11"/>
        <v>ぴっころきっず元町</v>
      </c>
      <c r="BN6" s="297" t="str">
        <f t="shared" si="11"/>
        <v>保育室すまいる</v>
      </c>
      <c r="BO6" s="297" t="str">
        <f t="shared" si="11"/>
        <v>はぐくみ園厚別</v>
      </c>
      <c r="BP6" s="297" t="str">
        <f t="shared" si="11"/>
        <v>太陽こころナーサリー平岸</v>
      </c>
      <c r="BQ6" s="297" t="str">
        <f t="shared" si="11"/>
        <v>いちご乳児保育園</v>
      </c>
      <c r="BR6" s="297" t="str">
        <f t="shared" si="11"/>
        <v>ふじのバンビーニ保育園</v>
      </c>
      <c r="BS6" s="297" t="str">
        <f t="shared" si="11"/>
        <v>ころころ保育園</v>
      </c>
      <c r="BT6" s="297" t="str">
        <f t="shared" si="11"/>
        <v>第２手稲あじさい保育園</v>
      </c>
      <c r="BU6" s="297" t="str">
        <f t="shared" si="12"/>
        <v/>
      </c>
      <c r="BV6" s="297" t="str">
        <f t="shared" si="12"/>
        <v/>
      </c>
      <c r="BW6" s="297" t="str">
        <f t="shared" si="12"/>
        <v>保育ママぐりぐら</v>
      </c>
      <c r="BX6" s="297" t="str">
        <f t="shared" si="12"/>
        <v>保育ママおひさま</v>
      </c>
      <c r="BY6" s="297" t="str">
        <f t="shared" si="12"/>
        <v/>
      </c>
      <c r="BZ6" s="297" t="str">
        <f t="shared" si="12"/>
        <v>保育るーむひなたぼっこ</v>
      </c>
      <c r="CA6" s="297" t="str">
        <f t="shared" si="12"/>
        <v/>
      </c>
      <c r="CB6" s="297" t="str">
        <f t="shared" si="12"/>
        <v>ＨｅａｒｔＫｉｄｓ保育園ハートセンター</v>
      </c>
      <c r="CC6" s="297" t="str">
        <f t="shared" si="12"/>
        <v/>
      </c>
      <c r="CD6" s="297" t="str">
        <f t="shared" si="12"/>
        <v>札幌ドリーム保育園</v>
      </c>
      <c r="CE6" s="297" t="str">
        <f t="shared" si="13"/>
        <v>真駒内駐屯地庁内託児所</v>
      </c>
      <c r="CF6" s="297" t="str">
        <f t="shared" si="13"/>
        <v>八軒西もみじ保育園</v>
      </c>
      <c r="CG6" s="302">
        <f t="shared" si="13"/>
        <v>0</v>
      </c>
      <c r="CH6" s="302" t="str">
        <f t="shared" si="13"/>
        <v/>
      </c>
      <c r="CI6" s="302" t="str">
        <f t="shared" si="13"/>
        <v/>
      </c>
      <c r="CJ6" s="302" t="str">
        <f t="shared" si="13"/>
        <v/>
      </c>
      <c r="CK6" s="302" t="str">
        <f t="shared" si="13"/>
        <v/>
      </c>
      <c r="CL6" s="302" t="str">
        <f t="shared" si="13"/>
        <v/>
      </c>
      <c r="CM6" s="302" t="str">
        <f t="shared" si="13"/>
        <v/>
      </c>
      <c r="CN6" s="302" t="str">
        <f t="shared" si="13"/>
        <v/>
      </c>
      <c r="CO6" s="303" t="str">
        <f t="shared" si="13"/>
        <v/>
      </c>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row>
    <row r="7" spans="1:245" s="300" customFormat="1" ht="11.25" customHeight="1">
      <c r="A7" s="301">
        <v>100008</v>
      </c>
      <c r="B7" s="291" t="s">
        <v>595</v>
      </c>
      <c r="C7" s="291" t="s">
        <v>596</v>
      </c>
      <c r="D7" s="291" t="s">
        <v>597</v>
      </c>
      <c r="E7" s="291" t="s">
        <v>324</v>
      </c>
      <c r="F7" s="292" t="s">
        <v>328</v>
      </c>
      <c r="G7" s="293">
        <f t="shared" si="3"/>
        <v>100008</v>
      </c>
      <c r="H7" s="293">
        <f>COUNTIF($J$4:J7,J7)</f>
        <v>4</v>
      </c>
      <c r="I7" s="293" t="str">
        <f>IF(H7=1,COUNTIF($H$4:H7,1),"")</f>
        <v/>
      </c>
      <c r="J7" s="294" t="str">
        <f t="shared" si="4"/>
        <v>中央区01私立01保育所</v>
      </c>
      <c r="K7" s="294" t="str">
        <f t="shared" si="5"/>
        <v>愛育保育園</v>
      </c>
      <c r="L7" s="295">
        <v>3</v>
      </c>
      <c r="M7" s="304" t="str">
        <f t="shared" si="6"/>
        <v>円山北町保育園</v>
      </c>
      <c r="N7" s="297" t="str">
        <f t="shared" si="6"/>
        <v>アートチャイルドケア札幌百合が原</v>
      </c>
      <c r="O7" s="297" t="str">
        <f t="shared" si="6"/>
        <v>札苗北保育園</v>
      </c>
      <c r="P7" s="297" t="str">
        <f t="shared" si="6"/>
        <v>柏葉保育園</v>
      </c>
      <c r="Q7" s="297" t="str">
        <f t="shared" si="6"/>
        <v>青葉興正保育園</v>
      </c>
      <c r="R7" s="297" t="str">
        <f t="shared" si="6"/>
        <v>西岡保育園</v>
      </c>
      <c r="S7" s="297" t="str">
        <f t="shared" si="6"/>
        <v>札幌南清田保育園</v>
      </c>
      <c r="T7" s="297" t="str">
        <f t="shared" si="6"/>
        <v>まこまないみどりまち保育園</v>
      </c>
      <c r="U7" s="297" t="str">
        <f t="shared" si="6"/>
        <v>西発寒保育園</v>
      </c>
      <c r="V7" s="297" t="str">
        <f t="shared" si="6"/>
        <v>宮の沢さくら保育園</v>
      </c>
      <c r="W7" s="297" t="str">
        <f t="shared" si="7"/>
        <v/>
      </c>
      <c r="X7" s="297" t="str">
        <f t="shared" si="7"/>
        <v/>
      </c>
      <c r="Y7" s="297" t="str">
        <f t="shared" si="7"/>
        <v/>
      </c>
      <c r="Z7" s="297" t="str">
        <f t="shared" si="7"/>
        <v>札幌市北区保育・子育て支援センター</v>
      </c>
      <c r="AA7" s="297" t="str">
        <f t="shared" si="7"/>
        <v/>
      </c>
      <c r="AB7" s="297" t="str">
        <f t="shared" si="7"/>
        <v>札幌市東札幌保育園</v>
      </c>
      <c r="AC7" s="297" t="str">
        <f t="shared" si="7"/>
        <v/>
      </c>
      <c r="AD7" s="297" t="str">
        <f t="shared" si="7"/>
        <v>札幌市豊園保育園</v>
      </c>
      <c r="AE7" s="297" t="str">
        <f t="shared" si="7"/>
        <v/>
      </c>
      <c r="AF7" s="297" t="str">
        <f t="shared" si="7"/>
        <v/>
      </c>
      <c r="AG7" s="297" t="str">
        <f t="shared" si="8"/>
        <v>桑園幼稚園</v>
      </c>
      <c r="AH7" s="297" t="str">
        <f t="shared" si="8"/>
        <v>藤幼稚園</v>
      </c>
      <c r="AI7" s="297" t="str">
        <f t="shared" si="8"/>
        <v>あゆみ第二幼稚園</v>
      </c>
      <c r="AJ7" s="297" t="str">
        <f t="shared" si="8"/>
        <v>札幌白樺幼稚園</v>
      </c>
      <c r="AK7" s="297" t="str">
        <f t="shared" si="8"/>
        <v>札幌みづほ幼稚園</v>
      </c>
      <c r="AL7" s="297" t="str">
        <f t="shared" si="8"/>
        <v>札幌第一幼稚園</v>
      </c>
      <c r="AM7" s="297" t="str">
        <f t="shared" si="8"/>
        <v/>
      </c>
      <c r="AN7" s="297" t="str">
        <f t="shared" si="8"/>
        <v>札幌梅香幼稚園</v>
      </c>
      <c r="AO7" s="297" t="str">
        <f t="shared" si="8"/>
        <v>琴似中央幼稚園</v>
      </c>
      <c r="AP7" s="297" t="str">
        <f t="shared" si="8"/>
        <v/>
      </c>
      <c r="AQ7" s="297" t="str">
        <f t="shared" si="9"/>
        <v/>
      </c>
      <c r="AR7" s="297" t="str">
        <f t="shared" si="9"/>
        <v/>
      </c>
      <c r="AS7" s="297" t="str">
        <f t="shared" si="9"/>
        <v/>
      </c>
      <c r="AT7" s="297" t="str">
        <f t="shared" si="9"/>
        <v/>
      </c>
      <c r="AU7" s="297" t="str">
        <f t="shared" si="9"/>
        <v/>
      </c>
      <c r="AV7" s="297" t="str">
        <f t="shared" si="9"/>
        <v/>
      </c>
      <c r="AW7" s="297" t="str">
        <f t="shared" si="9"/>
        <v/>
      </c>
      <c r="AX7" s="297" t="str">
        <f t="shared" si="9"/>
        <v/>
      </c>
      <c r="AY7" s="297" t="str">
        <f t="shared" si="9"/>
        <v/>
      </c>
      <c r="AZ7" s="297" t="str">
        <f t="shared" si="9"/>
        <v>認定こども園カトリック聖園こどもの家</v>
      </c>
      <c r="BA7" s="297" t="str">
        <f t="shared" si="10"/>
        <v>三和新琴似保育園</v>
      </c>
      <c r="BB7" s="297" t="str">
        <f t="shared" si="10"/>
        <v>幼保連携型認定こども園しらゆき夢</v>
      </c>
      <c r="BC7" s="297" t="str">
        <f t="shared" si="10"/>
        <v>認定こども園菊水元町第二保育園</v>
      </c>
      <c r="BD7" s="297" t="str">
        <f t="shared" si="10"/>
        <v>認定こども園厚別さくら木保育園</v>
      </c>
      <c r="BE7" s="297" t="str">
        <f t="shared" si="10"/>
        <v>認定こども園中の島保育園</v>
      </c>
      <c r="BF7" s="297" t="str">
        <f t="shared" si="10"/>
        <v>認定こども園からまつ保育園</v>
      </c>
      <c r="BG7" s="297" t="str">
        <f t="shared" si="10"/>
        <v>認定こども園札幌石山保育園</v>
      </c>
      <c r="BH7" s="297" t="str">
        <f t="shared" si="10"/>
        <v>西野あおい保育園</v>
      </c>
      <c r="BI7" s="297" t="str">
        <f t="shared" si="10"/>
        <v>前田中央保育園</v>
      </c>
      <c r="BJ7" s="297" t="str">
        <f t="shared" si="10"/>
        <v/>
      </c>
      <c r="BK7" s="297" t="str">
        <f t="shared" si="11"/>
        <v>さら～れ保育園</v>
      </c>
      <c r="BL7" s="297" t="str">
        <f t="shared" si="11"/>
        <v>バンビ保育園</v>
      </c>
      <c r="BM7" s="297" t="str">
        <f t="shared" si="11"/>
        <v>あうら乳児保育園</v>
      </c>
      <c r="BN7" s="297" t="str">
        <f t="shared" si="11"/>
        <v>ぴっころきっず東札幌</v>
      </c>
      <c r="BO7" s="297" t="str">
        <f t="shared" si="11"/>
        <v>みんなのナーサリー</v>
      </c>
      <c r="BP7" s="297" t="str">
        <f t="shared" si="11"/>
        <v>あんあん保育園平岸ルーム</v>
      </c>
      <c r="BQ7" s="297" t="str">
        <f t="shared" si="11"/>
        <v>よつば保育園</v>
      </c>
      <c r="BR7" s="297" t="str">
        <f t="shared" si="11"/>
        <v>りとるkid'sクラブ自衛隊前ルーム</v>
      </c>
      <c r="BS7" s="297" t="str">
        <f t="shared" si="11"/>
        <v>森のタータン保育園コピス</v>
      </c>
      <c r="BT7" s="297" t="str">
        <f t="shared" si="11"/>
        <v>手稲あじさい保育園</v>
      </c>
      <c r="BU7" s="297" t="str">
        <f t="shared" si="12"/>
        <v/>
      </c>
      <c r="BV7" s="297" t="str">
        <f t="shared" si="12"/>
        <v/>
      </c>
      <c r="BW7" s="297" t="str">
        <f t="shared" si="12"/>
        <v/>
      </c>
      <c r="BX7" s="297" t="str">
        <f t="shared" si="12"/>
        <v/>
      </c>
      <c r="BY7" s="297" t="str">
        <f t="shared" si="12"/>
        <v/>
      </c>
      <c r="BZ7" s="297" t="str">
        <f t="shared" si="12"/>
        <v/>
      </c>
      <c r="CA7" s="297" t="str">
        <f t="shared" si="12"/>
        <v/>
      </c>
      <c r="CB7" s="297" t="str">
        <f t="shared" si="12"/>
        <v/>
      </c>
      <c r="CC7" s="297" t="str">
        <f t="shared" si="12"/>
        <v/>
      </c>
      <c r="CD7" s="297" t="str">
        <f t="shared" si="12"/>
        <v/>
      </c>
      <c r="CE7" s="297" t="str">
        <f t="shared" si="13"/>
        <v/>
      </c>
      <c r="CF7" s="297" t="str">
        <f t="shared" si="13"/>
        <v>発寒コグマ保育園</v>
      </c>
      <c r="CG7" s="302">
        <f t="shared" si="13"/>
        <v>0</v>
      </c>
      <c r="CH7" s="302" t="str">
        <f t="shared" si="13"/>
        <v/>
      </c>
      <c r="CI7" s="302" t="str">
        <f t="shared" si="13"/>
        <v/>
      </c>
      <c r="CJ7" s="302" t="str">
        <f t="shared" si="13"/>
        <v/>
      </c>
      <c r="CK7" s="302" t="str">
        <f t="shared" si="13"/>
        <v/>
      </c>
      <c r="CL7" s="302" t="str">
        <f t="shared" si="13"/>
        <v/>
      </c>
      <c r="CM7" s="302" t="str">
        <f t="shared" si="13"/>
        <v/>
      </c>
      <c r="CN7" s="302" t="str">
        <f t="shared" si="13"/>
        <v/>
      </c>
      <c r="CO7" s="303" t="str">
        <f t="shared" si="13"/>
        <v/>
      </c>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row>
    <row r="8" spans="1:245" s="300" customFormat="1" ht="11.25" customHeight="1">
      <c r="A8" s="301">
        <v>100009</v>
      </c>
      <c r="B8" s="291" t="s">
        <v>595</v>
      </c>
      <c r="C8" s="291" t="s">
        <v>596</v>
      </c>
      <c r="D8" s="291" t="s">
        <v>597</v>
      </c>
      <c r="E8" s="291" t="s">
        <v>324</v>
      </c>
      <c r="F8" s="292" t="s">
        <v>329</v>
      </c>
      <c r="G8" s="293">
        <f t="shared" si="3"/>
        <v>100009</v>
      </c>
      <c r="H8" s="293">
        <f>COUNTIF($J$4:J8,J8)</f>
        <v>5</v>
      </c>
      <c r="I8" s="293" t="str">
        <f>IF(H8=1,COUNTIF($H$4:H8,1),"")</f>
        <v/>
      </c>
      <c r="J8" s="294" t="str">
        <f t="shared" si="4"/>
        <v>中央区01私立01保育所</v>
      </c>
      <c r="K8" s="294" t="str">
        <f t="shared" si="5"/>
        <v>旭ヶ丘保育園</v>
      </c>
      <c r="L8" s="295">
        <v>4</v>
      </c>
      <c r="M8" s="304" t="str">
        <f t="shared" si="6"/>
        <v>愛育保育園</v>
      </c>
      <c r="N8" s="297" t="str">
        <f t="shared" si="6"/>
        <v>新琴似南保育園</v>
      </c>
      <c r="O8" s="297" t="str">
        <f t="shared" si="6"/>
        <v>ちゃいれっく北８条東保育園</v>
      </c>
      <c r="P8" s="297" t="str">
        <f t="shared" si="6"/>
        <v>北の星東札幌保育園</v>
      </c>
      <c r="Q8" s="297" t="str">
        <f t="shared" si="6"/>
        <v>もみじ台北保育園</v>
      </c>
      <c r="R8" s="297" t="str">
        <f t="shared" si="6"/>
        <v>札幌愛隣舘東山保育園</v>
      </c>
      <c r="S8" s="297" t="str">
        <f t="shared" si="6"/>
        <v>さわやか保育園</v>
      </c>
      <c r="T8" s="297" t="str">
        <f t="shared" si="6"/>
        <v>大地の杜保育園</v>
      </c>
      <c r="U8" s="297" t="str">
        <f t="shared" si="6"/>
        <v>発寒たんぽぽ保育園</v>
      </c>
      <c r="V8" s="297" t="str">
        <f t="shared" si="6"/>
        <v>さより第２保育園</v>
      </c>
      <c r="W8" s="297" t="str">
        <f t="shared" si="7"/>
        <v/>
      </c>
      <c r="X8" s="297" t="str">
        <f t="shared" si="7"/>
        <v/>
      </c>
      <c r="Y8" s="297" t="str">
        <f t="shared" si="7"/>
        <v/>
      </c>
      <c r="Z8" s="297" t="str">
        <f t="shared" si="7"/>
        <v/>
      </c>
      <c r="AA8" s="297" t="str">
        <f t="shared" si="7"/>
        <v/>
      </c>
      <c r="AB8" s="297" t="str">
        <f t="shared" si="7"/>
        <v>札幌市東白石保育園</v>
      </c>
      <c r="AC8" s="297" t="str">
        <f t="shared" si="7"/>
        <v/>
      </c>
      <c r="AD8" s="297" t="str">
        <f t="shared" si="7"/>
        <v/>
      </c>
      <c r="AE8" s="297" t="str">
        <f t="shared" si="7"/>
        <v/>
      </c>
      <c r="AF8" s="297" t="str">
        <f t="shared" si="7"/>
        <v/>
      </c>
      <c r="AG8" s="297" t="str">
        <f t="shared" si="8"/>
        <v>めばえ幼稚園</v>
      </c>
      <c r="AH8" s="297" t="str">
        <f t="shared" si="8"/>
        <v>新琴似育英幼稚園</v>
      </c>
      <c r="AI8" s="297" t="str">
        <f t="shared" si="8"/>
        <v>札幌大谷大学附属幼稚園</v>
      </c>
      <c r="AJ8" s="297" t="str">
        <f t="shared" si="8"/>
        <v>本郷幼稚園</v>
      </c>
      <c r="AK8" s="297" t="str">
        <f t="shared" si="8"/>
        <v>厚別幼稚園</v>
      </c>
      <c r="AL8" s="297" t="str">
        <f t="shared" si="8"/>
        <v>西岡ふたば幼稚園</v>
      </c>
      <c r="AM8" s="297" t="str">
        <f t="shared" si="8"/>
        <v/>
      </c>
      <c r="AN8" s="297" t="str">
        <f t="shared" si="8"/>
        <v>森の幼稚園</v>
      </c>
      <c r="AO8" s="297" t="str">
        <f t="shared" si="8"/>
        <v/>
      </c>
      <c r="AP8" s="297" t="str">
        <f t="shared" si="8"/>
        <v/>
      </c>
      <c r="AQ8" s="297" t="str">
        <f t="shared" si="9"/>
        <v/>
      </c>
      <c r="AR8" s="297" t="str">
        <f t="shared" si="9"/>
        <v/>
      </c>
      <c r="AS8" s="297" t="str">
        <f t="shared" si="9"/>
        <v/>
      </c>
      <c r="AT8" s="297" t="str">
        <f t="shared" si="9"/>
        <v/>
      </c>
      <c r="AU8" s="297" t="str">
        <f t="shared" si="9"/>
        <v/>
      </c>
      <c r="AV8" s="297" t="str">
        <f t="shared" si="9"/>
        <v/>
      </c>
      <c r="AW8" s="297" t="str">
        <f t="shared" si="9"/>
        <v/>
      </c>
      <c r="AX8" s="297" t="str">
        <f t="shared" si="9"/>
        <v/>
      </c>
      <c r="AY8" s="297" t="str">
        <f t="shared" si="9"/>
        <v/>
      </c>
      <c r="AZ8" s="297" t="str">
        <f t="shared" si="9"/>
        <v>認定こども園マミーポッケ</v>
      </c>
      <c r="BA8" s="297" t="str">
        <f t="shared" si="10"/>
        <v>あかつき篠路保育園</v>
      </c>
      <c r="BB8" s="297" t="str">
        <f t="shared" si="10"/>
        <v>麻生むつみこども園</v>
      </c>
      <c r="BC8" s="297" t="str">
        <f t="shared" si="10"/>
        <v>認定こども園菊水すずらん</v>
      </c>
      <c r="BD8" s="297" t="str">
        <f t="shared" si="10"/>
        <v>認定こども園いちい幼稚園・保育園</v>
      </c>
      <c r="BE8" s="297" t="str">
        <f t="shared" si="10"/>
        <v>東月寒認定こども園</v>
      </c>
      <c r="BF8" s="297" t="str">
        <f t="shared" si="10"/>
        <v>認定こども園北野しらかば幼稚園・保育園</v>
      </c>
      <c r="BG8" s="297" t="str">
        <f t="shared" si="10"/>
        <v>もいわ中央こども園</v>
      </c>
      <c r="BH8" s="297" t="str">
        <f t="shared" si="10"/>
        <v>認定こども園発寒わんぱく保育園</v>
      </c>
      <c r="BI8" s="297" t="str">
        <f t="shared" si="10"/>
        <v>星置ピノキオ認定こども園</v>
      </c>
      <c r="BJ8" s="297" t="str">
        <f t="shared" si="10"/>
        <v/>
      </c>
      <c r="BK8" s="297" t="str">
        <f t="shared" si="11"/>
        <v>保育室ぱすてる</v>
      </c>
      <c r="BL8" s="297" t="str">
        <f t="shared" si="11"/>
        <v>おーるまいてぃ屯田保育室</v>
      </c>
      <c r="BM8" s="297" t="str">
        <f t="shared" si="11"/>
        <v>すこやか保育園北海道</v>
      </c>
      <c r="BN8" s="297" t="str">
        <f t="shared" si="11"/>
        <v>大藤子ども園ほんごう館</v>
      </c>
      <c r="BO8" s="297" t="str">
        <f t="shared" si="11"/>
        <v>サクラ保育園上野幌</v>
      </c>
      <c r="BP8" s="297" t="str">
        <f t="shared" si="11"/>
        <v>ナーサリーゆめの木</v>
      </c>
      <c r="BQ8" s="297" t="str">
        <f t="shared" si="11"/>
        <v>くるみ乳児保育園</v>
      </c>
      <c r="BR8" s="297" t="str">
        <f t="shared" si="11"/>
        <v>ふれ愛澄川南保育園</v>
      </c>
      <c r="BS8" s="297" t="str">
        <f t="shared" si="11"/>
        <v>はぐはぐ乳児保育園</v>
      </c>
      <c r="BT8" s="297" t="str">
        <f t="shared" si="11"/>
        <v>たからの杜星置保育園</v>
      </c>
      <c r="BU8" s="297" t="str">
        <f t="shared" si="12"/>
        <v/>
      </c>
      <c r="BV8" s="297" t="str">
        <f t="shared" si="12"/>
        <v/>
      </c>
      <c r="BW8" s="297" t="str">
        <f t="shared" si="12"/>
        <v/>
      </c>
      <c r="BX8" s="297" t="str">
        <f t="shared" si="12"/>
        <v/>
      </c>
      <c r="BY8" s="297" t="str">
        <f t="shared" si="12"/>
        <v/>
      </c>
      <c r="BZ8" s="297" t="str">
        <f t="shared" si="12"/>
        <v/>
      </c>
      <c r="CA8" s="297" t="str">
        <f t="shared" si="12"/>
        <v/>
      </c>
      <c r="CB8" s="297" t="str">
        <f t="shared" si="12"/>
        <v/>
      </c>
      <c r="CC8" s="297" t="str">
        <f t="shared" si="12"/>
        <v/>
      </c>
      <c r="CD8" s="297" t="str">
        <f t="shared" si="12"/>
        <v/>
      </c>
      <c r="CE8" s="297" t="str">
        <f t="shared" si="13"/>
        <v/>
      </c>
      <c r="CF8" s="297" t="str">
        <f t="shared" si="13"/>
        <v>レーベンそらまめ琴似保育園</v>
      </c>
      <c r="CG8" s="302">
        <f t="shared" si="13"/>
        <v>0</v>
      </c>
      <c r="CH8" s="302" t="str">
        <f t="shared" si="13"/>
        <v/>
      </c>
      <c r="CI8" s="302" t="str">
        <f t="shared" si="13"/>
        <v/>
      </c>
      <c r="CJ8" s="302" t="str">
        <f t="shared" si="13"/>
        <v/>
      </c>
      <c r="CK8" s="302" t="str">
        <f t="shared" si="13"/>
        <v/>
      </c>
      <c r="CL8" s="302" t="str">
        <f t="shared" si="13"/>
        <v/>
      </c>
      <c r="CM8" s="302" t="str">
        <f t="shared" si="13"/>
        <v/>
      </c>
      <c r="CN8" s="302" t="str">
        <f t="shared" si="13"/>
        <v/>
      </c>
      <c r="CO8" s="303" t="str">
        <f t="shared" si="13"/>
        <v/>
      </c>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row>
    <row r="9" spans="1:245" s="300" customFormat="1" ht="11.25" customHeight="1">
      <c r="A9" s="301">
        <v>100010</v>
      </c>
      <c r="B9" s="291" t="s">
        <v>595</v>
      </c>
      <c r="C9" s="291" t="s">
        <v>596</v>
      </c>
      <c r="D9" s="291" t="s">
        <v>597</v>
      </c>
      <c r="E9" s="291" t="s">
        <v>324</v>
      </c>
      <c r="F9" s="292" t="s">
        <v>330</v>
      </c>
      <c r="G9" s="293">
        <f t="shared" si="3"/>
        <v>100010</v>
      </c>
      <c r="H9" s="293">
        <f>COUNTIF($J$4:J9,J9)</f>
        <v>6</v>
      </c>
      <c r="I9" s="293" t="str">
        <f>IF(H9=1,COUNTIF($H$4:H9,1),"")</f>
        <v/>
      </c>
      <c r="J9" s="294" t="str">
        <f t="shared" si="4"/>
        <v>中央区01私立01保育所</v>
      </c>
      <c r="K9" s="294" t="str">
        <f t="shared" si="5"/>
        <v>山鼻保育園</v>
      </c>
      <c r="L9" s="295">
        <v>5</v>
      </c>
      <c r="M9" s="304" t="str">
        <f t="shared" si="6"/>
        <v>旭ヶ丘保育園</v>
      </c>
      <c r="N9" s="297" t="str">
        <f t="shared" si="6"/>
        <v>麻生保育園</v>
      </c>
      <c r="O9" s="297" t="str">
        <f t="shared" si="6"/>
        <v>苗穂保育園</v>
      </c>
      <c r="P9" s="297" t="str">
        <f t="shared" si="6"/>
        <v>菊水元町保育園</v>
      </c>
      <c r="Q9" s="297" t="str">
        <f t="shared" si="6"/>
        <v>厚別共栄保育園</v>
      </c>
      <c r="R9" s="297" t="str">
        <f t="shared" si="6"/>
        <v>札幌愛隣舘りんご保育園</v>
      </c>
      <c r="S9" s="297" t="str">
        <f t="shared" si="6"/>
        <v>札幌あさひ保育園</v>
      </c>
      <c r="T9" s="297" t="str">
        <f t="shared" si="6"/>
        <v>遊・Ｗｉｎｇ</v>
      </c>
      <c r="U9" s="297" t="str">
        <f t="shared" si="6"/>
        <v>手稲東保育園</v>
      </c>
      <c r="V9" s="297" t="str">
        <f t="shared" si="6"/>
        <v>つくし保育園</v>
      </c>
      <c r="W9" s="297" t="str">
        <f t="shared" si="7"/>
        <v/>
      </c>
      <c r="X9" s="297" t="str">
        <f t="shared" si="7"/>
        <v/>
      </c>
      <c r="Y9" s="297" t="str">
        <f t="shared" si="7"/>
        <v/>
      </c>
      <c r="Z9" s="297" t="str">
        <f t="shared" si="7"/>
        <v/>
      </c>
      <c r="AA9" s="297" t="str">
        <f t="shared" si="7"/>
        <v/>
      </c>
      <c r="AB9" s="297" t="str">
        <f t="shared" si="7"/>
        <v>札幌市菊水乳児保育園</v>
      </c>
      <c r="AC9" s="297" t="str">
        <f t="shared" si="7"/>
        <v/>
      </c>
      <c r="AD9" s="297" t="str">
        <f t="shared" si="7"/>
        <v/>
      </c>
      <c r="AE9" s="297" t="str">
        <f t="shared" si="7"/>
        <v/>
      </c>
      <c r="AF9" s="297" t="str">
        <f t="shared" si="7"/>
        <v/>
      </c>
      <c r="AG9" s="297" t="str">
        <f t="shared" si="8"/>
        <v>札幌円山幼稚園</v>
      </c>
      <c r="AH9" s="297" t="str">
        <f t="shared" si="8"/>
        <v>札幌三育幼稚園</v>
      </c>
      <c r="AI9" s="297" t="str">
        <f t="shared" si="8"/>
        <v>札幌幼稚園</v>
      </c>
      <c r="AJ9" s="297" t="str">
        <f t="shared" si="8"/>
        <v/>
      </c>
      <c r="AK9" s="297" t="str">
        <f t="shared" si="8"/>
        <v/>
      </c>
      <c r="AL9" s="297" t="str">
        <f t="shared" si="8"/>
        <v>札幌白ゆり幼稚園</v>
      </c>
      <c r="AM9" s="297" t="str">
        <f t="shared" si="8"/>
        <v/>
      </c>
      <c r="AN9" s="297" t="str">
        <f t="shared" si="8"/>
        <v>真駒内幼稚園</v>
      </c>
      <c r="AO9" s="297" t="str">
        <f t="shared" si="8"/>
        <v/>
      </c>
      <c r="AP9" s="297" t="str">
        <f t="shared" si="8"/>
        <v/>
      </c>
      <c r="AQ9" s="297" t="str">
        <f t="shared" si="9"/>
        <v/>
      </c>
      <c r="AR9" s="297" t="str">
        <f t="shared" si="9"/>
        <v/>
      </c>
      <c r="AS9" s="297" t="str">
        <f t="shared" si="9"/>
        <v/>
      </c>
      <c r="AT9" s="297" t="str">
        <f t="shared" si="9"/>
        <v/>
      </c>
      <c r="AU9" s="297" t="str">
        <f t="shared" si="9"/>
        <v/>
      </c>
      <c r="AV9" s="297" t="str">
        <f t="shared" si="9"/>
        <v/>
      </c>
      <c r="AW9" s="297" t="str">
        <f t="shared" si="9"/>
        <v/>
      </c>
      <c r="AX9" s="297" t="str">
        <f t="shared" si="9"/>
        <v/>
      </c>
      <c r="AY9" s="297" t="str">
        <f t="shared" si="9"/>
        <v/>
      </c>
      <c r="AZ9" s="297" t="str">
        <f t="shared" si="9"/>
        <v>認定こども園札幌ルーテル幼稚園</v>
      </c>
      <c r="BA9" s="297" t="str">
        <f t="shared" si="10"/>
        <v>札幌北保育園</v>
      </c>
      <c r="BB9" s="297" t="str">
        <f t="shared" si="10"/>
        <v>認定こども園元町杉の子保育園</v>
      </c>
      <c r="BC9" s="297" t="str">
        <f t="shared" si="10"/>
        <v>北郷ピノキオ認定こども園</v>
      </c>
      <c r="BD9" s="297" t="str">
        <f t="shared" si="10"/>
        <v>認定こども園新さっぽろ幼稚園・保育園</v>
      </c>
      <c r="BE9" s="297" t="str">
        <f t="shared" si="10"/>
        <v>東月寒にれこども園</v>
      </c>
      <c r="BF9" s="297" t="str">
        <f t="shared" si="10"/>
        <v>認定こども園ひかり</v>
      </c>
      <c r="BG9" s="297" t="str">
        <f t="shared" si="10"/>
        <v>幼保連携型認定こども園澄川ひろのぶ保育園</v>
      </c>
      <c r="BH9" s="297" t="str">
        <f t="shared" si="10"/>
        <v>認定こども園かがやき</v>
      </c>
      <c r="BI9" s="297" t="str">
        <f t="shared" si="10"/>
        <v>ていねあすなろ認定こども園</v>
      </c>
      <c r="BJ9" s="297" t="str">
        <f t="shared" si="10"/>
        <v/>
      </c>
      <c r="BK9" s="297" t="str">
        <f t="shared" si="11"/>
        <v>こどもプラザ青い鳥円山園</v>
      </c>
      <c r="BL9" s="297" t="str">
        <f t="shared" si="11"/>
        <v>新琴似にじのいろ保育園</v>
      </c>
      <c r="BM9" s="297" t="str">
        <f t="shared" si="11"/>
        <v>おりーぶべりー保育園</v>
      </c>
      <c r="BN9" s="297" t="str">
        <f t="shared" si="11"/>
        <v>大藤子ども園しらかば館</v>
      </c>
      <c r="BO9" s="297" t="str">
        <f t="shared" si="11"/>
        <v>ひばりが丘あんさんぶる保育園</v>
      </c>
      <c r="BP9" s="297" t="str">
        <f t="shared" si="11"/>
        <v>美晴の家保育園</v>
      </c>
      <c r="BQ9" s="297" t="str">
        <f t="shared" si="11"/>
        <v>まんまる保育園</v>
      </c>
      <c r="BR9" s="297" t="str">
        <f t="shared" si="11"/>
        <v>木育こどもの家藤野園</v>
      </c>
      <c r="BS9" s="297" t="str">
        <f t="shared" si="11"/>
        <v>こどもプラザ青い鳥宮の沢園</v>
      </c>
      <c r="BT9" s="297" t="str">
        <f t="shared" si="11"/>
        <v>さら～れ保育園富丘園</v>
      </c>
      <c r="BU9" s="297" t="str">
        <f t="shared" si="12"/>
        <v/>
      </c>
      <c r="BV9" s="297" t="str">
        <f t="shared" si="12"/>
        <v/>
      </c>
      <c r="BW9" s="297" t="str">
        <f t="shared" si="12"/>
        <v/>
      </c>
      <c r="BX9" s="297" t="str">
        <f t="shared" si="12"/>
        <v/>
      </c>
      <c r="BY9" s="297" t="str">
        <f t="shared" si="12"/>
        <v/>
      </c>
      <c r="BZ9" s="297" t="str">
        <f t="shared" si="12"/>
        <v/>
      </c>
      <c r="CA9" s="297" t="str">
        <f t="shared" si="12"/>
        <v/>
      </c>
      <c r="CB9" s="297" t="str">
        <f t="shared" si="12"/>
        <v/>
      </c>
      <c r="CC9" s="297" t="str">
        <f t="shared" si="12"/>
        <v/>
      </c>
      <c r="CD9" s="297" t="str">
        <f t="shared" si="12"/>
        <v/>
      </c>
      <c r="CE9" s="297" t="str">
        <f t="shared" si="13"/>
        <v/>
      </c>
      <c r="CF9" s="297" t="str">
        <f t="shared" si="13"/>
        <v/>
      </c>
      <c r="CG9" s="302">
        <f t="shared" si="13"/>
        <v>0</v>
      </c>
      <c r="CH9" s="302" t="str">
        <f t="shared" si="13"/>
        <v/>
      </c>
      <c r="CI9" s="302" t="str">
        <f t="shared" si="13"/>
        <v/>
      </c>
      <c r="CJ9" s="302" t="str">
        <f t="shared" si="13"/>
        <v/>
      </c>
      <c r="CK9" s="302" t="str">
        <f t="shared" si="13"/>
        <v/>
      </c>
      <c r="CL9" s="302" t="str">
        <f t="shared" si="13"/>
        <v/>
      </c>
      <c r="CM9" s="302" t="str">
        <f t="shared" si="13"/>
        <v/>
      </c>
      <c r="CN9" s="302" t="str">
        <f t="shared" si="13"/>
        <v/>
      </c>
      <c r="CO9" s="303" t="str">
        <f t="shared" si="13"/>
        <v/>
      </c>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row>
    <row r="10" spans="1:245" s="300" customFormat="1" ht="11.25" customHeight="1">
      <c r="A10" s="301">
        <v>100011</v>
      </c>
      <c r="B10" s="291" t="s">
        <v>595</v>
      </c>
      <c r="C10" s="291" t="s">
        <v>596</v>
      </c>
      <c r="D10" s="291" t="s">
        <v>597</v>
      </c>
      <c r="E10" s="291" t="s">
        <v>324</v>
      </c>
      <c r="F10" s="292" t="s">
        <v>331</v>
      </c>
      <c r="G10" s="293">
        <f t="shared" si="3"/>
        <v>100011</v>
      </c>
      <c r="H10" s="293">
        <f>COUNTIF($J$4:J10,J10)</f>
        <v>7</v>
      </c>
      <c r="I10" s="293" t="str">
        <f>IF(H10=1,COUNTIF($H$4:H10,1),"")</f>
        <v/>
      </c>
      <c r="J10" s="294" t="str">
        <f t="shared" si="4"/>
        <v>中央区01私立01保育所</v>
      </c>
      <c r="K10" s="294" t="str">
        <f t="shared" si="5"/>
        <v>山鼻華園保育園</v>
      </c>
      <c r="L10" s="295">
        <v>6</v>
      </c>
      <c r="M10" s="304" t="str">
        <f t="shared" si="6"/>
        <v>山鼻保育園</v>
      </c>
      <c r="N10" s="297" t="str">
        <f t="shared" si="6"/>
        <v>屯田保育園</v>
      </c>
      <c r="O10" s="297" t="str">
        <f t="shared" si="6"/>
        <v>札幌第２福ちゃん保育園</v>
      </c>
      <c r="P10" s="297" t="str">
        <f t="shared" si="6"/>
        <v>北白石保育園</v>
      </c>
      <c r="Q10" s="297" t="str">
        <f t="shared" si="6"/>
        <v>もみじ台南保育園</v>
      </c>
      <c r="R10" s="297" t="str">
        <f t="shared" si="6"/>
        <v>羊丘藤保育園</v>
      </c>
      <c r="S10" s="297" t="str">
        <f t="shared" si="6"/>
        <v>札幌真栄東保育園</v>
      </c>
      <c r="T10" s="297" t="str">
        <f t="shared" si="6"/>
        <v>くまの子保育園</v>
      </c>
      <c r="U10" s="297" t="str">
        <f t="shared" si="6"/>
        <v>発寒保育園</v>
      </c>
      <c r="V10" s="297" t="str">
        <f t="shared" si="6"/>
        <v>札幌北陽保育園</v>
      </c>
      <c r="W10" s="297" t="str">
        <f t="shared" si="7"/>
        <v/>
      </c>
      <c r="X10" s="297" t="str">
        <f t="shared" si="7"/>
        <v/>
      </c>
      <c r="Y10" s="297" t="str">
        <f t="shared" si="7"/>
        <v/>
      </c>
      <c r="Z10" s="297" t="str">
        <f t="shared" si="7"/>
        <v/>
      </c>
      <c r="AA10" s="297" t="str">
        <f t="shared" si="7"/>
        <v/>
      </c>
      <c r="AB10" s="297" t="str">
        <f t="shared" si="7"/>
        <v/>
      </c>
      <c r="AC10" s="297" t="str">
        <f t="shared" si="7"/>
        <v/>
      </c>
      <c r="AD10" s="297" t="str">
        <f t="shared" si="7"/>
        <v/>
      </c>
      <c r="AE10" s="297" t="str">
        <f t="shared" si="7"/>
        <v/>
      </c>
      <c r="AF10" s="297" t="str">
        <f t="shared" si="7"/>
        <v/>
      </c>
      <c r="AG10" s="297" t="str">
        <f t="shared" si="8"/>
        <v>札幌大谷第二幼稚園</v>
      </c>
      <c r="AH10" s="297" t="str">
        <f t="shared" si="8"/>
        <v/>
      </c>
      <c r="AI10" s="297" t="str">
        <f t="shared" si="8"/>
        <v/>
      </c>
      <c r="AJ10" s="297" t="str">
        <f t="shared" si="8"/>
        <v/>
      </c>
      <c r="AK10" s="297" t="str">
        <f t="shared" si="8"/>
        <v/>
      </c>
      <c r="AL10" s="297" t="str">
        <f t="shared" si="8"/>
        <v>ふくずみ幼稚園</v>
      </c>
      <c r="AM10" s="297" t="str">
        <f t="shared" si="8"/>
        <v/>
      </c>
      <c r="AN10" s="297" t="str">
        <f t="shared" si="8"/>
        <v>藤ヶ丘幼稚園</v>
      </c>
      <c r="AO10" s="297" t="str">
        <f t="shared" si="8"/>
        <v/>
      </c>
      <c r="AP10" s="297" t="str">
        <f t="shared" si="8"/>
        <v/>
      </c>
      <c r="AQ10" s="297" t="str">
        <f t="shared" si="9"/>
        <v/>
      </c>
      <c r="AR10" s="297" t="str">
        <f t="shared" si="9"/>
        <v/>
      </c>
      <c r="AS10" s="297" t="str">
        <f t="shared" si="9"/>
        <v/>
      </c>
      <c r="AT10" s="297" t="str">
        <f t="shared" si="9"/>
        <v/>
      </c>
      <c r="AU10" s="297" t="str">
        <f t="shared" si="9"/>
        <v/>
      </c>
      <c r="AV10" s="297" t="str">
        <f t="shared" si="9"/>
        <v/>
      </c>
      <c r="AW10" s="297" t="str">
        <f t="shared" si="9"/>
        <v/>
      </c>
      <c r="AX10" s="297" t="str">
        <f t="shared" si="9"/>
        <v/>
      </c>
      <c r="AY10" s="297" t="str">
        <f t="shared" si="9"/>
        <v/>
      </c>
      <c r="AZ10" s="297" t="str">
        <f t="shared" si="9"/>
        <v>認定こども園つぼみ幼稚園</v>
      </c>
      <c r="BA10" s="297" t="str">
        <f t="shared" si="10"/>
        <v>札幌こばと保育園</v>
      </c>
      <c r="BB10" s="297" t="str">
        <f t="shared" si="10"/>
        <v>認定こども園東苗穂保育園</v>
      </c>
      <c r="BC10" s="297" t="str">
        <f t="shared" si="10"/>
        <v>保育所型認定こども園白石中央保育園</v>
      </c>
      <c r="BD10" s="297" t="str">
        <f t="shared" si="10"/>
        <v>認定こども園おおやち</v>
      </c>
      <c r="BE10" s="297" t="str">
        <f t="shared" si="10"/>
        <v>にれ第２こども園</v>
      </c>
      <c r="BF10" s="297" t="str">
        <f t="shared" si="10"/>
        <v>認定こども園つみき</v>
      </c>
      <c r="BG10" s="297" t="str">
        <f t="shared" si="10"/>
        <v>認定こども園そらいろ</v>
      </c>
      <c r="BH10" s="297" t="str">
        <f t="shared" si="10"/>
        <v>発寒にこりんこども園</v>
      </c>
      <c r="BI10" s="297" t="str">
        <f t="shared" si="10"/>
        <v>稲穂中央保育園</v>
      </c>
      <c r="BJ10" s="297" t="str">
        <f t="shared" si="10"/>
        <v/>
      </c>
      <c r="BK10" s="297" t="str">
        <f t="shared" si="11"/>
        <v>ぴっころきっず円山公園</v>
      </c>
      <c r="BL10" s="297" t="str">
        <f t="shared" si="11"/>
        <v>太陽こころナーサリーあいの里</v>
      </c>
      <c r="BM10" s="297" t="str">
        <f t="shared" si="11"/>
        <v>びくとりー保育園</v>
      </c>
      <c r="BN10" s="297" t="str">
        <f t="shared" si="11"/>
        <v>にこまるえん東白石</v>
      </c>
      <c r="BO10" s="297" t="str">
        <f t="shared" si="11"/>
        <v>厚別西クレヨン保育園</v>
      </c>
      <c r="BP10" s="297" t="str">
        <f t="shared" si="11"/>
        <v>札幌じけい保育園</v>
      </c>
      <c r="BQ10" s="297" t="str">
        <f t="shared" si="11"/>
        <v>小規模保育園mirea</v>
      </c>
      <c r="BR10" s="297" t="str">
        <f t="shared" si="11"/>
        <v>澄川いちご保育園</v>
      </c>
      <c r="BS10" s="297" t="str">
        <f t="shared" si="11"/>
        <v>西野にじのいろ保育園</v>
      </c>
      <c r="BT10" s="297" t="str">
        <f t="shared" si="11"/>
        <v>富丘ニンニン保育園</v>
      </c>
      <c r="BU10" s="297" t="str">
        <f t="shared" si="12"/>
        <v/>
      </c>
      <c r="BV10" s="297" t="str">
        <f t="shared" si="12"/>
        <v/>
      </c>
      <c r="BW10" s="297" t="str">
        <f t="shared" si="12"/>
        <v/>
      </c>
      <c r="BX10" s="297" t="str">
        <f t="shared" si="12"/>
        <v/>
      </c>
      <c r="BY10" s="297" t="str">
        <f t="shared" si="12"/>
        <v/>
      </c>
      <c r="BZ10" s="297" t="str">
        <f t="shared" si="12"/>
        <v/>
      </c>
      <c r="CA10" s="297" t="str">
        <f t="shared" si="12"/>
        <v/>
      </c>
      <c r="CB10" s="297" t="str">
        <f t="shared" si="12"/>
        <v/>
      </c>
      <c r="CC10" s="297" t="str">
        <f t="shared" si="12"/>
        <v/>
      </c>
      <c r="CD10" s="297" t="str">
        <f t="shared" si="12"/>
        <v/>
      </c>
      <c r="CE10" s="297" t="str">
        <f t="shared" si="13"/>
        <v/>
      </c>
      <c r="CF10" s="297" t="str">
        <f t="shared" si="13"/>
        <v/>
      </c>
      <c r="CG10" s="302">
        <f t="shared" si="13"/>
        <v>0</v>
      </c>
      <c r="CH10" s="302" t="str">
        <f t="shared" si="13"/>
        <v/>
      </c>
      <c r="CI10" s="302" t="str">
        <f t="shared" si="13"/>
        <v/>
      </c>
      <c r="CJ10" s="302" t="str">
        <f t="shared" si="13"/>
        <v/>
      </c>
      <c r="CK10" s="302" t="str">
        <f t="shared" si="13"/>
        <v/>
      </c>
      <c r="CL10" s="302" t="str">
        <f t="shared" si="13"/>
        <v/>
      </c>
      <c r="CM10" s="302" t="str">
        <f t="shared" si="13"/>
        <v/>
      </c>
      <c r="CN10" s="302" t="str">
        <f t="shared" si="13"/>
        <v/>
      </c>
      <c r="CO10" s="303" t="str">
        <f t="shared" si="13"/>
        <v/>
      </c>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row>
    <row r="11" spans="1:245" s="300" customFormat="1" ht="11.25" customHeight="1">
      <c r="A11" s="301">
        <v>100013</v>
      </c>
      <c r="B11" s="291" t="s">
        <v>595</v>
      </c>
      <c r="C11" s="291" t="s">
        <v>596</v>
      </c>
      <c r="D11" s="291" t="s">
        <v>597</v>
      </c>
      <c r="E11" s="291" t="s">
        <v>324</v>
      </c>
      <c r="F11" s="292" t="s">
        <v>332</v>
      </c>
      <c r="G11" s="293">
        <f t="shared" si="3"/>
        <v>100013</v>
      </c>
      <c r="H11" s="293">
        <f>COUNTIF($J$4:J11,J11)</f>
        <v>8</v>
      </c>
      <c r="I11" s="293" t="str">
        <f>IF(H11=1,COUNTIF($H$4:H11,1),"")</f>
        <v/>
      </c>
      <c r="J11" s="294" t="str">
        <f t="shared" si="4"/>
        <v>中央区01私立01保育所</v>
      </c>
      <c r="K11" s="294" t="str">
        <f t="shared" si="5"/>
        <v>幌南華園保育園</v>
      </c>
      <c r="L11" s="295">
        <v>7</v>
      </c>
      <c r="M11" s="304" t="str">
        <f t="shared" si="6"/>
        <v>山鼻華園保育園</v>
      </c>
      <c r="N11" s="297" t="str">
        <f t="shared" si="6"/>
        <v>篠路中央保育園</v>
      </c>
      <c r="O11" s="297" t="str">
        <f t="shared" si="6"/>
        <v>北栄保育園</v>
      </c>
      <c r="P11" s="297" t="str">
        <f t="shared" si="6"/>
        <v>大谷地たかだ保育園</v>
      </c>
      <c r="Q11" s="297" t="str">
        <f t="shared" si="6"/>
        <v>札幌協働保育園</v>
      </c>
      <c r="R11" s="297" t="str">
        <f t="shared" si="6"/>
        <v>子どもの家保育園</v>
      </c>
      <c r="S11" s="297" t="str">
        <f t="shared" si="6"/>
        <v>札幌杉の子保育園</v>
      </c>
      <c r="T11" s="297" t="str">
        <f t="shared" si="6"/>
        <v>藤ヶ丘保育園</v>
      </c>
      <c r="U11" s="297" t="str">
        <f t="shared" si="6"/>
        <v>二十四軒保育園</v>
      </c>
      <c r="V11" s="297" t="str">
        <f t="shared" si="6"/>
        <v>あすかぜ保育園</v>
      </c>
      <c r="W11" s="297" t="str">
        <f t="shared" si="7"/>
        <v/>
      </c>
      <c r="X11" s="297" t="str">
        <f t="shared" si="7"/>
        <v/>
      </c>
      <c r="Y11" s="297" t="str">
        <f t="shared" si="7"/>
        <v/>
      </c>
      <c r="Z11" s="297" t="str">
        <f t="shared" si="7"/>
        <v/>
      </c>
      <c r="AA11" s="297" t="str">
        <f t="shared" si="7"/>
        <v/>
      </c>
      <c r="AB11" s="297" t="str">
        <f t="shared" si="7"/>
        <v/>
      </c>
      <c r="AC11" s="297" t="str">
        <f t="shared" si="7"/>
        <v/>
      </c>
      <c r="AD11" s="297" t="str">
        <f t="shared" si="7"/>
        <v/>
      </c>
      <c r="AE11" s="297" t="str">
        <f t="shared" si="7"/>
        <v/>
      </c>
      <c r="AF11" s="297" t="str">
        <f t="shared" si="7"/>
        <v/>
      </c>
      <c r="AG11" s="297" t="str">
        <f t="shared" si="8"/>
        <v>ひかり幼稚園</v>
      </c>
      <c r="AH11" s="297" t="str">
        <f t="shared" si="8"/>
        <v/>
      </c>
      <c r="AI11" s="297" t="str">
        <f t="shared" si="8"/>
        <v/>
      </c>
      <c r="AJ11" s="297" t="str">
        <f t="shared" si="8"/>
        <v/>
      </c>
      <c r="AK11" s="297" t="str">
        <f t="shared" si="8"/>
        <v/>
      </c>
      <c r="AL11" s="297" t="str">
        <f t="shared" si="8"/>
        <v>つきさむ幼稚園</v>
      </c>
      <c r="AM11" s="297" t="str">
        <f t="shared" si="8"/>
        <v/>
      </c>
      <c r="AN11" s="297" t="str">
        <f t="shared" si="8"/>
        <v>札幌わかくさ幼稚園</v>
      </c>
      <c r="AO11" s="297" t="str">
        <f t="shared" si="8"/>
        <v/>
      </c>
      <c r="AP11" s="297" t="str">
        <f t="shared" si="8"/>
        <v/>
      </c>
      <c r="AQ11" s="297" t="str">
        <f t="shared" si="9"/>
        <v/>
      </c>
      <c r="AR11" s="297" t="str">
        <f t="shared" si="9"/>
        <v/>
      </c>
      <c r="AS11" s="297" t="str">
        <f t="shared" si="9"/>
        <v/>
      </c>
      <c r="AT11" s="297" t="str">
        <f t="shared" si="9"/>
        <v/>
      </c>
      <c r="AU11" s="297" t="str">
        <f t="shared" si="9"/>
        <v/>
      </c>
      <c r="AV11" s="297" t="str">
        <f t="shared" si="9"/>
        <v/>
      </c>
      <c r="AW11" s="297" t="str">
        <f t="shared" si="9"/>
        <v/>
      </c>
      <c r="AX11" s="297" t="str">
        <f t="shared" si="9"/>
        <v/>
      </c>
      <c r="AY11" s="297" t="str">
        <f t="shared" si="9"/>
        <v/>
      </c>
      <c r="AZ11" s="297" t="str">
        <f t="shared" si="9"/>
        <v>幼稚園型認定こども園大通幼稚園</v>
      </c>
      <c r="BA11" s="297" t="str">
        <f t="shared" si="10"/>
        <v>幌北中央保育園</v>
      </c>
      <c r="BB11" s="297" t="str">
        <f t="shared" si="10"/>
        <v>日の丸保育園</v>
      </c>
      <c r="BC11" s="297" t="str">
        <f t="shared" si="10"/>
        <v>双葉こども園</v>
      </c>
      <c r="BD11" s="297" t="str">
        <f t="shared" si="10"/>
        <v>幼保連携型認定こども園ひばりが丘明星幼稚園</v>
      </c>
      <c r="BE11" s="297" t="str">
        <f t="shared" si="10"/>
        <v>こども園・ひかりのこ　さっぽろ</v>
      </c>
      <c r="BF11" s="297" t="str">
        <f t="shared" si="10"/>
        <v>認定こども園札幌きたの幼稚園</v>
      </c>
      <c r="BG11" s="297" t="str">
        <f t="shared" si="10"/>
        <v>認定こども園まこまない明星幼稚園</v>
      </c>
      <c r="BH11" s="297" t="str">
        <f t="shared" si="10"/>
        <v>認定こども園森のタータン保育園宮の沢</v>
      </c>
      <c r="BI11" s="297" t="str">
        <f t="shared" si="10"/>
        <v>認定こども園まつばの杜</v>
      </c>
      <c r="BJ11" s="297" t="str">
        <f t="shared" si="10"/>
        <v/>
      </c>
      <c r="BK11" s="297" t="str">
        <f t="shared" si="11"/>
        <v>ぴっころきっず円山裏参道</v>
      </c>
      <c r="BL11" s="297" t="str">
        <f t="shared" si="11"/>
        <v>美友希保育園</v>
      </c>
      <c r="BM11" s="297" t="str">
        <f t="shared" si="11"/>
        <v>栄町みつばち保育園</v>
      </c>
      <c r="BN11" s="297" t="str">
        <f t="shared" si="11"/>
        <v>保育ママだんだん</v>
      </c>
      <c r="BO11" s="297" t="str">
        <f t="shared" si="11"/>
        <v/>
      </c>
      <c r="BP11" s="297" t="str">
        <f t="shared" si="11"/>
        <v>ペガサス</v>
      </c>
      <c r="BQ11" s="297" t="str">
        <f t="shared" si="11"/>
        <v/>
      </c>
      <c r="BR11" s="297" t="str">
        <f t="shared" si="11"/>
        <v>澄川まんまる保育園</v>
      </c>
      <c r="BS11" s="297" t="str">
        <f t="shared" si="11"/>
        <v>八軒あじさい保育園</v>
      </c>
      <c r="BT11" s="297" t="str">
        <f t="shared" si="11"/>
        <v>さら～れ保育園前田園</v>
      </c>
      <c r="BU11" s="297" t="str">
        <f t="shared" si="12"/>
        <v/>
      </c>
      <c r="BV11" s="297" t="str">
        <f t="shared" si="12"/>
        <v/>
      </c>
      <c r="BW11" s="297" t="str">
        <f t="shared" si="12"/>
        <v/>
      </c>
      <c r="BX11" s="297" t="str">
        <f t="shared" si="12"/>
        <v/>
      </c>
      <c r="BY11" s="297" t="str">
        <f t="shared" si="12"/>
        <v/>
      </c>
      <c r="BZ11" s="297" t="str">
        <f t="shared" si="12"/>
        <v/>
      </c>
      <c r="CA11" s="297" t="str">
        <f t="shared" si="12"/>
        <v/>
      </c>
      <c r="CB11" s="297" t="str">
        <f t="shared" si="12"/>
        <v/>
      </c>
      <c r="CC11" s="297" t="str">
        <f t="shared" si="12"/>
        <v/>
      </c>
      <c r="CD11" s="297" t="str">
        <f t="shared" si="12"/>
        <v/>
      </c>
      <c r="CE11" s="297" t="str">
        <f t="shared" si="13"/>
        <v/>
      </c>
      <c r="CF11" s="297" t="str">
        <f t="shared" si="13"/>
        <v/>
      </c>
      <c r="CG11" s="302">
        <f t="shared" si="13"/>
        <v>0</v>
      </c>
      <c r="CH11" s="302" t="str">
        <f t="shared" si="13"/>
        <v/>
      </c>
      <c r="CI11" s="302" t="str">
        <f t="shared" si="13"/>
        <v/>
      </c>
      <c r="CJ11" s="302" t="str">
        <f t="shared" si="13"/>
        <v/>
      </c>
      <c r="CK11" s="302" t="str">
        <f t="shared" si="13"/>
        <v/>
      </c>
      <c r="CL11" s="302" t="str">
        <f t="shared" si="13"/>
        <v/>
      </c>
      <c r="CM11" s="302" t="str">
        <f t="shared" si="13"/>
        <v/>
      </c>
      <c r="CN11" s="302" t="str">
        <f t="shared" si="13"/>
        <v/>
      </c>
      <c r="CO11" s="303" t="str">
        <f t="shared" si="13"/>
        <v/>
      </c>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row>
    <row r="12" spans="1:245" s="300" customFormat="1" ht="11.25" customHeight="1">
      <c r="A12" s="301">
        <v>100014</v>
      </c>
      <c r="B12" s="291" t="s">
        <v>595</v>
      </c>
      <c r="C12" s="291" t="s">
        <v>596</v>
      </c>
      <c r="D12" s="291" t="s">
        <v>597</v>
      </c>
      <c r="E12" s="291" t="s">
        <v>324</v>
      </c>
      <c r="F12" s="292" t="s">
        <v>333</v>
      </c>
      <c r="G12" s="293">
        <f t="shared" si="3"/>
        <v>100014</v>
      </c>
      <c r="H12" s="293">
        <f>COUNTIF($J$4:J12,J12)</f>
        <v>9</v>
      </c>
      <c r="I12" s="293" t="str">
        <f>IF(H12=1,COUNTIF($H$4:H12,1),"")</f>
        <v/>
      </c>
      <c r="J12" s="294" t="str">
        <f t="shared" si="4"/>
        <v>中央区01私立01保育所</v>
      </c>
      <c r="K12" s="294" t="str">
        <f t="shared" si="5"/>
        <v>宮の森保育園</v>
      </c>
      <c r="L12" s="295">
        <v>8</v>
      </c>
      <c r="M12" s="304" t="str">
        <f t="shared" si="6"/>
        <v>幌南華園保育園</v>
      </c>
      <c r="N12" s="297" t="str">
        <f t="shared" si="6"/>
        <v>愛和えるむ保育園</v>
      </c>
      <c r="O12" s="297" t="str">
        <f t="shared" si="6"/>
        <v>札幌厚成福祉会第二保育所</v>
      </c>
      <c r="P12" s="297" t="str">
        <f t="shared" si="6"/>
        <v>南郷保育園</v>
      </c>
      <c r="Q12" s="297" t="str">
        <f t="shared" si="6"/>
        <v>厚別こま草保育園</v>
      </c>
      <c r="R12" s="297" t="str">
        <f t="shared" si="6"/>
        <v>西岡高台保育園</v>
      </c>
      <c r="S12" s="297" t="str">
        <f t="shared" si="6"/>
        <v>ラブクローバーの保育園　札幌清田</v>
      </c>
      <c r="T12" s="297" t="str">
        <f t="shared" si="6"/>
        <v>ルンビニー保育園</v>
      </c>
      <c r="U12" s="297" t="str">
        <f t="shared" si="6"/>
        <v>西野中央保育園</v>
      </c>
      <c r="V12" s="297" t="str">
        <f t="shared" si="6"/>
        <v>手稲桃の花保育園</v>
      </c>
      <c r="W12" s="297" t="str">
        <f t="shared" si="7"/>
        <v/>
      </c>
      <c r="X12" s="297" t="str">
        <f t="shared" si="7"/>
        <v/>
      </c>
      <c r="Y12" s="297" t="str">
        <f t="shared" si="7"/>
        <v/>
      </c>
      <c r="Z12" s="297" t="str">
        <f t="shared" si="7"/>
        <v/>
      </c>
      <c r="AA12" s="297" t="str">
        <f t="shared" si="7"/>
        <v/>
      </c>
      <c r="AB12" s="297" t="str">
        <f t="shared" si="7"/>
        <v/>
      </c>
      <c r="AC12" s="297" t="str">
        <f t="shared" si="7"/>
        <v/>
      </c>
      <c r="AD12" s="297" t="str">
        <f t="shared" si="7"/>
        <v/>
      </c>
      <c r="AE12" s="297" t="str">
        <f t="shared" si="7"/>
        <v/>
      </c>
      <c r="AF12" s="297" t="str">
        <f t="shared" si="7"/>
        <v/>
      </c>
      <c r="AG12" s="297" t="str">
        <f t="shared" si="8"/>
        <v>札幌いづみ幼稚園</v>
      </c>
      <c r="AH12" s="297" t="str">
        <f t="shared" si="8"/>
        <v/>
      </c>
      <c r="AI12" s="297" t="str">
        <f t="shared" si="8"/>
        <v/>
      </c>
      <c r="AJ12" s="297" t="str">
        <f t="shared" si="8"/>
        <v/>
      </c>
      <c r="AK12" s="297" t="str">
        <f t="shared" si="8"/>
        <v/>
      </c>
      <c r="AL12" s="297" t="str">
        <f t="shared" si="8"/>
        <v/>
      </c>
      <c r="AM12" s="297" t="str">
        <f t="shared" si="8"/>
        <v/>
      </c>
      <c r="AN12" s="297" t="str">
        <f t="shared" si="8"/>
        <v>もなみ幼稚園</v>
      </c>
      <c r="AO12" s="297" t="str">
        <f t="shared" si="8"/>
        <v/>
      </c>
      <c r="AP12" s="297" t="str">
        <f t="shared" si="8"/>
        <v/>
      </c>
      <c r="AQ12" s="297" t="str">
        <f t="shared" si="9"/>
        <v/>
      </c>
      <c r="AR12" s="297" t="str">
        <f t="shared" si="9"/>
        <v/>
      </c>
      <c r="AS12" s="297" t="str">
        <f t="shared" si="9"/>
        <v/>
      </c>
      <c r="AT12" s="297" t="str">
        <f t="shared" si="9"/>
        <v/>
      </c>
      <c r="AU12" s="297" t="str">
        <f t="shared" si="9"/>
        <v/>
      </c>
      <c r="AV12" s="297" t="str">
        <f t="shared" si="9"/>
        <v/>
      </c>
      <c r="AW12" s="297" t="str">
        <f t="shared" si="9"/>
        <v/>
      </c>
      <c r="AX12" s="297" t="str">
        <f t="shared" si="9"/>
        <v/>
      </c>
      <c r="AY12" s="297" t="str">
        <f t="shared" si="9"/>
        <v/>
      </c>
      <c r="AZ12" s="297" t="str">
        <f t="shared" si="9"/>
        <v>認定こども園幌西そらいろ保育園</v>
      </c>
      <c r="BA12" s="297" t="str">
        <f t="shared" si="10"/>
        <v>しんことに清香こども園</v>
      </c>
      <c r="BB12" s="297" t="str">
        <f t="shared" si="10"/>
        <v>丘珠マスカット保育園</v>
      </c>
      <c r="BC12" s="297" t="str">
        <f t="shared" si="10"/>
        <v>認定こども園北都</v>
      </c>
      <c r="BD12" s="297" t="str">
        <f t="shared" si="10"/>
        <v>認定こども園桜台いちい幼稚園・保育園</v>
      </c>
      <c r="BE12" s="297" t="str">
        <f t="shared" si="10"/>
        <v>認定こども園中の島スマイル</v>
      </c>
      <c r="BF12" s="297" t="str">
        <f t="shared" si="10"/>
        <v>札幌国際大学付属認定こども園</v>
      </c>
      <c r="BG12" s="297" t="str">
        <f t="shared" si="10"/>
        <v>光塩学園女子短期大学附属認定こども園</v>
      </c>
      <c r="BH12" s="297" t="str">
        <f t="shared" si="10"/>
        <v>認定こども園琴似教会幼稚園</v>
      </c>
      <c r="BI12" s="297" t="str">
        <f t="shared" si="10"/>
        <v>手稲やまなみ子ども園</v>
      </c>
      <c r="BJ12" s="297" t="str">
        <f t="shared" si="10"/>
        <v/>
      </c>
      <c r="BK12" s="297" t="str">
        <f t="shared" si="11"/>
        <v>おーるまいてぃ円山保育室</v>
      </c>
      <c r="BL12" s="297" t="str">
        <f t="shared" si="11"/>
        <v>太平桜の花保育園</v>
      </c>
      <c r="BM12" s="297" t="str">
        <f t="shared" si="11"/>
        <v>あうら元町乳児保育園</v>
      </c>
      <c r="BN12" s="297" t="str">
        <f t="shared" si="11"/>
        <v>白石よつば保育園</v>
      </c>
      <c r="BO12" s="297" t="str">
        <f t="shared" si="11"/>
        <v/>
      </c>
      <c r="BP12" s="297" t="str">
        <f t="shared" si="11"/>
        <v>平岸オレンジ保育園</v>
      </c>
      <c r="BQ12" s="297" t="str">
        <f t="shared" si="11"/>
        <v/>
      </c>
      <c r="BR12" s="297" t="str">
        <f t="shared" si="11"/>
        <v>ちゅうわ南保育園</v>
      </c>
      <c r="BS12" s="297" t="str">
        <f t="shared" si="11"/>
        <v>発寒みらいのたね</v>
      </c>
      <c r="BT12" s="297" t="str">
        <f t="shared" si="11"/>
        <v>キラキラ乳児保育園</v>
      </c>
      <c r="BU12" s="297" t="str">
        <f t="shared" si="12"/>
        <v/>
      </c>
      <c r="BV12" s="297" t="str">
        <f t="shared" si="12"/>
        <v/>
      </c>
      <c r="BW12" s="297" t="str">
        <f t="shared" si="12"/>
        <v/>
      </c>
      <c r="BX12" s="297" t="str">
        <f t="shared" si="12"/>
        <v/>
      </c>
      <c r="BY12" s="297" t="str">
        <f t="shared" si="12"/>
        <v/>
      </c>
      <c r="BZ12" s="297" t="str">
        <f t="shared" si="12"/>
        <v/>
      </c>
      <c r="CA12" s="297" t="str">
        <f t="shared" si="12"/>
        <v/>
      </c>
      <c r="CB12" s="297" t="str">
        <f t="shared" si="12"/>
        <v/>
      </c>
      <c r="CC12" s="297" t="str">
        <f t="shared" si="12"/>
        <v/>
      </c>
      <c r="CD12" s="297" t="str">
        <f t="shared" si="12"/>
        <v/>
      </c>
      <c r="CE12" s="297" t="str">
        <f t="shared" si="13"/>
        <v/>
      </c>
      <c r="CF12" s="297" t="str">
        <f t="shared" si="13"/>
        <v/>
      </c>
      <c r="CG12" s="302">
        <f t="shared" si="13"/>
        <v>0</v>
      </c>
      <c r="CH12" s="302" t="str">
        <f t="shared" si="13"/>
        <v/>
      </c>
      <c r="CI12" s="302" t="str">
        <f t="shared" si="13"/>
        <v/>
      </c>
      <c r="CJ12" s="302" t="str">
        <f t="shared" si="13"/>
        <v/>
      </c>
      <c r="CK12" s="302" t="str">
        <f t="shared" si="13"/>
        <v/>
      </c>
      <c r="CL12" s="302" t="str">
        <f t="shared" si="13"/>
        <v/>
      </c>
      <c r="CM12" s="302" t="str">
        <f t="shared" si="13"/>
        <v/>
      </c>
      <c r="CN12" s="302" t="str">
        <f t="shared" si="13"/>
        <v/>
      </c>
      <c r="CO12" s="303" t="str">
        <f t="shared" si="13"/>
        <v/>
      </c>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row>
    <row r="13" spans="1:245" s="300" customFormat="1" ht="11.25" customHeight="1">
      <c r="A13" s="301">
        <v>100015</v>
      </c>
      <c r="B13" s="291" t="s">
        <v>595</v>
      </c>
      <c r="C13" s="291" t="s">
        <v>596</v>
      </c>
      <c r="D13" s="291" t="s">
        <v>597</v>
      </c>
      <c r="E13" s="291" t="s">
        <v>324</v>
      </c>
      <c r="F13" s="292" t="s">
        <v>334</v>
      </c>
      <c r="G13" s="293">
        <f t="shared" si="3"/>
        <v>100015</v>
      </c>
      <c r="H13" s="293">
        <f>COUNTIF($J$4:J13,J13)</f>
        <v>10</v>
      </c>
      <c r="I13" s="293" t="str">
        <f>IF(H13=1,COUNTIF($H$4:H13,1),"")</f>
        <v/>
      </c>
      <c r="J13" s="294" t="str">
        <f t="shared" si="4"/>
        <v>中央区01私立01保育所</v>
      </c>
      <c r="K13" s="294" t="str">
        <f t="shared" si="5"/>
        <v>さより保育園</v>
      </c>
      <c r="L13" s="295">
        <v>9</v>
      </c>
      <c r="M13" s="304" t="str">
        <f t="shared" si="6"/>
        <v>宮の森保育園</v>
      </c>
      <c r="N13" s="297" t="str">
        <f t="shared" si="6"/>
        <v>幌北ゆりかご保育園</v>
      </c>
      <c r="O13" s="297" t="str">
        <f t="shared" si="6"/>
        <v>明園保育園</v>
      </c>
      <c r="P13" s="297" t="str">
        <f t="shared" si="6"/>
        <v>東白石雪ん子保育園</v>
      </c>
      <c r="Q13" s="297" t="str">
        <f t="shared" si="6"/>
        <v>新さっぽろとまと保育園</v>
      </c>
      <c r="R13" s="297" t="str">
        <f t="shared" si="6"/>
        <v>中の島興正保育園</v>
      </c>
      <c r="S13" s="297" t="str">
        <f t="shared" si="6"/>
        <v>認可保育園Ｌｉｎｄｏ</v>
      </c>
      <c r="T13" s="297" t="str">
        <f t="shared" si="6"/>
        <v>こどもみらい保育園常盤園</v>
      </c>
      <c r="U13" s="297" t="str">
        <f t="shared" si="6"/>
        <v>八軒星の子保育園</v>
      </c>
      <c r="V13" s="297" t="str">
        <f t="shared" si="6"/>
        <v>富丘バオバブ保育園</v>
      </c>
      <c r="W13" s="297" t="str">
        <f t="shared" si="7"/>
        <v/>
      </c>
      <c r="X13" s="297" t="str">
        <f t="shared" si="7"/>
        <v/>
      </c>
      <c r="Y13" s="297" t="str">
        <f t="shared" si="7"/>
        <v/>
      </c>
      <c r="Z13" s="297" t="str">
        <f t="shared" si="7"/>
        <v/>
      </c>
      <c r="AA13" s="297" t="str">
        <f t="shared" si="7"/>
        <v/>
      </c>
      <c r="AB13" s="297" t="str">
        <f t="shared" si="7"/>
        <v/>
      </c>
      <c r="AC13" s="297" t="str">
        <f t="shared" si="7"/>
        <v/>
      </c>
      <c r="AD13" s="297" t="str">
        <f t="shared" si="7"/>
        <v/>
      </c>
      <c r="AE13" s="297" t="str">
        <f t="shared" si="7"/>
        <v/>
      </c>
      <c r="AF13" s="297" t="str">
        <f t="shared" si="7"/>
        <v/>
      </c>
      <c r="AG13" s="297" t="str">
        <f t="shared" si="8"/>
        <v>宮の森幼稚園</v>
      </c>
      <c r="AH13" s="297" t="str">
        <f t="shared" si="8"/>
        <v/>
      </c>
      <c r="AI13" s="297" t="str">
        <f t="shared" si="8"/>
        <v/>
      </c>
      <c r="AJ13" s="297" t="str">
        <f t="shared" si="8"/>
        <v/>
      </c>
      <c r="AK13" s="297" t="str">
        <f t="shared" si="8"/>
        <v/>
      </c>
      <c r="AL13" s="297" t="str">
        <f t="shared" si="8"/>
        <v/>
      </c>
      <c r="AM13" s="297" t="str">
        <f t="shared" si="8"/>
        <v/>
      </c>
      <c r="AN13" s="297" t="str">
        <f t="shared" si="8"/>
        <v>第２もなみ幼稚園</v>
      </c>
      <c r="AO13" s="297" t="str">
        <f t="shared" si="8"/>
        <v/>
      </c>
      <c r="AP13" s="297" t="str">
        <f t="shared" si="8"/>
        <v/>
      </c>
      <c r="AQ13" s="297" t="str">
        <f t="shared" si="9"/>
        <v/>
      </c>
      <c r="AR13" s="297" t="str">
        <f t="shared" si="9"/>
        <v/>
      </c>
      <c r="AS13" s="297" t="str">
        <f t="shared" si="9"/>
        <v/>
      </c>
      <c r="AT13" s="297" t="str">
        <f t="shared" si="9"/>
        <v/>
      </c>
      <c r="AU13" s="297" t="str">
        <f t="shared" si="9"/>
        <v/>
      </c>
      <c r="AV13" s="297" t="str">
        <f t="shared" si="9"/>
        <v/>
      </c>
      <c r="AW13" s="297" t="str">
        <f t="shared" si="9"/>
        <v/>
      </c>
      <c r="AX13" s="297" t="str">
        <f t="shared" si="9"/>
        <v/>
      </c>
      <c r="AY13" s="297" t="str">
        <f t="shared" si="9"/>
        <v/>
      </c>
      <c r="AZ13" s="297" t="str">
        <f t="shared" si="9"/>
        <v>認定こども園札幌大谷幼稚園</v>
      </c>
      <c r="BA13" s="297" t="str">
        <f t="shared" si="10"/>
        <v>屯田おおふじ子ども園</v>
      </c>
      <c r="BB13" s="297" t="str">
        <f t="shared" si="10"/>
        <v>伏古かしわ保育園</v>
      </c>
      <c r="BC13" s="297" t="str">
        <f t="shared" si="10"/>
        <v>保育所型認定こども園東川下ポッポ保育園</v>
      </c>
      <c r="BD13" s="297" t="str">
        <f t="shared" si="10"/>
        <v>認定こども園もみじ台幼稚園</v>
      </c>
      <c r="BE13" s="297" t="str">
        <f t="shared" si="10"/>
        <v>平岸友愛認定こども園</v>
      </c>
      <c r="BF13" s="297" t="str">
        <f t="shared" si="10"/>
        <v/>
      </c>
      <c r="BG13" s="297" t="str">
        <f t="shared" si="10"/>
        <v>幼保連携型認定こども園ときわみなみのこどもえん</v>
      </c>
      <c r="BH13" s="297" t="str">
        <f t="shared" si="10"/>
        <v>札幌西友愛認定こども園</v>
      </c>
      <c r="BI13" s="297" t="str">
        <f t="shared" si="10"/>
        <v>認定こども園ほしおきガーデン星の子幼稚園</v>
      </c>
      <c r="BJ13" s="297" t="str">
        <f t="shared" si="10"/>
        <v/>
      </c>
      <c r="BK13" s="297" t="str">
        <f t="shared" si="11"/>
        <v>伏見すみれ保育園</v>
      </c>
      <c r="BL13" s="297" t="str">
        <f t="shared" si="11"/>
        <v>北２４条はぐはぐ乳児保育園</v>
      </c>
      <c r="BM13" s="297" t="str">
        <f t="shared" si="11"/>
        <v>苗穂みらいのたね</v>
      </c>
      <c r="BN13" s="297" t="str">
        <f t="shared" si="11"/>
        <v>にこまるえん南郷</v>
      </c>
      <c r="BO13" s="297" t="str">
        <f t="shared" si="11"/>
        <v/>
      </c>
      <c r="BP13" s="297" t="str">
        <f t="shared" si="11"/>
        <v>美園よつば保育園</v>
      </c>
      <c r="BQ13" s="297" t="str">
        <f t="shared" si="11"/>
        <v/>
      </c>
      <c r="BR13" s="297" t="str">
        <f t="shared" si="11"/>
        <v>Ｓ．Ｔ．ナーサリーＳＣＨＯＯＬ藤野</v>
      </c>
      <c r="BS13" s="297" t="str">
        <f t="shared" si="11"/>
        <v>森のタータン保育園マール</v>
      </c>
      <c r="BT13" s="297" t="str">
        <f t="shared" si="11"/>
        <v>Ｓ．Ｔ．ナーサリーＳＣＨＯＯＬ手稲前田</v>
      </c>
      <c r="BU13" s="297" t="str">
        <f t="shared" si="12"/>
        <v/>
      </c>
      <c r="BV13" s="297" t="str">
        <f t="shared" si="12"/>
        <v/>
      </c>
      <c r="BW13" s="297" t="str">
        <f t="shared" si="12"/>
        <v/>
      </c>
      <c r="BX13" s="297" t="str">
        <f t="shared" si="12"/>
        <v/>
      </c>
      <c r="BY13" s="297" t="str">
        <f t="shared" si="12"/>
        <v/>
      </c>
      <c r="BZ13" s="297" t="str">
        <f t="shared" si="12"/>
        <v/>
      </c>
      <c r="CA13" s="297" t="str">
        <f t="shared" si="12"/>
        <v/>
      </c>
      <c r="CB13" s="297" t="str">
        <f t="shared" si="12"/>
        <v/>
      </c>
      <c r="CC13" s="297" t="str">
        <f t="shared" si="12"/>
        <v/>
      </c>
      <c r="CD13" s="297" t="str">
        <f t="shared" si="12"/>
        <v/>
      </c>
      <c r="CE13" s="297" t="str">
        <f t="shared" si="13"/>
        <v/>
      </c>
      <c r="CF13" s="297" t="str">
        <f t="shared" si="13"/>
        <v/>
      </c>
      <c r="CG13" s="302">
        <f t="shared" si="13"/>
        <v>0</v>
      </c>
      <c r="CH13" s="302" t="str">
        <f t="shared" si="13"/>
        <v/>
      </c>
      <c r="CI13" s="302" t="str">
        <f t="shared" si="13"/>
        <v/>
      </c>
      <c r="CJ13" s="302" t="str">
        <f t="shared" si="13"/>
        <v/>
      </c>
      <c r="CK13" s="302" t="str">
        <f t="shared" si="13"/>
        <v/>
      </c>
      <c r="CL13" s="302" t="str">
        <f t="shared" si="13"/>
        <v/>
      </c>
      <c r="CM13" s="302" t="str">
        <f t="shared" si="13"/>
        <v/>
      </c>
      <c r="CN13" s="302" t="str">
        <f t="shared" si="13"/>
        <v/>
      </c>
      <c r="CO13" s="303" t="str">
        <f t="shared" si="13"/>
        <v/>
      </c>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row>
    <row r="14" spans="1:245" s="300" customFormat="1" ht="11.25" customHeight="1">
      <c r="A14" s="301">
        <v>100018</v>
      </c>
      <c r="B14" s="291" t="s">
        <v>595</v>
      </c>
      <c r="C14" s="291" t="s">
        <v>596</v>
      </c>
      <c r="D14" s="291" t="s">
        <v>597</v>
      </c>
      <c r="E14" s="291" t="s">
        <v>324</v>
      </c>
      <c r="F14" s="292" t="s">
        <v>335</v>
      </c>
      <c r="G14" s="293">
        <f t="shared" si="3"/>
        <v>100018</v>
      </c>
      <c r="H14" s="293">
        <f>COUNTIF($J$4:J14,J14)</f>
        <v>11</v>
      </c>
      <c r="I14" s="293" t="str">
        <f>IF(H14=1,COUNTIF($H$4:H14,1),"")</f>
        <v/>
      </c>
      <c r="J14" s="294" t="str">
        <f t="shared" si="4"/>
        <v>中央区01私立01保育所</v>
      </c>
      <c r="K14" s="294" t="str">
        <f t="shared" si="5"/>
        <v>つくしの子共同保育所</v>
      </c>
      <c r="L14" s="295">
        <v>10</v>
      </c>
      <c r="M14" s="304" t="str">
        <f t="shared" si="6"/>
        <v>さより保育園</v>
      </c>
      <c r="N14" s="297" t="str">
        <f t="shared" si="6"/>
        <v>太平保育園</v>
      </c>
      <c r="O14" s="297" t="str">
        <f t="shared" si="6"/>
        <v>はらっぱ保育園</v>
      </c>
      <c r="P14" s="297" t="str">
        <f t="shared" si="6"/>
        <v>まこと保育所</v>
      </c>
      <c r="Q14" s="297" t="str">
        <f t="shared" si="6"/>
        <v>厚別もえぎ保育園</v>
      </c>
      <c r="R14" s="297" t="str">
        <f t="shared" si="6"/>
        <v>福住保育園</v>
      </c>
      <c r="S14" s="297" t="str">
        <f t="shared" si="6"/>
        <v>ラブクローバーの保育園札幌北野</v>
      </c>
      <c r="T14" s="297" t="str">
        <f t="shared" si="6"/>
        <v>ちびっこの杜保育園</v>
      </c>
      <c r="U14" s="297" t="str">
        <f t="shared" si="6"/>
        <v>こぐま保育園</v>
      </c>
      <c r="V14" s="297" t="str">
        <f t="shared" si="6"/>
        <v>しんはっさむライラック保育園</v>
      </c>
      <c r="W14" s="297" t="str">
        <f t="shared" si="7"/>
        <v/>
      </c>
      <c r="X14" s="297" t="str">
        <f t="shared" si="7"/>
        <v/>
      </c>
      <c r="Y14" s="297" t="str">
        <f t="shared" si="7"/>
        <v/>
      </c>
      <c r="Z14" s="297" t="str">
        <f t="shared" si="7"/>
        <v/>
      </c>
      <c r="AA14" s="297" t="str">
        <f t="shared" si="7"/>
        <v/>
      </c>
      <c r="AB14" s="297" t="str">
        <f t="shared" si="7"/>
        <v/>
      </c>
      <c r="AC14" s="297" t="str">
        <f t="shared" si="7"/>
        <v/>
      </c>
      <c r="AD14" s="297" t="str">
        <f t="shared" si="7"/>
        <v/>
      </c>
      <c r="AE14" s="297" t="str">
        <f t="shared" si="7"/>
        <v/>
      </c>
      <c r="AF14" s="297" t="str">
        <f t="shared" si="7"/>
        <v/>
      </c>
      <c r="AG14" s="297" t="str">
        <f t="shared" si="8"/>
        <v/>
      </c>
      <c r="AH14" s="297" t="str">
        <f t="shared" si="8"/>
        <v/>
      </c>
      <c r="AI14" s="297" t="str">
        <f t="shared" si="8"/>
        <v/>
      </c>
      <c r="AJ14" s="297" t="str">
        <f t="shared" si="8"/>
        <v/>
      </c>
      <c r="AK14" s="297" t="str">
        <f t="shared" si="8"/>
        <v/>
      </c>
      <c r="AL14" s="297" t="str">
        <f t="shared" si="8"/>
        <v/>
      </c>
      <c r="AM14" s="297" t="str">
        <f t="shared" si="8"/>
        <v/>
      </c>
      <c r="AN14" s="297" t="str">
        <f t="shared" si="8"/>
        <v/>
      </c>
      <c r="AO14" s="297" t="str">
        <f t="shared" si="8"/>
        <v/>
      </c>
      <c r="AP14" s="297" t="str">
        <f t="shared" si="8"/>
        <v/>
      </c>
      <c r="AQ14" s="297" t="str">
        <f t="shared" si="9"/>
        <v/>
      </c>
      <c r="AR14" s="297" t="str">
        <f t="shared" si="9"/>
        <v/>
      </c>
      <c r="AS14" s="297" t="str">
        <f t="shared" si="9"/>
        <v/>
      </c>
      <c r="AT14" s="297" t="str">
        <f t="shared" si="9"/>
        <v/>
      </c>
      <c r="AU14" s="297" t="str">
        <f t="shared" si="9"/>
        <v/>
      </c>
      <c r="AV14" s="297" t="str">
        <f t="shared" si="9"/>
        <v/>
      </c>
      <c r="AW14" s="297" t="str">
        <f t="shared" si="9"/>
        <v/>
      </c>
      <c r="AX14" s="297" t="str">
        <f t="shared" si="9"/>
        <v/>
      </c>
      <c r="AY14" s="297" t="str">
        <f t="shared" si="9"/>
        <v/>
      </c>
      <c r="AZ14" s="297" t="str">
        <f t="shared" si="9"/>
        <v>認定こども園宮の森メープル保育園</v>
      </c>
      <c r="BA14" s="297" t="str">
        <f t="shared" si="10"/>
        <v>新川西さくらこ認定こども園</v>
      </c>
      <c r="BB14" s="297" t="str">
        <f t="shared" si="10"/>
        <v>北栄マスカット保育園</v>
      </c>
      <c r="BC14" s="297" t="str">
        <f t="shared" si="10"/>
        <v>認定こども園北郷すずらん</v>
      </c>
      <c r="BD14" s="297" t="str">
        <f t="shared" si="10"/>
        <v>認定こども園札幌あおば幼稚園</v>
      </c>
      <c r="BE14" s="297" t="str">
        <f t="shared" si="10"/>
        <v>認定こども園まなび</v>
      </c>
      <c r="BF14" s="297" t="str">
        <f t="shared" si="10"/>
        <v/>
      </c>
      <c r="BG14" s="297" t="str">
        <f t="shared" si="10"/>
        <v/>
      </c>
      <c r="BH14" s="297" t="str">
        <f t="shared" si="10"/>
        <v>認定こども園西野そらいろ保育園</v>
      </c>
      <c r="BI14" s="297" t="str">
        <f t="shared" si="10"/>
        <v>幼保連携型認定こども園山王幼稚園</v>
      </c>
      <c r="BJ14" s="297" t="str">
        <f t="shared" si="10"/>
        <v/>
      </c>
      <c r="BK14" s="297" t="str">
        <f t="shared" si="11"/>
        <v>もりのなかま保育園札幌山鼻園</v>
      </c>
      <c r="BL14" s="297" t="str">
        <f t="shared" si="11"/>
        <v>麻生アンジェロ保育園</v>
      </c>
      <c r="BM14" s="297" t="str">
        <f t="shared" si="11"/>
        <v>こくあの彩保育園</v>
      </c>
      <c r="BN14" s="297" t="str">
        <f t="shared" si="11"/>
        <v>もりのなかま保育園菊水元町園</v>
      </c>
      <c r="BO14" s="297" t="str">
        <f t="shared" si="11"/>
        <v/>
      </c>
      <c r="BP14" s="297" t="str">
        <f t="shared" si="11"/>
        <v>えとわーる保育園</v>
      </c>
      <c r="BQ14" s="297" t="str">
        <f t="shared" si="11"/>
        <v/>
      </c>
      <c r="BR14" s="297" t="str">
        <f t="shared" si="11"/>
        <v/>
      </c>
      <c r="BS14" s="297" t="str">
        <f t="shared" si="11"/>
        <v>こぐまハウス</v>
      </c>
      <c r="BT14" s="297" t="str">
        <f t="shared" si="11"/>
        <v/>
      </c>
      <c r="BU14" s="297" t="str">
        <f t="shared" si="12"/>
        <v/>
      </c>
      <c r="BV14" s="297" t="str">
        <f t="shared" si="12"/>
        <v/>
      </c>
      <c r="BW14" s="297" t="str">
        <f t="shared" si="12"/>
        <v/>
      </c>
      <c r="BX14" s="297" t="str">
        <f t="shared" si="12"/>
        <v/>
      </c>
      <c r="BY14" s="297" t="str">
        <f t="shared" si="12"/>
        <v/>
      </c>
      <c r="BZ14" s="297" t="str">
        <f t="shared" si="12"/>
        <v/>
      </c>
      <c r="CA14" s="297" t="str">
        <f t="shared" si="12"/>
        <v/>
      </c>
      <c r="CB14" s="297" t="str">
        <f t="shared" si="12"/>
        <v/>
      </c>
      <c r="CC14" s="297" t="str">
        <f t="shared" si="12"/>
        <v/>
      </c>
      <c r="CD14" s="297" t="str">
        <f t="shared" si="12"/>
        <v/>
      </c>
      <c r="CE14" s="297" t="str">
        <f t="shared" si="13"/>
        <v/>
      </c>
      <c r="CF14" s="297" t="str">
        <f t="shared" si="13"/>
        <v/>
      </c>
      <c r="CG14" s="302">
        <f t="shared" si="13"/>
        <v>0</v>
      </c>
      <c r="CH14" s="302" t="str">
        <f t="shared" si="13"/>
        <v/>
      </c>
      <c r="CI14" s="302" t="str">
        <f t="shared" si="13"/>
        <v/>
      </c>
      <c r="CJ14" s="302" t="str">
        <f t="shared" si="13"/>
        <v/>
      </c>
      <c r="CK14" s="302" t="str">
        <f t="shared" si="13"/>
        <v/>
      </c>
      <c r="CL14" s="302" t="str">
        <f t="shared" si="13"/>
        <v/>
      </c>
      <c r="CM14" s="302" t="str">
        <f t="shared" si="13"/>
        <v/>
      </c>
      <c r="CN14" s="302" t="str">
        <f t="shared" si="13"/>
        <v/>
      </c>
      <c r="CO14" s="303" t="str">
        <f t="shared" si="13"/>
        <v/>
      </c>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row>
    <row r="15" spans="1:245" s="300" customFormat="1" ht="11.25" customHeight="1">
      <c r="A15" s="301">
        <v>100020</v>
      </c>
      <c r="B15" s="291" t="s">
        <v>595</v>
      </c>
      <c r="C15" s="291" t="s">
        <v>596</v>
      </c>
      <c r="D15" s="291" t="s">
        <v>597</v>
      </c>
      <c r="E15" s="291" t="s">
        <v>324</v>
      </c>
      <c r="F15" s="292" t="s">
        <v>336</v>
      </c>
      <c r="G15" s="293">
        <f t="shared" si="3"/>
        <v>100020</v>
      </c>
      <c r="H15" s="293">
        <f>COUNTIF($J$4:J15,J15)</f>
        <v>12</v>
      </c>
      <c r="I15" s="293" t="str">
        <f>IF(H15=1,COUNTIF($H$4:H15,1),"")</f>
        <v/>
      </c>
      <c r="J15" s="294" t="str">
        <f t="shared" si="4"/>
        <v>中央区01私立01保育所</v>
      </c>
      <c r="K15" s="294" t="str">
        <f t="shared" si="5"/>
        <v>吉田学園くりの木保育園</v>
      </c>
      <c r="L15" s="295">
        <v>11</v>
      </c>
      <c r="M15" s="304" t="str">
        <f t="shared" ref="M15:V24" si="14">IFERROR(INDEX($H$4:$K$652,MATCH($L15&amp;M$3,INDEX($H$4:$H$652&amp;$J$4:$J$652,),0),MATCH("施設名",$H$3:$K$3,0)),"")</f>
        <v>つくしの子共同保育所</v>
      </c>
      <c r="N15" s="297" t="str">
        <f t="shared" si="14"/>
        <v>新川北保育園</v>
      </c>
      <c r="O15" s="297" t="str">
        <f t="shared" si="14"/>
        <v>丘珠ひばり保育園</v>
      </c>
      <c r="P15" s="297" t="str">
        <f t="shared" si="14"/>
        <v>北の星白石保育園</v>
      </c>
      <c r="Q15" s="297" t="str">
        <f t="shared" si="14"/>
        <v>きっずぱーく厚別保育園</v>
      </c>
      <c r="R15" s="297" t="str">
        <f t="shared" si="14"/>
        <v>平岸興正保育園</v>
      </c>
      <c r="S15" s="297" t="str">
        <f t="shared" si="14"/>
        <v>ちゅうわ清田保育園</v>
      </c>
      <c r="T15" s="297" t="str">
        <f t="shared" si="14"/>
        <v>木育こどもの家南の沢保育園</v>
      </c>
      <c r="U15" s="297" t="str">
        <f t="shared" si="14"/>
        <v>吉田学園さくら保育園</v>
      </c>
      <c r="V15" s="297" t="str">
        <f t="shared" si="14"/>
        <v>スター保育園前田園</v>
      </c>
      <c r="W15" s="297" t="str">
        <f t="shared" ref="W15:AF24" si="15">IFERROR(INDEX($H$4:$K$652,MATCH($L15&amp;W$3,INDEX($H$4:$H$652&amp;$J$4:$J$652,),0),MATCH("施設名",$H$3:$K$3,0)),"")</f>
        <v/>
      </c>
      <c r="X15" s="297" t="str">
        <f t="shared" si="15"/>
        <v/>
      </c>
      <c r="Y15" s="297" t="str">
        <f t="shared" si="15"/>
        <v/>
      </c>
      <c r="Z15" s="297" t="str">
        <f t="shared" si="15"/>
        <v/>
      </c>
      <c r="AA15" s="297" t="str">
        <f t="shared" si="15"/>
        <v/>
      </c>
      <c r="AB15" s="297" t="str">
        <f t="shared" si="15"/>
        <v/>
      </c>
      <c r="AC15" s="297" t="str">
        <f t="shared" si="15"/>
        <v/>
      </c>
      <c r="AD15" s="297" t="str">
        <f t="shared" si="15"/>
        <v/>
      </c>
      <c r="AE15" s="297" t="str">
        <f t="shared" si="15"/>
        <v/>
      </c>
      <c r="AF15" s="297" t="str">
        <f t="shared" si="15"/>
        <v/>
      </c>
      <c r="AG15" s="297" t="str">
        <f t="shared" ref="AG15:AP24" si="16">IFERROR(INDEX($H$4:$K$652,MATCH($L15&amp;AG$3,INDEX($H$4:$H$652&amp;$J$4:$J$652,),0),MATCH("施設名",$H$3:$K$3,0)),"")</f>
        <v/>
      </c>
      <c r="AH15" s="297" t="str">
        <f t="shared" si="16"/>
        <v/>
      </c>
      <c r="AI15" s="297" t="str">
        <f t="shared" si="16"/>
        <v/>
      </c>
      <c r="AJ15" s="297" t="str">
        <f t="shared" si="16"/>
        <v/>
      </c>
      <c r="AK15" s="297" t="str">
        <f t="shared" si="16"/>
        <v/>
      </c>
      <c r="AL15" s="297" t="str">
        <f t="shared" si="16"/>
        <v/>
      </c>
      <c r="AM15" s="297" t="str">
        <f t="shared" si="16"/>
        <v/>
      </c>
      <c r="AN15" s="297" t="str">
        <f t="shared" si="16"/>
        <v/>
      </c>
      <c r="AO15" s="297" t="str">
        <f t="shared" si="16"/>
        <v/>
      </c>
      <c r="AP15" s="297" t="str">
        <f t="shared" si="16"/>
        <v/>
      </c>
      <c r="AQ15" s="297" t="str">
        <f t="shared" ref="AQ15:AZ24" si="17">IFERROR(INDEX($H$4:$K$652,MATCH($L15&amp;AQ$3,INDEX($H$4:$H$652&amp;$J$4:$J$652,),0),MATCH("施設名",$H$3:$K$3,0)),"")</f>
        <v/>
      </c>
      <c r="AR15" s="297" t="str">
        <f t="shared" si="17"/>
        <v/>
      </c>
      <c r="AS15" s="297" t="str">
        <f t="shared" si="17"/>
        <v/>
      </c>
      <c r="AT15" s="297" t="str">
        <f t="shared" si="17"/>
        <v/>
      </c>
      <c r="AU15" s="297" t="str">
        <f t="shared" si="17"/>
        <v/>
      </c>
      <c r="AV15" s="297" t="str">
        <f t="shared" si="17"/>
        <v/>
      </c>
      <c r="AW15" s="297" t="str">
        <f t="shared" si="17"/>
        <v/>
      </c>
      <c r="AX15" s="297" t="str">
        <f t="shared" si="17"/>
        <v/>
      </c>
      <c r="AY15" s="297" t="str">
        <f t="shared" si="17"/>
        <v/>
      </c>
      <c r="AZ15" s="297" t="str">
        <f t="shared" si="17"/>
        <v/>
      </c>
      <c r="BA15" s="297" t="str">
        <f t="shared" ref="BA15:BJ24" si="18">IFERROR(INDEX($H$4:$K$652,MATCH($L15&amp;BA$3,INDEX($H$4:$H$652&amp;$J$4:$J$652,),0),MATCH("施設名",$H$3:$K$3,0)),"")</f>
        <v>こども園ソレイユ</v>
      </c>
      <c r="BB15" s="297" t="str">
        <f t="shared" si="18"/>
        <v>栄町マスカット保育園</v>
      </c>
      <c r="BC15" s="297" t="str">
        <f t="shared" si="18"/>
        <v>東橋いちい認定こども園</v>
      </c>
      <c r="BD15" s="297" t="str">
        <f t="shared" si="18"/>
        <v>認定こども園第２あつべつ幼稚園</v>
      </c>
      <c r="BE15" s="297" t="str">
        <f t="shared" si="18"/>
        <v>認定こども園なかのしま幼稚園</v>
      </c>
      <c r="BF15" s="297" t="str">
        <f t="shared" si="18"/>
        <v/>
      </c>
      <c r="BG15" s="297" t="str">
        <f t="shared" si="18"/>
        <v/>
      </c>
      <c r="BH15" s="297" t="str">
        <f t="shared" si="18"/>
        <v>幼保連携型認定こども園幸明幼稚園</v>
      </c>
      <c r="BI15" s="297" t="str">
        <f t="shared" si="18"/>
        <v>認定こども園いなほガーデン星の子幼稚園</v>
      </c>
      <c r="BJ15" s="297" t="str">
        <f t="shared" si="18"/>
        <v/>
      </c>
      <c r="BK15" s="297" t="str">
        <f t="shared" ref="BK15:BT24" si="19">IFERROR(INDEX($H$4:$K$652,MATCH($L15&amp;BK$3,INDEX($H$4:$H$652&amp;$J$4:$J$652,),0),MATCH("施設名",$H$3:$K$3,0)),"")</f>
        <v>山鼻にじのいろ保育園</v>
      </c>
      <c r="BL15" s="297" t="str">
        <f t="shared" si="19"/>
        <v>オリオン</v>
      </c>
      <c r="BM15" s="297" t="str">
        <f t="shared" si="19"/>
        <v>カシオペア</v>
      </c>
      <c r="BN15" s="297" t="str">
        <f t="shared" si="19"/>
        <v>ちゅうわ南郷保育園</v>
      </c>
      <c r="BO15" s="297" t="str">
        <f t="shared" si="19"/>
        <v/>
      </c>
      <c r="BP15" s="297" t="str">
        <f t="shared" si="19"/>
        <v>レーベン美園保育園</v>
      </c>
      <c r="BQ15" s="297" t="str">
        <f t="shared" si="19"/>
        <v/>
      </c>
      <c r="BR15" s="297" t="str">
        <f t="shared" si="19"/>
        <v/>
      </c>
      <c r="BS15" s="297" t="str">
        <f t="shared" si="19"/>
        <v>山の手ちびっこ保育園</v>
      </c>
      <c r="BT15" s="297" t="str">
        <f t="shared" si="19"/>
        <v/>
      </c>
      <c r="BU15" s="297" t="str">
        <f t="shared" ref="BU15:CD24" si="20">IFERROR(INDEX($H$4:$K$652,MATCH($L15&amp;BU$3,INDEX($H$4:$H$652&amp;$J$4:$J$652,),0),MATCH("施設名",$H$3:$K$3,0)),"")</f>
        <v/>
      </c>
      <c r="BV15" s="297" t="str">
        <f t="shared" si="20"/>
        <v/>
      </c>
      <c r="BW15" s="297" t="str">
        <f t="shared" si="20"/>
        <v/>
      </c>
      <c r="BX15" s="297" t="str">
        <f t="shared" si="20"/>
        <v/>
      </c>
      <c r="BY15" s="297" t="str">
        <f t="shared" si="20"/>
        <v/>
      </c>
      <c r="BZ15" s="297" t="str">
        <f t="shared" si="20"/>
        <v/>
      </c>
      <c r="CA15" s="297" t="str">
        <f t="shared" si="20"/>
        <v/>
      </c>
      <c r="CB15" s="297" t="str">
        <f t="shared" si="20"/>
        <v/>
      </c>
      <c r="CC15" s="297" t="str">
        <f t="shared" si="20"/>
        <v/>
      </c>
      <c r="CD15" s="297" t="str">
        <f t="shared" si="20"/>
        <v/>
      </c>
      <c r="CE15" s="297" t="str">
        <f t="shared" ref="CE15:CO24" si="21">IFERROR(INDEX($H$4:$K$652,MATCH($L15&amp;CE$3,INDEX($H$4:$H$652&amp;$J$4:$J$652,),0),MATCH("施設名",$H$3:$K$3,0)),"")</f>
        <v/>
      </c>
      <c r="CF15" s="297" t="str">
        <f t="shared" si="21"/>
        <v/>
      </c>
      <c r="CG15" s="302">
        <f t="shared" si="21"/>
        <v>0</v>
      </c>
      <c r="CH15" s="302" t="str">
        <f t="shared" si="21"/>
        <v/>
      </c>
      <c r="CI15" s="302" t="str">
        <f t="shared" si="21"/>
        <v/>
      </c>
      <c r="CJ15" s="302" t="str">
        <f t="shared" si="21"/>
        <v/>
      </c>
      <c r="CK15" s="302" t="str">
        <f t="shared" si="21"/>
        <v/>
      </c>
      <c r="CL15" s="302" t="str">
        <f t="shared" si="21"/>
        <v/>
      </c>
      <c r="CM15" s="302" t="str">
        <f t="shared" si="21"/>
        <v/>
      </c>
      <c r="CN15" s="302" t="str">
        <f t="shared" si="21"/>
        <v/>
      </c>
      <c r="CO15" s="303" t="str">
        <f t="shared" si="21"/>
        <v/>
      </c>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row>
    <row r="16" spans="1:245" s="300" customFormat="1" ht="11.25" customHeight="1">
      <c r="A16" s="301">
        <v>100021</v>
      </c>
      <c r="B16" s="291" t="s">
        <v>595</v>
      </c>
      <c r="C16" s="291" t="s">
        <v>596</v>
      </c>
      <c r="D16" s="291" t="s">
        <v>597</v>
      </c>
      <c r="E16" s="291" t="s">
        <v>324</v>
      </c>
      <c r="F16" s="292" t="s">
        <v>337</v>
      </c>
      <c r="G16" s="293">
        <f t="shared" si="3"/>
        <v>100021</v>
      </c>
      <c r="H16" s="293">
        <f>COUNTIF($J$4:J16,J16)</f>
        <v>13</v>
      </c>
      <c r="I16" s="293" t="str">
        <f>IF(H16=1,COUNTIF($H$4:H16,1),"")</f>
        <v/>
      </c>
      <c r="J16" s="294" t="str">
        <f t="shared" si="4"/>
        <v>中央区01私立01保育所</v>
      </c>
      <c r="K16" s="294" t="str">
        <f t="shared" si="5"/>
        <v>こうさい保育園</v>
      </c>
      <c r="L16" s="295">
        <v>12</v>
      </c>
      <c r="M16" s="304" t="str">
        <f t="shared" si="14"/>
        <v>吉田学園くりの木保育園</v>
      </c>
      <c r="N16" s="297" t="str">
        <f t="shared" si="14"/>
        <v>札幌はこぶね保育園</v>
      </c>
      <c r="O16" s="297" t="str">
        <f t="shared" si="14"/>
        <v>心の里親保育園</v>
      </c>
      <c r="P16" s="297" t="str">
        <f t="shared" si="14"/>
        <v>救世軍菊水上町保育園</v>
      </c>
      <c r="Q16" s="297" t="str">
        <f t="shared" si="14"/>
        <v/>
      </c>
      <c r="R16" s="297" t="str">
        <f t="shared" si="14"/>
        <v>吉田学園やしの木保育園</v>
      </c>
      <c r="S16" s="297" t="str">
        <f t="shared" si="14"/>
        <v>緑ヶ丘保育園</v>
      </c>
      <c r="T16" s="297" t="str">
        <f t="shared" si="14"/>
        <v/>
      </c>
      <c r="U16" s="297" t="str">
        <f t="shared" si="14"/>
        <v>宮の沢桃の花保育園</v>
      </c>
      <c r="V16" s="297" t="str">
        <f t="shared" si="14"/>
        <v>新発寒みつばち保育園</v>
      </c>
      <c r="W16" s="297" t="str">
        <f t="shared" si="15"/>
        <v/>
      </c>
      <c r="X16" s="297" t="str">
        <f t="shared" si="15"/>
        <v/>
      </c>
      <c r="Y16" s="297" t="str">
        <f t="shared" si="15"/>
        <v/>
      </c>
      <c r="Z16" s="297" t="str">
        <f t="shared" si="15"/>
        <v/>
      </c>
      <c r="AA16" s="297" t="str">
        <f t="shared" si="15"/>
        <v/>
      </c>
      <c r="AB16" s="297" t="str">
        <f t="shared" si="15"/>
        <v/>
      </c>
      <c r="AC16" s="297" t="str">
        <f t="shared" si="15"/>
        <v/>
      </c>
      <c r="AD16" s="297" t="str">
        <f t="shared" si="15"/>
        <v/>
      </c>
      <c r="AE16" s="297" t="str">
        <f t="shared" si="15"/>
        <v/>
      </c>
      <c r="AF16" s="297" t="str">
        <f t="shared" si="15"/>
        <v/>
      </c>
      <c r="AG16" s="297" t="str">
        <f t="shared" si="16"/>
        <v/>
      </c>
      <c r="AH16" s="297" t="str">
        <f t="shared" si="16"/>
        <v/>
      </c>
      <c r="AI16" s="297" t="str">
        <f t="shared" si="16"/>
        <v/>
      </c>
      <c r="AJ16" s="297" t="str">
        <f t="shared" si="16"/>
        <v/>
      </c>
      <c r="AK16" s="297" t="str">
        <f t="shared" si="16"/>
        <v/>
      </c>
      <c r="AL16" s="297" t="str">
        <f t="shared" si="16"/>
        <v/>
      </c>
      <c r="AM16" s="297" t="str">
        <f t="shared" si="16"/>
        <v/>
      </c>
      <c r="AN16" s="297" t="str">
        <f t="shared" si="16"/>
        <v/>
      </c>
      <c r="AO16" s="297" t="str">
        <f t="shared" si="16"/>
        <v/>
      </c>
      <c r="AP16" s="297" t="str">
        <f t="shared" si="16"/>
        <v/>
      </c>
      <c r="AQ16" s="297" t="str">
        <f t="shared" si="17"/>
        <v/>
      </c>
      <c r="AR16" s="297" t="str">
        <f t="shared" si="17"/>
        <v/>
      </c>
      <c r="AS16" s="297" t="str">
        <f t="shared" si="17"/>
        <v/>
      </c>
      <c r="AT16" s="297" t="str">
        <f t="shared" si="17"/>
        <v/>
      </c>
      <c r="AU16" s="297" t="str">
        <f t="shared" si="17"/>
        <v/>
      </c>
      <c r="AV16" s="297" t="str">
        <f t="shared" si="17"/>
        <v/>
      </c>
      <c r="AW16" s="297" t="str">
        <f t="shared" si="17"/>
        <v/>
      </c>
      <c r="AX16" s="297" t="str">
        <f t="shared" si="17"/>
        <v/>
      </c>
      <c r="AY16" s="297" t="str">
        <f t="shared" si="17"/>
        <v/>
      </c>
      <c r="AZ16" s="297" t="str">
        <f t="shared" si="17"/>
        <v/>
      </c>
      <c r="BA16" s="297" t="str">
        <f t="shared" si="18"/>
        <v>創成札幌こども園</v>
      </c>
      <c r="BB16" s="297" t="str">
        <f t="shared" si="18"/>
        <v>認定こども園本町保育園</v>
      </c>
      <c r="BC16" s="297" t="str">
        <f t="shared" si="18"/>
        <v>認定こども園幌東</v>
      </c>
      <c r="BD16" s="297" t="str">
        <f t="shared" si="18"/>
        <v>ひばりが丘あすなろ認定こども園</v>
      </c>
      <c r="BE16" s="297" t="str">
        <f t="shared" si="18"/>
        <v>認定こども園しののめ</v>
      </c>
      <c r="BF16" s="297" t="str">
        <f t="shared" si="18"/>
        <v/>
      </c>
      <c r="BG16" s="297" t="str">
        <f t="shared" si="18"/>
        <v/>
      </c>
      <c r="BH16" s="297" t="str">
        <f t="shared" si="18"/>
        <v>認定こども園西町さつき保育園</v>
      </c>
      <c r="BI16" s="297" t="str">
        <f t="shared" si="18"/>
        <v>認定こども園手稲札幌アカデミー</v>
      </c>
      <c r="BJ16" s="297" t="str">
        <f t="shared" si="18"/>
        <v/>
      </c>
      <c r="BK16" s="297" t="str">
        <f t="shared" si="19"/>
        <v>ぴっころきっず中島公園</v>
      </c>
      <c r="BL16" s="297" t="str">
        <f t="shared" si="19"/>
        <v>木育こどもの家屯田園</v>
      </c>
      <c r="BM16" s="297" t="str">
        <f t="shared" si="19"/>
        <v>あんあん乳児保育園環状通東ルーム</v>
      </c>
      <c r="BN16" s="297" t="str">
        <f t="shared" si="19"/>
        <v>木育こどもの家白石園</v>
      </c>
      <c r="BO16" s="297" t="str">
        <f t="shared" si="19"/>
        <v/>
      </c>
      <c r="BP16" s="297" t="str">
        <f t="shared" si="19"/>
        <v>あんあん保育園福住ルーム</v>
      </c>
      <c r="BQ16" s="297" t="str">
        <f t="shared" si="19"/>
        <v/>
      </c>
      <c r="BR16" s="297" t="str">
        <f t="shared" si="19"/>
        <v/>
      </c>
      <c r="BS16" s="297" t="str">
        <f t="shared" si="19"/>
        <v>宮の沢みらいのたね</v>
      </c>
      <c r="BT16" s="297" t="str">
        <f t="shared" si="19"/>
        <v/>
      </c>
      <c r="BU16" s="297" t="str">
        <f t="shared" si="20"/>
        <v/>
      </c>
      <c r="BV16" s="297" t="str">
        <f t="shared" si="20"/>
        <v/>
      </c>
      <c r="BW16" s="297" t="str">
        <f t="shared" si="20"/>
        <v/>
      </c>
      <c r="BX16" s="297" t="str">
        <f t="shared" si="20"/>
        <v/>
      </c>
      <c r="BY16" s="297" t="str">
        <f t="shared" si="20"/>
        <v/>
      </c>
      <c r="BZ16" s="297" t="str">
        <f t="shared" si="20"/>
        <v/>
      </c>
      <c r="CA16" s="297" t="str">
        <f t="shared" si="20"/>
        <v/>
      </c>
      <c r="CB16" s="297" t="str">
        <f t="shared" si="20"/>
        <v/>
      </c>
      <c r="CC16" s="297" t="str">
        <f t="shared" si="20"/>
        <v/>
      </c>
      <c r="CD16" s="297" t="str">
        <f t="shared" si="20"/>
        <v/>
      </c>
      <c r="CE16" s="297" t="str">
        <f t="shared" si="21"/>
        <v/>
      </c>
      <c r="CF16" s="297" t="str">
        <f t="shared" si="21"/>
        <v/>
      </c>
      <c r="CG16" s="302">
        <f t="shared" si="21"/>
        <v>0</v>
      </c>
      <c r="CH16" s="302" t="str">
        <f t="shared" si="21"/>
        <v/>
      </c>
      <c r="CI16" s="302" t="str">
        <f t="shared" si="21"/>
        <v/>
      </c>
      <c r="CJ16" s="302" t="str">
        <f t="shared" si="21"/>
        <v/>
      </c>
      <c r="CK16" s="302" t="str">
        <f t="shared" si="21"/>
        <v/>
      </c>
      <c r="CL16" s="302" t="str">
        <f t="shared" si="21"/>
        <v/>
      </c>
      <c r="CM16" s="302" t="str">
        <f t="shared" si="21"/>
        <v/>
      </c>
      <c r="CN16" s="302" t="str">
        <f t="shared" si="21"/>
        <v/>
      </c>
      <c r="CO16" s="303" t="str">
        <f t="shared" si="21"/>
        <v/>
      </c>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row>
    <row r="17" spans="1:245" s="300" customFormat="1" ht="11.25" customHeight="1">
      <c r="A17" s="301">
        <v>100022</v>
      </c>
      <c r="B17" s="291" t="s">
        <v>595</v>
      </c>
      <c r="C17" s="291" t="s">
        <v>596</v>
      </c>
      <c r="D17" s="291" t="s">
        <v>597</v>
      </c>
      <c r="E17" s="291" t="s">
        <v>324</v>
      </c>
      <c r="F17" s="292" t="s">
        <v>338</v>
      </c>
      <c r="G17" s="293">
        <f t="shared" si="3"/>
        <v>100022</v>
      </c>
      <c r="H17" s="293">
        <f>COUNTIF($J$4:J17,J17)</f>
        <v>14</v>
      </c>
      <c r="I17" s="293" t="str">
        <f>IF(H17=1,COUNTIF($H$4:H17,1),"")</f>
        <v/>
      </c>
      <c r="J17" s="294" t="str">
        <f t="shared" si="4"/>
        <v>中央区01私立01保育所</v>
      </c>
      <c r="K17" s="294" t="str">
        <f t="shared" si="5"/>
        <v>アートチャイルドケア札幌桑園</v>
      </c>
      <c r="L17" s="295">
        <v>13</v>
      </c>
      <c r="M17" s="304" t="str">
        <f t="shared" si="14"/>
        <v>こうさい保育園</v>
      </c>
      <c r="N17" s="297" t="str">
        <f t="shared" si="14"/>
        <v>あいの里保育園</v>
      </c>
      <c r="O17" s="297" t="str">
        <f t="shared" si="14"/>
        <v>元町保育園</v>
      </c>
      <c r="P17" s="297" t="str">
        <f t="shared" si="14"/>
        <v>白石うさこ保育園</v>
      </c>
      <c r="Q17" s="297" t="str">
        <f t="shared" si="14"/>
        <v/>
      </c>
      <c r="R17" s="297" t="str">
        <f t="shared" si="14"/>
        <v>ピッコロ子ども倶楽部月寒園</v>
      </c>
      <c r="S17" s="297" t="str">
        <f t="shared" si="14"/>
        <v/>
      </c>
      <c r="T17" s="297" t="str">
        <f t="shared" si="14"/>
        <v/>
      </c>
      <c r="U17" s="297" t="str">
        <f t="shared" si="14"/>
        <v>発寒おおぞら保育園</v>
      </c>
      <c r="V17" s="297" t="str">
        <f t="shared" si="14"/>
        <v/>
      </c>
      <c r="W17" s="297" t="str">
        <f t="shared" si="15"/>
        <v/>
      </c>
      <c r="X17" s="297" t="str">
        <f t="shared" si="15"/>
        <v/>
      </c>
      <c r="Y17" s="297" t="str">
        <f t="shared" si="15"/>
        <v/>
      </c>
      <c r="Z17" s="297" t="str">
        <f t="shared" si="15"/>
        <v/>
      </c>
      <c r="AA17" s="297" t="str">
        <f t="shared" si="15"/>
        <v/>
      </c>
      <c r="AB17" s="297" t="str">
        <f t="shared" si="15"/>
        <v/>
      </c>
      <c r="AC17" s="297" t="str">
        <f t="shared" si="15"/>
        <v/>
      </c>
      <c r="AD17" s="297" t="str">
        <f t="shared" si="15"/>
        <v/>
      </c>
      <c r="AE17" s="297" t="str">
        <f t="shared" si="15"/>
        <v/>
      </c>
      <c r="AF17" s="297" t="str">
        <f t="shared" si="15"/>
        <v/>
      </c>
      <c r="AG17" s="297" t="str">
        <f t="shared" si="16"/>
        <v/>
      </c>
      <c r="AH17" s="297" t="str">
        <f t="shared" si="16"/>
        <v/>
      </c>
      <c r="AI17" s="297" t="str">
        <f t="shared" si="16"/>
        <v/>
      </c>
      <c r="AJ17" s="297" t="str">
        <f t="shared" si="16"/>
        <v/>
      </c>
      <c r="AK17" s="297" t="str">
        <f t="shared" si="16"/>
        <v/>
      </c>
      <c r="AL17" s="297" t="str">
        <f t="shared" si="16"/>
        <v/>
      </c>
      <c r="AM17" s="297" t="str">
        <f t="shared" si="16"/>
        <v/>
      </c>
      <c r="AN17" s="297" t="str">
        <f t="shared" si="16"/>
        <v/>
      </c>
      <c r="AO17" s="297" t="str">
        <f t="shared" si="16"/>
        <v/>
      </c>
      <c r="AP17" s="297" t="str">
        <f t="shared" si="16"/>
        <v/>
      </c>
      <c r="AQ17" s="297" t="str">
        <f t="shared" si="17"/>
        <v/>
      </c>
      <c r="AR17" s="297" t="str">
        <f t="shared" si="17"/>
        <v/>
      </c>
      <c r="AS17" s="297" t="str">
        <f t="shared" si="17"/>
        <v/>
      </c>
      <c r="AT17" s="297" t="str">
        <f t="shared" si="17"/>
        <v/>
      </c>
      <c r="AU17" s="297" t="str">
        <f t="shared" si="17"/>
        <v/>
      </c>
      <c r="AV17" s="297" t="str">
        <f t="shared" si="17"/>
        <v/>
      </c>
      <c r="AW17" s="297" t="str">
        <f t="shared" si="17"/>
        <v/>
      </c>
      <c r="AX17" s="297" t="str">
        <f t="shared" si="17"/>
        <v/>
      </c>
      <c r="AY17" s="297" t="str">
        <f t="shared" si="17"/>
        <v/>
      </c>
      <c r="AZ17" s="297" t="str">
        <f t="shared" si="17"/>
        <v/>
      </c>
      <c r="BA17" s="297" t="str">
        <f t="shared" si="18"/>
        <v>新琴似中央保育園</v>
      </c>
      <c r="BB17" s="297" t="str">
        <f t="shared" si="18"/>
        <v>認定こども園中沼保育園</v>
      </c>
      <c r="BC17" s="297" t="str">
        <f t="shared" si="18"/>
        <v>菊水いちい認定こども園</v>
      </c>
      <c r="BD17" s="297" t="str">
        <f t="shared" si="18"/>
        <v/>
      </c>
      <c r="BE17" s="297" t="str">
        <f t="shared" si="18"/>
        <v>認定こども園とよひら保育園</v>
      </c>
      <c r="BF17" s="297" t="str">
        <f t="shared" si="18"/>
        <v/>
      </c>
      <c r="BG17" s="297" t="str">
        <f t="shared" si="18"/>
        <v/>
      </c>
      <c r="BH17" s="297" t="str">
        <f t="shared" si="18"/>
        <v/>
      </c>
      <c r="BI17" s="297" t="str">
        <f t="shared" si="18"/>
        <v>認定こども園おおぞら幼稚園</v>
      </c>
      <c r="BJ17" s="297" t="str">
        <f t="shared" si="18"/>
        <v/>
      </c>
      <c r="BK17" s="297" t="str">
        <f t="shared" si="19"/>
        <v>札幌モンテッソーリこどもの家</v>
      </c>
      <c r="BL17" s="297" t="str">
        <f t="shared" si="19"/>
        <v>きずな新琴似保育園</v>
      </c>
      <c r="BM17" s="297" t="str">
        <f t="shared" si="19"/>
        <v>北７条はな保育園</v>
      </c>
      <c r="BN17" s="297" t="str">
        <f t="shared" si="19"/>
        <v/>
      </c>
      <c r="BO17" s="297" t="str">
        <f t="shared" si="19"/>
        <v/>
      </c>
      <c r="BP17" s="297" t="str">
        <f t="shared" si="19"/>
        <v>はるにれ保育園</v>
      </c>
      <c r="BQ17" s="297" t="str">
        <f t="shared" si="19"/>
        <v/>
      </c>
      <c r="BR17" s="297" t="str">
        <f t="shared" si="19"/>
        <v/>
      </c>
      <c r="BS17" s="297" t="str">
        <f t="shared" si="19"/>
        <v>発寒にじのいろ保育園</v>
      </c>
      <c r="BT17" s="297" t="str">
        <f t="shared" si="19"/>
        <v/>
      </c>
      <c r="BU17" s="297" t="str">
        <f t="shared" si="20"/>
        <v/>
      </c>
      <c r="BV17" s="297" t="str">
        <f t="shared" si="20"/>
        <v/>
      </c>
      <c r="BW17" s="297" t="str">
        <f t="shared" si="20"/>
        <v/>
      </c>
      <c r="BX17" s="297" t="str">
        <f t="shared" si="20"/>
        <v/>
      </c>
      <c r="BY17" s="297" t="str">
        <f t="shared" si="20"/>
        <v/>
      </c>
      <c r="BZ17" s="297" t="str">
        <f t="shared" si="20"/>
        <v/>
      </c>
      <c r="CA17" s="297" t="str">
        <f t="shared" si="20"/>
        <v/>
      </c>
      <c r="CB17" s="297" t="str">
        <f t="shared" si="20"/>
        <v/>
      </c>
      <c r="CC17" s="297" t="str">
        <f t="shared" si="20"/>
        <v/>
      </c>
      <c r="CD17" s="297" t="str">
        <f t="shared" si="20"/>
        <v/>
      </c>
      <c r="CE17" s="297" t="str">
        <f t="shared" si="21"/>
        <v/>
      </c>
      <c r="CF17" s="297" t="str">
        <f t="shared" si="21"/>
        <v/>
      </c>
      <c r="CG17" s="302">
        <f t="shared" si="21"/>
        <v>0</v>
      </c>
      <c r="CH17" s="302" t="str">
        <f t="shared" si="21"/>
        <v/>
      </c>
      <c r="CI17" s="302" t="str">
        <f t="shared" si="21"/>
        <v/>
      </c>
      <c r="CJ17" s="302" t="str">
        <f t="shared" si="21"/>
        <v/>
      </c>
      <c r="CK17" s="302" t="str">
        <f t="shared" si="21"/>
        <v/>
      </c>
      <c r="CL17" s="302" t="str">
        <f t="shared" si="21"/>
        <v/>
      </c>
      <c r="CM17" s="302" t="str">
        <f t="shared" si="21"/>
        <v/>
      </c>
      <c r="CN17" s="302" t="str">
        <f t="shared" si="21"/>
        <v/>
      </c>
      <c r="CO17" s="303" t="str">
        <f t="shared" si="21"/>
        <v/>
      </c>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row>
    <row r="18" spans="1:245" s="300" customFormat="1" ht="11.25" customHeight="1">
      <c r="A18" s="301">
        <v>100023</v>
      </c>
      <c r="B18" s="291" t="s">
        <v>595</v>
      </c>
      <c r="C18" s="291" t="s">
        <v>596</v>
      </c>
      <c r="D18" s="291" t="s">
        <v>597</v>
      </c>
      <c r="E18" s="291" t="s">
        <v>324</v>
      </c>
      <c r="F18" s="292" t="s">
        <v>339</v>
      </c>
      <c r="G18" s="293">
        <f t="shared" si="3"/>
        <v>100023</v>
      </c>
      <c r="H18" s="293">
        <f>COUNTIF($J$4:J18,J18)</f>
        <v>15</v>
      </c>
      <c r="I18" s="293" t="str">
        <f>IF(H18=1,COUNTIF($H$4:H18,1),"")</f>
        <v/>
      </c>
      <c r="J18" s="294" t="str">
        <f t="shared" si="4"/>
        <v>中央区01私立01保育所</v>
      </c>
      <c r="K18" s="294" t="str">
        <f t="shared" si="5"/>
        <v>アスク桑園保育園</v>
      </c>
      <c r="L18" s="295">
        <v>14</v>
      </c>
      <c r="M18" s="304" t="str">
        <f t="shared" si="14"/>
        <v>アートチャイルドケア札幌桑園</v>
      </c>
      <c r="N18" s="297" t="str">
        <f t="shared" si="14"/>
        <v>風の子保育園</v>
      </c>
      <c r="O18" s="297" t="str">
        <f t="shared" si="14"/>
        <v>北栄みどり保育園</v>
      </c>
      <c r="P18" s="297" t="str">
        <f t="shared" si="14"/>
        <v>こぶし保育園</v>
      </c>
      <c r="Q18" s="297" t="str">
        <f t="shared" si="14"/>
        <v/>
      </c>
      <c r="R18" s="297" t="str">
        <f t="shared" si="14"/>
        <v>月寒西わんぱく保育園</v>
      </c>
      <c r="S18" s="297" t="str">
        <f t="shared" si="14"/>
        <v/>
      </c>
      <c r="T18" s="297" t="str">
        <f t="shared" si="14"/>
        <v/>
      </c>
      <c r="U18" s="297" t="str">
        <f t="shared" si="14"/>
        <v>宮の沢すずらん保育園</v>
      </c>
      <c r="V18" s="297" t="str">
        <f t="shared" si="14"/>
        <v/>
      </c>
      <c r="W18" s="297" t="str">
        <f t="shared" si="15"/>
        <v/>
      </c>
      <c r="X18" s="297" t="str">
        <f t="shared" si="15"/>
        <v/>
      </c>
      <c r="Y18" s="297" t="str">
        <f t="shared" si="15"/>
        <v/>
      </c>
      <c r="Z18" s="297" t="str">
        <f t="shared" si="15"/>
        <v/>
      </c>
      <c r="AA18" s="297" t="str">
        <f t="shared" si="15"/>
        <v/>
      </c>
      <c r="AB18" s="297" t="str">
        <f t="shared" si="15"/>
        <v/>
      </c>
      <c r="AC18" s="297" t="str">
        <f t="shared" si="15"/>
        <v/>
      </c>
      <c r="AD18" s="297" t="str">
        <f t="shared" si="15"/>
        <v/>
      </c>
      <c r="AE18" s="297" t="str">
        <f t="shared" si="15"/>
        <v/>
      </c>
      <c r="AF18" s="297" t="str">
        <f t="shared" si="15"/>
        <v/>
      </c>
      <c r="AG18" s="297" t="str">
        <f t="shared" si="16"/>
        <v/>
      </c>
      <c r="AH18" s="297" t="str">
        <f t="shared" si="16"/>
        <v/>
      </c>
      <c r="AI18" s="297" t="str">
        <f t="shared" si="16"/>
        <v/>
      </c>
      <c r="AJ18" s="297" t="str">
        <f t="shared" si="16"/>
        <v/>
      </c>
      <c r="AK18" s="297" t="str">
        <f t="shared" si="16"/>
        <v/>
      </c>
      <c r="AL18" s="297" t="str">
        <f t="shared" si="16"/>
        <v/>
      </c>
      <c r="AM18" s="297" t="str">
        <f t="shared" si="16"/>
        <v/>
      </c>
      <c r="AN18" s="297" t="str">
        <f t="shared" si="16"/>
        <v/>
      </c>
      <c r="AO18" s="297" t="str">
        <f t="shared" si="16"/>
        <v/>
      </c>
      <c r="AP18" s="297" t="str">
        <f t="shared" si="16"/>
        <v/>
      </c>
      <c r="AQ18" s="297" t="str">
        <f t="shared" si="17"/>
        <v/>
      </c>
      <c r="AR18" s="297" t="str">
        <f t="shared" si="17"/>
        <v/>
      </c>
      <c r="AS18" s="297" t="str">
        <f t="shared" si="17"/>
        <v/>
      </c>
      <c r="AT18" s="297" t="str">
        <f t="shared" si="17"/>
        <v/>
      </c>
      <c r="AU18" s="297" t="str">
        <f t="shared" si="17"/>
        <v/>
      </c>
      <c r="AV18" s="297" t="str">
        <f t="shared" si="17"/>
        <v/>
      </c>
      <c r="AW18" s="297" t="str">
        <f t="shared" si="17"/>
        <v/>
      </c>
      <c r="AX18" s="297" t="str">
        <f t="shared" si="17"/>
        <v/>
      </c>
      <c r="AY18" s="297" t="str">
        <f t="shared" si="17"/>
        <v/>
      </c>
      <c r="AZ18" s="297" t="str">
        <f t="shared" si="17"/>
        <v/>
      </c>
      <c r="BA18" s="297" t="str">
        <f t="shared" si="18"/>
        <v>屯田桃の花こども園</v>
      </c>
      <c r="BB18" s="297" t="str">
        <f t="shared" si="18"/>
        <v>認定こども園札幌愛珠</v>
      </c>
      <c r="BC18" s="297" t="str">
        <f t="shared" si="18"/>
        <v>認定こども園北郷あゆみ幼稚園</v>
      </c>
      <c r="BD18" s="297" t="str">
        <f t="shared" si="18"/>
        <v/>
      </c>
      <c r="BE18" s="297" t="str">
        <f t="shared" si="18"/>
        <v>認定こども園札幌ゆたか幼稚園</v>
      </c>
      <c r="BF18" s="297" t="str">
        <f t="shared" si="18"/>
        <v/>
      </c>
      <c r="BG18" s="297" t="str">
        <f t="shared" si="18"/>
        <v/>
      </c>
      <c r="BH18" s="297" t="str">
        <f t="shared" si="18"/>
        <v/>
      </c>
      <c r="BI18" s="297" t="str">
        <f t="shared" si="18"/>
        <v/>
      </c>
      <c r="BJ18" s="297" t="str">
        <f t="shared" si="18"/>
        <v/>
      </c>
      <c r="BK18" s="297" t="str">
        <f t="shared" si="19"/>
        <v>スクルドエンジェル保育園北円山園</v>
      </c>
      <c r="BL18" s="297" t="str">
        <f t="shared" si="19"/>
        <v>アートチャイルドケア札幌あいの里保育園</v>
      </c>
      <c r="BM18" s="297" t="str">
        <f t="shared" si="19"/>
        <v/>
      </c>
      <c r="BN18" s="297" t="str">
        <f t="shared" si="19"/>
        <v/>
      </c>
      <c r="BO18" s="297" t="str">
        <f t="shared" si="19"/>
        <v/>
      </c>
      <c r="BP18" s="297" t="str">
        <f t="shared" si="19"/>
        <v>とよひらる～む</v>
      </c>
      <c r="BQ18" s="297" t="str">
        <f t="shared" si="19"/>
        <v/>
      </c>
      <c r="BR18" s="297" t="str">
        <f t="shared" si="19"/>
        <v/>
      </c>
      <c r="BS18" s="297" t="str">
        <f t="shared" si="19"/>
        <v>Ｓ．Ｔ．ナーサリーＳＣＨＯＯＬ八軒</v>
      </c>
      <c r="BT18" s="297" t="str">
        <f t="shared" si="19"/>
        <v/>
      </c>
      <c r="BU18" s="297" t="str">
        <f t="shared" si="20"/>
        <v/>
      </c>
      <c r="BV18" s="297" t="str">
        <f t="shared" si="20"/>
        <v/>
      </c>
      <c r="BW18" s="297" t="str">
        <f t="shared" si="20"/>
        <v/>
      </c>
      <c r="BX18" s="297" t="str">
        <f t="shared" si="20"/>
        <v/>
      </c>
      <c r="BY18" s="297" t="str">
        <f t="shared" si="20"/>
        <v/>
      </c>
      <c r="BZ18" s="297" t="str">
        <f t="shared" si="20"/>
        <v/>
      </c>
      <c r="CA18" s="297" t="str">
        <f t="shared" si="20"/>
        <v/>
      </c>
      <c r="CB18" s="297" t="str">
        <f t="shared" si="20"/>
        <v/>
      </c>
      <c r="CC18" s="297" t="str">
        <f t="shared" si="20"/>
        <v/>
      </c>
      <c r="CD18" s="297" t="str">
        <f t="shared" si="20"/>
        <v/>
      </c>
      <c r="CE18" s="297" t="str">
        <f t="shared" si="21"/>
        <v/>
      </c>
      <c r="CF18" s="297" t="str">
        <f t="shared" si="21"/>
        <v/>
      </c>
      <c r="CG18" s="302">
        <f t="shared" si="21"/>
        <v>0</v>
      </c>
      <c r="CH18" s="302" t="str">
        <f t="shared" si="21"/>
        <v/>
      </c>
      <c r="CI18" s="302" t="str">
        <f t="shared" si="21"/>
        <v/>
      </c>
      <c r="CJ18" s="302" t="str">
        <f t="shared" si="21"/>
        <v/>
      </c>
      <c r="CK18" s="302" t="str">
        <f t="shared" si="21"/>
        <v/>
      </c>
      <c r="CL18" s="302" t="str">
        <f t="shared" si="21"/>
        <v/>
      </c>
      <c r="CM18" s="302" t="str">
        <f t="shared" si="21"/>
        <v/>
      </c>
      <c r="CN18" s="302" t="str">
        <f t="shared" si="21"/>
        <v/>
      </c>
      <c r="CO18" s="303" t="str">
        <f t="shared" si="21"/>
        <v/>
      </c>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row>
    <row r="19" spans="1:245" s="300" customFormat="1" ht="11.25" customHeight="1">
      <c r="A19" s="301">
        <v>100024</v>
      </c>
      <c r="B19" s="291" t="s">
        <v>595</v>
      </c>
      <c r="C19" s="291" t="s">
        <v>596</v>
      </c>
      <c r="D19" s="291" t="s">
        <v>597</v>
      </c>
      <c r="E19" s="291" t="s">
        <v>324</v>
      </c>
      <c r="F19" s="292" t="s">
        <v>340</v>
      </c>
      <c r="G19" s="293">
        <f t="shared" si="3"/>
        <v>100024</v>
      </c>
      <c r="H19" s="293">
        <f>COUNTIF($J$4:J19,J19)</f>
        <v>16</v>
      </c>
      <c r="I19" s="293" t="str">
        <f>IF(H19=1,COUNTIF($H$4:H19,1),"")</f>
        <v/>
      </c>
      <c r="J19" s="294" t="str">
        <f t="shared" si="4"/>
        <v>中央区01私立01保育所</v>
      </c>
      <c r="K19" s="294" t="str">
        <f t="shared" si="5"/>
        <v>たかさごナーサリースクール大通公園</v>
      </c>
      <c r="L19" s="295">
        <v>15</v>
      </c>
      <c r="M19" s="304" t="str">
        <f t="shared" si="14"/>
        <v>アスク桑園保育園</v>
      </c>
      <c r="N19" s="297" t="str">
        <f t="shared" si="14"/>
        <v>はぐくみ保育園</v>
      </c>
      <c r="O19" s="297" t="str">
        <f t="shared" si="14"/>
        <v>モエレはとポッポ保育園</v>
      </c>
      <c r="P19" s="297" t="str">
        <f t="shared" si="14"/>
        <v>北郷こぶし保育園</v>
      </c>
      <c r="Q19" s="297" t="str">
        <f t="shared" si="14"/>
        <v/>
      </c>
      <c r="R19" s="297" t="str">
        <f t="shared" si="14"/>
        <v>ピッコロ子ども倶楽部福住園</v>
      </c>
      <c r="S19" s="297" t="str">
        <f t="shared" si="14"/>
        <v/>
      </c>
      <c r="T19" s="297" t="str">
        <f t="shared" si="14"/>
        <v/>
      </c>
      <c r="U19" s="297" t="str">
        <f t="shared" si="14"/>
        <v>アートチャイルドケア琴似</v>
      </c>
      <c r="V19" s="297" t="str">
        <f t="shared" si="14"/>
        <v/>
      </c>
      <c r="W19" s="297" t="str">
        <f t="shared" si="15"/>
        <v/>
      </c>
      <c r="X19" s="297" t="str">
        <f t="shared" si="15"/>
        <v/>
      </c>
      <c r="Y19" s="297" t="str">
        <f t="shared" si="15"/>
        <v/>
      </c>
      <c r="Z19" s="297" t="str">
        <f t="shared" si="15"/>
        <v/>
      </c>
      <c r="AA19" s="297" t="str">
        <f t="shared" si="15"/>
        <v/>
      </c>
      <c r="AB19" s="297" t="str">
        <f t="shared" si="15"/>
        <v/>
      </c>
      <c r="AC19" s="297" t="str">
        <f t="shared" si="15"/>
        <v/>
      </c>
      <c r="AD19" s="297" t="str">
        <f t="shared" si="15"/>
        <v/>
      </c>
      <c r="AE19" s="297" t="str">
        <f t="shared" si="15"/>
        <v/>
      </c>
      <c r="AF19" s="297" t="str">
        <f t="shared" si="15"/>
        <v/>
      </c>
      <c r="AG19" s="297" t="str">
        <f t="shared" si="16"/>
        <v/>
      </c>
      <c r="AH19" s="297" t="str">
        <f t="shared" si="16"/>
        <v/>
      </c>
      <c r="AI19" s="297" t="str">
        <f t="shared" si="16"/>
        <v/>
      </c>
      <c r="AJ19" s="297" t="str">
        <f t="shared" si="16"/>
        <v/>
      </c>
      <c r="AK19" s="297" t="str">
        <f t="shared" si="16"/>
        <v/>
      </c>
      <c r="AL19" s="297" t="str">
        <f t="shared" si="16"/>
        <v/>
      </c>
      <c r="AM19" s="297" t="str">
        <f t="shared" si="16"/>
        <v/>
      </c>
      <c r="AN19" s="297" t="str">
        <f t="shared" si="16"/>
        <v/>
      </c>
      <c r="AO19" s="297" t="str">
        <f t="shared" si="16"/>
        <v/>
      </c>
      <c r="AP19" s="297" t="str">
        <f t="shared" si="16"/>
        <v/>
      </c>
      <c r="AQ19" s="297" t="str">
        <f t="shared" si="17"/>
        <v/>
      </c>
      <c r="AR19" s="297" t="str">
        <f t="shared" si="17"/>
        <v/>
      </c>
      <c r="AS19" s="297" t="str">
        <f t="shared" si="17"/>
        <v/>
      </c>
      <c r="AT19" s="297" t="str">
        <f t="shared" si="17"/>
        <v/>
      </c>
      <c r="AU19" s="297" t="str">
        <f t="shared" si="17"/>
        <v/>
      </c>
      <c r="AV19" s="297" t="str">
        <f t="shared" si="17"/>
        <v/>
      </c>
      <c r="AW19" s="297" t="str">
        <f t="shared" si="17"/>
        <v/>
      </c>
      <c r="AX19" s="297" t="str">
        <f t="shared" si="17"/>
        <v/>
      </c>
      <c r="AY19" s="297" t="str">
        <f t="shared" si="17"/>
        <v/>
      </c>
      <c r="AZ19" s="297" t="str">
        <f t="shared" si="17"/>
        <v/>
      </c>
      <c r="BA19" s="297" t="str">
        <f t="shared" si="18"/>
        <v>認定こども園あいの里せせらぎ保育園</v>
      </c>
      <c r="BB19" s="297" t="str">
        <f t="shared" si="18"/>
        <v>幼保連携型認定こども園さつなえのもり</v>
      </c>
      <c r="BC19" s="297" t="str">
        <f t="shared" si="18"/>
        <v>北都幼稚園</v>
      </c>
      <c r="BD19" s="297" t="str">
        <f t="shared" si="18"/>
        <v/>
      </c>
      <c r="BE19" s="297" t="str">
        <f t="shared" si="18"/>
        <v>認定こども園ひらぎし幼稚園</v>
      </c>
      <c r="BF19" s="297" t="str">
        <f t="shared" si="18"/>
        <v/>
      </c>
      <c r="BG19" s="297" t="str">
        <f t="shared" si="18"/>
        <v/>
      </c>
      <c r="BH19" s="297" t="str">
        <f t="shared" si="18"/>
        <v/>
      </c>
      <c r="BI19" s="297" t="str">
        <f t="shared" si="18"/>
        <v/>
      </c>
      <c r="BJ19" s="297" t="str">
        <f t="shared" si="18"/>
        <v/>
      </c>
      <c r="BK19" s="297" t="str">
        <f t="shared" si="19"/>
        <v>カトリック聖園てんしのおうち</v>
      </c>
      <c r="BL19" s="297" t="str">
        <f t="shared" si="19"/>
        <v>木育こどもの家新川園</v>
      </c>
      <c r="BM19" s="297" t="str">
        <f t="shared" si="19"/>
        <v/>
      </c>
      <c r="BN19" s="297" t="str">
        <f t="shared" si="19"/>
        <v/>
      </c>
      <c r="BO19" s="297" t="str">
        <f t="shared" si="19"/>
        <v/>
      </c>
      <c r="BP19" s="297" t="str">
        <f t="shared" si="19"/>
        <v>さくらいろ保育園</v>
      </c>
      <c r="BQ19" s="297" t="str">
        <f t="shared" si="19"/>
        <v/>
      </c>
      <c r="BR19" s="297" t="str">
        <f t="shared" si="19"/>
        <v/>
      </c>
      <c r="BS19" s="297" t="str">
        <f t="shared" si="19"/>
        <v>すまいる保育園</v>
      </c>
      <c r="BT19" s="297" t="str">
        <f t="shared" si="19"/>
        <v/>
      </c>
      <c r="BU19" s="297" t="str">
        <f t="shared" si="20"/>
        <v/>
      </c>
      <c r="BV19" s="297" t="str">
        <f t="shared" si="20"/>
        <v/>
      </c>
      <c r="BW19" s="297" t="str">
        <f t="shared" si="20"/>
        <v/>
      </c>
      <c r="BX19" s="297" t="str">
        <f t="shared" si="20"/>
        <v/>
      </c>
      <c r="BY19" s="297" t="str">
        <f t="shared" si="20"/>
        <v/>
      </c>
      <c r="BZ19" s="297" t="str">
        <f t="shared" si="20"/>
        <v/>
      </c>
      <c r="CA19" s="297" t="str">
        <f t="shared" si="20"/>
        <v/>
      </c>
      <c r="CB19" s="297" t="str">
        <f t="shared" si="20"/>
        <v/>
      </c>
      <c r="CC19" s="297" t="str">
        <f t="shared" si="20"/>
        <v/>
      </c>
      <c r="CD19" s="297" t="str">
        <f t="shared" si="20"/>
        <v/>
      </c>
      <c r="CE19" s="297" t="str">
        <f t="shared" si="21"/>
        <v/>
      </c>
      <c r="CF19" s="297" t="str">
        <f t="shared" si="21"/>
        <v/>
      </c>
      <c r="CG19" s="302">
        <f t="shared" si="21"/>
        <v>0</v>
      </c>
      <c r="CH19" s="302" t="str">
        <f t="shared" si="21"/>
        <v/>
      </c>
      <c r="CI19" s="302" t="str">
        <f t="shared" si="21"/>
        <v/>
      </c>
      <c r="CJ19" s="302" t="str">
        <f t="shared" si="21"/>
        <v/>
      </c>
      <c r="CK19" s="302" t="str">
        <f t="shared" si="21"/>
        <v/>
      </c>
      <c r="CL19" s="302" t="str">
        <f t="shared" si="21"/>
        <v/>
      </c>
      <c r="CM19" s="302" t="str">
        <f t="shared" si="21"/>
        <v/>
      </c>
      <c r="CN19" s="302" t="str">
        <f t="shared" si="21"/>
        <v/>
      </c>
      <c r="CO19" s="303" t="str">
        <f t="shared" si="21"/>
        <v/>
      </c>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row>
    <row r="20" spans="1:245" s="300" customFormat="1" ht="11.25" customHeight="1">
      <c r="A20" s="301">
        <v>100025</v>
      </c>
      <c r="B20" s="291" t="s">
        <v>595</v>
      </c>
      <c r="C20" s="291" t="s">
        <v>596</v>
      </c>
      <c r="D20" s="291" t="s">
        <v>597</v>
      </c>
      <c r="E20" s="291" t="s">
        <v>324</v>
      </c>
      <c r="F20" s="292" t="s">
        <v>341</v>
      </c>
      <c r="G20" s="293">
        <f t="shared" si="3"/>
        <v>100025</v>
      </c>
      <c r="H20" s="293">
        <f>COUNTIF($J$4:J20,J20)</f>
        <v>17</v>
      </c>
      <c r="I20" s="293" t="str">
        <f>IF(H20=1,COUNTIF($H$4:H20,1),"")</f>
        <v/>
      </c>
      <c r="J20" s="294" t="str">
        <f t="shared" si="4"/>
        <v>中央区01私立01保育所</v>
      </c>
      <c r="K20" s="294" t="str">
        <f t="shared" si="5"/>
        <v>啓明ともいき保育園</v>
      </c>
      <c r="L20" s="295">
        <v>16</v>
      </c>
      <c r="M20" s="304" t="str">
        <f t="shared" si="14"/>
        <v>たかさごナーサリースクール大通公園</v>
      </c>
      <c r="N20" s="297" t="str">
        <f t="shared" si="14"/>
        <v>子どもの園保育園</v>
      </c>
      <c r="O20" s="297" t="str">
        <f t="shared" si="14"/>
        <v>元町みどり保育園</v>
      </c>
      <c r="P20" s="297" t="str">
        <f t="shared" si="14"/>
        <v>アスク白石保育園</v>
      </c>
      <c r="Q20" s="297" t="str">
        <f t="shared" si="14"/>
        <v/>
      </c>
      <c r="R20" s="297" t="str">
        <f t="shared" si="14"/>
        <v>乳幼児保育クラブぞうさん</v>
      </c>
      <c r="S20" s="297" t="str">
        <f t="shared" si="14"/>
        <v/>
      </c>
      <c r="T20" s="297" t="str">
        <f t="shared" si="14"/>
        <v/>
      </c>
      <c r="U20" s="297" t="str">
        <f t="shared" si="14"/>
        <v>たかさごナーサリースクール札幌</v>
      </c>
      <c r="V20" s="297" t="str">
        <f t="shared" si="14"/>
        <v/>
      </c>
      <c r="W20" s="297" t="str">
        <f t="shared" si="15"/>
        <v/>
      </c>
      <c r="X20" s="297" t="str">
        <f t="shared" si="15"/>
        <v/>
      </c>
      <c r="Y20" s="297" t="str">
        <f t="shared" si="15"/>
        <v/>
      </c>
      <c r="Z20" s="297" t="str">
        <f t="shared" si="15"/>
        <v/>
      </c>
      <c r="AA20" s="297" t="str">
        <f t="shared" si="15"/>
        <v/>
      </c>
      <c r="AB20" s="297" t="str">
        <f t="shared" si="15"/>
        <v/>
      </c>
      <c r="AC20" s="297" t="str">
        <f t="shared" si="15"/>
        <v/>
      </c>
      <c r="AD20" s="297" t="str">
        <f t="shared" si="15"/>
        <v/>
      </c>
      <c r="AE20" s="297" t="str">
        <f t="shared" si="15"/>
        <v/>
      </c>
      <c r="AF20" s="297" t="str">
        <f t="shared" si="15"/>
        <v/>
      </c>
      <c r="AG20" s="297" t="str">
        <f t="shared" si="16"/>
        <v/>
      </c>
      <c r="AH20" s="297" t="str">
        <f t="shared" si="16"/>
        <v/>
      </c>
      <c r="AI20" s="297" t="str">
        <f t="shared" si="16"/>
        <v/>
      </c>
      <c r="AJ20" s="297" t="str">
        <f t="shared" si="16"/>
        <v/>
      </c>
      <c r="AK20" s="297" t="str">
        <f t="shared" si="16"/>
        <v/>
      </c>
      <c r="AL20" s="297" t="str">
        <f t="shared" si="16"/>
        <v/>
      </c>
      <c r="AM20" s="297" t="str">
        <f t="shared" si="16"/>
        <v/>
      </c>
      <c r="AN20" s="297" t="str">
        <f t="shared" si="16"/>
        <v/>
      </c>
      <c r="AO20" s="297" t="str">
        <f t="shared" si="16"/>
        <v/>
      </c>
      <c r="AP20" s="297" t="str">
        <f t="shared" si="16"/>
        <v/>
      </c>
      <c r="AQ20" s="297" t="str">
        <f t="shared" si="17"/>
        <v/>
      </c>
      <c r="AR20" s="297" t="str">
        <f t="shared" si="17"/>
        <v/>
      </c>
      <c r="AS20" s="297" t="str">
        <f t="shared" si="17"/>
        <v/>
      </c>
      <c r="AT20" s="297" t="str">
        <f t="shared" si="17"/>
        <v/>
      </c>
      <c r="AU20" s="297" t="str">
        <f t="shared" si="17"/>
        <v/>
      </c>
      <c r="AV20" s="297" t="str">
        <f t="shared" si="17"/>
        <v/>
      </c>
      <c r="AW20" s="297" t="str">
        <f t="shared" si="17"/>
        <v/>
      </c>
      <c r="AX20" s="297" t="str">
        <f t="shared" si="17"/>
        <v/>
      </c>
      <c r="AY20" s="297" t="str">
        <f t="shared" si="17"/>
        <v/>
      </c>
      <c r="AZ20" s="297" t="str">
        <f t="shared" si="17"/>
        <v/>
      </c>
      <c r="BA20" s="297" t="str">
        <f t="shared" si="18"/>
        <v>札幌未来保育園</v>
      </c>
      <c r="BB20" s="297" t="str">
        <f t="shared" si="18"/>
        <v>光星友愛認定こども園</v>
      </c>
      <c r="BC20" s="297" t="str">
        <f t="shared" si="18"/>
        <v>認定こども園ピッコリーノ学院</v>
      </c>
      <c r="BD20" s="297" t="str">
        <f t="shared" si="18"/>
        <v/>
      </c>
      <c r="BE20" s="297" t="str">
        <f t="shared" si="18"/>
        <v>認定こども園月寒そらいろ保育園</v>
      </c>
      <c r="BF20" s="297" t="str">
        <f t="shared" si="18"/>
        <v/>
      </c>
      <c r="BG20" s="297" t="str">
        <f t="shared" si="18"/>
        <v/>
      </c>
      <c r="BH20" s="297" t="str">
        <f t="shared" si="18"/>
        <v/>
      </c>
      <c r="BI20" s="297" t="str">
        <f t="shared" si="18"/>
        <v/>
      </c>
      <c r="BJ20" s="297" t="str">
        <f t="shared" si="18"/>
        <v/>
      </c>
      <c r="BK20" s="297" t="str">
        <f t="shared" si="19"/>
        <v>南三条すずらん保育園</v>
      </c>
      <c r="BL20" s="297" t="str">
        <f t="shared" si="19"/>
        <v/>
      </c>
      <c r="BM20" s="297" t="str">
        <f t="shared" si="19"/>
        <v/>
      </c>
      <c r="BN20" s="297" t="str">
        <f t="shared" si="19"/>
        <v/>
      </c>
      <c r="BO20" s="297" t="str">
        <f t="shared" si="19"/>
        <v/>
      </c>
      <c r="BP20" s="297" t="str">
        <f t="shared" si="19"/>
        <v>豊園よつば保育園</v>
      </c>
      <c r="BQ20" s="297" t="str">
        <f t="shared" si="19"/>
        <v/>
      </c>
      <c r="BR20" s="297" t="str">
        <f t="shared" si="19"/>
        <v/>
      </c>
      <c r="BS20" s="297" t="str">
        <f t="shared" si="19"/>
        <v/>
      </c>
      <c r="BT20" s="297" t="str">
        <f t="shared" si="19"/>
        <v/>
      </c>
      <c r="BU20" s="297" t="str">
        <f t="shared" si="20"/>
        <v/>
      </c>
      <c r="BV20" s="297" t="str">
        <f t="shared" si="20"/>
        <v/>
      </c>
      <c r="BW20" s="297" t="str">
        <f t="shared" si="20"/>
        <v/>
      </c>
      <c r="BX20" s="297" t="str">
        <f t="shared" si="20"/>
        <v/>
      </c>
      <c r="BY20" s="297" t="str">
        <f t="shared" si="20"/>
        <v/>
      </c>
      <c r="BZ20" s="297" t="str">
        <f t="shared" si="20"/>
        <v/>
      </c>
      <c r="CA20" s="297" t="str">
        <f t="shared" si="20"/>
        <v/>
      </c>
      <c r="CB20" s="297" t="str">
        <f t="shared" si="20"/>
        <v/>
      </c>
      <c r="CC20" s="297" t="str">
        <f t="shared" si="20"/>
        <v/>
      </c>
      <c r="CD20" s="297" t="str">
        <f t="shared" si="20"/>
        <v/>
      </c>
      <c r="CE20" s="297" t="str">
        <f t="shared" si="21"/>
        <v/>
      </c>
      <c r="CF20" s="297" t="str">
        <f t="shared" si="21"/>
        <v/>
      </c>
      <c r="CG20" s="302">
        <f t="shared" si="21"/>
        <v>0</v>
      </c>
      <c r="CH20" s="302" t="str">
        <f t="shared" si="21"/>
        <v/>
      </c>
      <c r="CI20" s="302" t="str">
        <f t="shared" si="21"/>
        <v/>
      </c>
      <c r="CJ20" s="302" t="str">
        <f t="shared" si="21"/>
        <v/>
      </c>
      <c r="CK20" s="302" t="str">
        <f t="shared" si="21"/>
        <v/>
      </c>
      <c r="CL20" s="302" t="str">
        <f t="shared" si="21"/>
        <v/>
      </c>
      <c r="CM20" s="302" t="str">
        <f t="shared" si="21"/>
        <v/>
      </c>
      <c r="CN20" s="302" t="str">
        <f t="shared" si="21"/>
        <v/>
      </c>
      <c r="CO20" s="303" t="str">
        <f t="shared" si="21"/>
        <v/>
      </c>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row>
    <row r="21" spans="1:245" s="300" customFormat="1" ht="11.25" customHeight="1">
      <c r="A21" s="301">
        <v>100051</v>
      </c>
      <c r="B21" s="291" t="s">
        <v>595</v>
      </c>
      <c r="C21" s="291" t="s">
        <v>596</v>
      </c>
      <c r="D21" s="291" t="s">
        <v>597</v>
      </c>
      <c r="E21" s="291" t="s">
        <v>324</v>
      </c>
      <c r="F21" s="292" t="s">
        <v>342</v>
      </c>
      <c r="G21" s="293">
        <f t="shared" si="3"/>
        <v>100051</v>
      </c>
      <c r="H21" s="293">
        <f>COUNTIF($J$4:J21,J21)</f>
        <v>18</v>
      </c>
      <c r="I21" s="293" t="str">
        <f>IF(H21=1,COUNTIF($H$4:H21,1),"")</f>
        <v/>
      </c>
      <c r="J21" s="294" t="str">
        <f t="shared" si="4"/>
        <v>中央区01私立01保育所</v>
      </c>
      <c r="K21" s="294" t="str">
        <f t="shared" si="5"/>
        <v>ちゃいれっく北７条西保育園</v>
      </c>
      <c r="L21" s="295">
        <v>17</v>
      </c>
      <c r="M21" s="304" t="str">
        <f t="shared" si="14"/>
        <v>啓明ともいき保育園</v>
      </c>
      <c r="N21" s="297" t="str">
        <f t="shared" si="14"/>
        <v>アートチャイルドケア新琴似</v>
      </c>
      <c r="O21" s="297" t="str">
        <f t="shared" si="14"/>
        <v>栄保育園</v>
      </c>
      <c r="P21" s="297" t="str">
        <f t="shared" si="14"/>
        <v>ポピンズナーサリースクール札幌白石</v>
      </c>
      <c r="Q21" s="297" t="str">
        <f t="shared" si="14"/>
        <v/>
      </c>
      <c r="R21" s="297" t="str">
        <f t="shared" si="14"/>
        <v>スクルドエンジェル保育園月寒園</v>
      </c>
      <c r="S21" s="297" t="str">
        <f t="shared" si="14"/>
        <v/>
      </c>
      <c r="T21" s="297" t="str">
        <f t="shared" si="14"/>
        <v/>
      </c>
      <c r="U21" s="297" t="str">
        <f t="shared" si="14"/>
        <v>アートチャイルドケア札幌八軒</v>
      </c>
      <c r="V21" s="297" t="str">
        <f t="shared" si="14"/>
        <v/>
      </c>
      <c r="W21" s="297" t="str">
        <f t="shared" si="15"/>
        <v/>
      </c>
      <c r="X21" s="297" t="str">
        <f t="shared" si="15"/>
        <v/>
      </c>
      <c r="Y21" s="297" t="str">
        <f t="shared" si="15"/>
        <v/>
      </c>
      <c r="Z21" s="297" t="str">
        <f t="shared" si="15"/>
        <v/>
      </c>
      <c r="AA21" s="297" t="str">
        <f t="shared" si="15"/>
        <v/>
      </c>
      <c r="AB21" s="297" t="str">
        <f t="shared" si="15"/>
        <v/>
      </c>
      <c r="AC21" s="297" t="str">
        <f t="shared" si="15"/>
        <v/>
      </c>
      <c r="AD21" s="297" t="str">
        <f t="shared" si="15"/>
        <v/>
      </c>
      <c r="AE21" s="297" t="str">
        <f t="shared" si="15"/>
        <v/>
      </c>
      <c r="AF21" s="297" t="str">
        <f t="shared" si="15"/>
        <v/>
      </c>
      <c r="AG21" s="297" t="str">
        <f t="shared" si="16"/>
        <v/>
      </c>
      <c r="AH21" s="297" t="str">
        <f t="shared" si="16"/>
        <v/>
      </c>
      <c r="AI21" s="297" t="str">
        <f t="shared" si="16"/>
        <v/>
      </c>
      <c r="AJ21" s="297" t="str">
        <f t="shared" si="16"/>
        <v/>
      </c>
      <c r="AK21" s="297" t="str">
        <f t="shared" si="16"/>
        <v/>
      </c>
      <c r="AL21" s="297" t="str">
        <f t="shared" si="16"/>
        <v/>
      </c>
      <c r="AM21" s="297" t="str">
        <f t="shared" si="16"/>
        <v/>
      </c>
      <c r="AN21" s="297" t="str">
        <f t="shared" si="16"/>
        <v/>
      </c>
      <c r="AO21" s="297" t="str">
        <f t="shared" si="16"/>
        <v/>
      </c>
      <c r="AP21" s="297" t="str">
        <f t="shared" si="16"/>
        <v/>
      </c>
      <c r="AQ21" s="297" t="str">
        <f t="shared" si="17"/>
        <v/>
      </c>
      <c r="AR21" s="297" t="str">
        <f t="shared" si="17"/>
        <v/>
      </c>
      <c r="AS21" s="297" t="str">
        <f t="shared" si="17"/>
        <v/>
      </c>
      <c r="AT21" s="297" t="str">
        <f t="shared" si="17"/>
        <v/>
      </c>
      <c r="AU21" s="297" t="str">
        <f t="shared" si="17"/>
        <v/>
      </c>
      <c r="AV21" s="297" t="str">
        <f t="shared" si="17"/>
        <v/>
      </c>
      <c r="AW21" s="297" t="str">
        <f t="shared" si="17"/>
        <v/>
      </c>
      <c r="AX21" s="297" t="str">
        <f t="shared" si="17"/>
        <v/>
      </c>
      <c r="AY21" s="297" t="str">
        <f t="shared" si="17"/>
        <v/>
      </c>
      <c r="AZ21" s="297" t="str">
        <f t="shared" si="17"/>
        <v/>
      </c>
      <c r="BA21" s="297" t="str">
        <f t="shared" si="18"/>
        <v>エンジェル保育園</v>
      </c>
      <c r="BB21" s="297" t="str">
        <f t="shared" si="18"/>
        <v>認定こども園かすたねっと</v>
      </c>
      <c r="BC21" s="297" t="str">
        <f t="shared" si="18"/>
        <v>幼保連携型認定こども園北郷札幌幼稚園</v>
      </c>
      <c r="BD21" s="297" t="str">
        <f t="shared" si="18"/>
        <v/>
      </c>
      <c r="BE21" s="297" t="str">
        <f t="shared" si="18"/>
        <v>こりっつ認定こども園</v>
      </c>
      <c r="BF21" s="297" t="str">
        <f t="shared" si="18"/>
        <v/>
      </c>
      <c r="BG21" s="297" t="str">
        <f t="shared" si="18"/>
        <v/>
      </c>
      <c r="BH21" s="297" t="str">
        <f t="shared" si="18"/>
        <v/>
      </c>
      <c r="BI21" s="297" t="str">
        <f t="shared" si="18"/>
        <v/>
      </c>
      <c r="BJ21" s="297" t="str">
        <f t="shared" si="18"/>
        <v/>
      </c>
      <c r="BK21" s="297" t="str">
        <f t="shared" si="19"/>
        <v>ひまわり保育園</v>
      </c>
      <c r="BL21" s="297" t="str">
        <f t="shared" si="19"/>
        <v/>
      </c>
      <c r="BM21" s="297" t="str">
        <f t="shared" si="19"/>
        <v/>
      </c>
      <c r="BN21" s="297" t="str">
        <f t="shared" si="19"/>
        <v/>
      </c>
      <c r="BO21" s="297" t="str">
        <f t="shared" si="19"/>
        <v/>
      </c>
      <c r="BP21" s="297" t="str">
        <f t="shared" si="19"/>
        <v>西岡くりの木保育園</v>
      </c>
      <c r="BQ21" s="297" t="str">
        <f t="shared" si="19"/>
        <v/>
      </c>
      <c r="BR21" s="297" t="str">
        <f t="shared" si="19"/>
        <v/>
      </c>
      <c r="BS21" s="297" t="str">
        <f t="shared" si="19"/>
        <v/>
      </c>
      <c r="BT21" s="297" t="str">
        <f t="shared" si="19"/>
        <v/>
      </c>
      <c r="BU21" s="297" t="str">
        <f t="shared" si="20"/>
        <v/>
      </c>
      <c r="BV21" s="297" t="str">
        <f t="shared" si="20"/>
        <v/>
      </c>
      <c r="BW21" s="297" t="str">
        <f t="shared" si="20"/>
        <v/>
      </c>
      <c r="BX21" s="297" t="str">
        <f t="shared" si="20"/>
        <v/>
      </c>
      <c r="BY21" s="297" t="str">
        <f t="shared" si="20"/>
        <v/>
      </c>
      <c r="BZ21" s="297" t="str">
        <f t="shared" si="20"/>
        <v/>
      </c>
      <c r="CA21" s="297" t="str">
        <f t="shared" si="20"/>
        <v/>
      </c>
      <c r="CB21" s="297" t="str">
        <f t="shared" si="20"/>
        <v/>
      </c>
      <c r="CC21" s="297" t="str">
        <f t="shared" si="20"/>
        <v/>
      </c>
      <c r="CD21" s="297" t="str">
        <f t="shared" si="20"/>
        <v/>
      </c>
      <c r="CE21" s="297" t="str">
        <f t="shared" si="21"/>
        <v/>
      </c>
      <c r="CF21" s="297" t="str">
        <f t="shared" si="21"/>
        <v/>
      </c>
      <c r="CG21" s="302">
        <f t="shared" si="21"/>
        <v>0</v>
      </c>
      <c r="CH21" s="302" t="str">
        <f t="shared" si="21"/>
        <v/>
      </c>
      <c r="CI21" s="302" t="str">
        <f t="shared" si="21"/>
        <v/>
      </c>
      <c r="CJ21" s="302" t="str">
        <f t="shared" si="21"/>
        <v/>
      </c>
      <c r="CK21" s="302" t="str">
        <f t="shared" si="21"/>
        <v/>
      </c>
      <c r="CL21" s="302" t="str">
        <f t="shared" si="21"/>
        <v/>
      </c>
      <c r="CM21" s="302" t="str">
        <f t="shared" si="21"/>
        <v/>
      </c>
      <c r="CN21" s="302" t="str">
        <f t="shared" si="21"/>
        <v/>
      </c>
      <c r="CO21" s="303" t="str">
        <f t="shared" si="21"/>
        <v/>
      </c>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row>
    <row r="22" spans="1:245" s="300" customFormat="1" ht="11.25" customHeight="1">
      <c r="A22" s="301">
        <v>100052</v>
      </c>
      <c r="B22" s="291" t="s">
        <v>595</v>
      </c>
      <c r="C22" s="291" t="s">
        <v>596</v>
      </c>
      <c r="D22" s="291" t="s">
        <v>597</v>
      </c>
      <c r="E22" s="291" t="s">
        <v>324</v>
      </c>
      <c r="F22" s="292" t="s">
        <v>343</v>
      </c>
      <c r="G22" s="293">
        <f t="shared" si="3"/>
        <v>100052</v>
      </c>
      <c r="H22" s="293">
        <f>COUNTIF($J$4:J22,J22)</f>
        <v>19</v>
      </c>
      <c r="I22" s="293" t="str">
        <f>IF(H22=1,COUNTIF($H$4:H22,1),"")</f>
        <v/>
      </c>
      <c r="J22" s="294" t="str">
        <f t="shared" si="4"/>
        <v>中央区01私立01保育所</v>
      </c>
      <c r="K22" s="294" t="str">
        <f t="shared" si="5"/>
        <v>札幌時計台雲母保育園</v>
      </c>
      <c r="L22" s="295">
        <v>18</v>
      </c>
      <c r="M22" s="304" t="str">
        <f t="shared" si="14"/>
        <v>ちゃいれっく北７条西保育園</v>
      </c>
      <c r="N22" s="297" t="str">
        <f t="shared" si="14"/>
        <v>つばさ保育園</v>
      </c>
      <c r="O22" s="297" t="str">
        <f t="shared" si="14"/>
        <v>札幌フラワー保育園</v>
      </c>
      <c r="P22" s="297" t="str">
        <f t="shared" si="14"/>
        <v>大藤子ども園</v>
      </c>
      <c r="Q22" s="297" t="str">
        <f t="shared" si="14"/>
        <v/>
      </c>
      <c r="R22" s="297" t="str">
        <f t="shared" si="14"/>
        <v>月寒じゅんのめ保育園</v>
      </c>
      <c r="S22" s="297" t="str">
        <f t="shared" si="14"/>
        <v/>
      </c>
      <c r="T22" s="297" t="str">
        <f t="shared" si="14"/>
        <v/>
      </c>
      <c r="U22" s="297" t="str">
        <f t="shared" si="14"/>
        <v>発寒そらいろ保育園</v>
      </c>
      <c r="V22" s="297" t="str">
        <f t="shared" si="14"/>
        <v/>
      </c>
      <c r="W22" s="297" t="str">
        <f t="shared" si="15"/>
        <v/>
      </c>
      <c r="X22" s="297" t="str">
        <f t="shared" si="15"/>
        <v/>
      </c>
      <c r="Y22" s="297" t="str">
        <f t="shared" si="15"/>
        <v/>
      </c>
      <c r="Z22" s="297" t="str">
        <f t="shared" si="15"/>
        <v/>
      </c>
      <c r="AA22" s="297" t="str">
        <f t="shared" si="15"/>
        <v/>
      </c>
      <c r="AB22" s="297" t="str">
        <f t="shared" si="15"/>
        <v/>
      </c>
      <c r="AC22" s="297" t="str">
        <f t="shared" si="15"/>
        <v/>
      </c>
      <c r="AD22" s="297" t="str">
        <f t="shared" si="15"/>
        <v/>
      </c>
      <c r="AE22" s="297" t="str">
        <f t="shared" si="15"/>
        <v/>
      </c>
      <c r="AF22" s="297" t="str">
        <f t="shared" si="15"/>
        <v/>
      </c>
      <c r="AG22" s="297" t="str">
        <f t="shared" si="16"/>
        <v/>
      </c>
      <c r="AH22" s="297" t="str">
        <f t="shared" si="16"/>
        <v/>
      </c>
      <c r="AI22" s="297" t="str">
        <f t="shared" si="16"/>
        <v/>
      </c>
      <c r="AJ22" s="297" t="str">
        <f t="shared" si="16"/>
        <v/>
      </c>
      <c r="AK22" s="297" t="str">
        <f t="shared" si="16"/>
        <v/>
      </c>
      <c r="AL22" s="297" t="str">
        <f t="shared" si="16"/>
        <v/>
      </c>
      <c r="AM22" s="297" t="str">
        <f t="shared" si="16"/>
        <v/>
      </c>
      <c r="AN22" s="297" t="str">
        <f t="shared" si="16"/>
        <v/>
      </c>
      <c r="AO22" s="297" t="str">
        <f t="shared" si="16"/>
        <v/>
      </c>
      <c r="AP22" s="297" t="str">
        <f t="shared" si="16"/>
        <v/>
      </c>
      <c r="AQ22" s="297" t="str">
        <f t="shared" si="17"/>
        <v/>
      </c>
      <c r="AR22" s="297" t="str">
        <f t="shared" si="17"/>
        <v/>
      </c>
      <c r="AS22" s="297" t="str">
        <f t="shared" si="17"/>
        <v/>
      </c>
      <c r="AT22" s="297" t="str">
        <f t="shared" si="17"/>
        <v/>
      </c>
      <c r="AU22" s="297" t="str">
        <f t="shared" si="17"/>
        <v/>
      </c>
      <c r="AV22" s="297" t="str">
        <f t="shared" si="17"/>
        <v/>
      </c>
      <c r="AW22" s="297" t="str">
        <f t="shared" si="17"/>
        <v/>
      </c>
      <c r="AX22" s="297" t="str">
        <f t="shared" si="17"/>
        <v/>
      </c>
      <c r="AY22" s="297" t="str">
        <f t="shared" si="17"/>
        <v/>
      </c>
      <c r="AZ22" s="297" t="str">
        <f t="shared" si="17"/>
        <v/>
      </c>
      <c r="BA22" s="297" t="str">
        <f t="shared" si="18"/>
        <v>認定こども園太陽こころ幼稚園</v>
      </c>
      <c r="BB22" s="297" t="str">
        <f t="shared" si="18"/>
        <v>幼保連携型認定こども園おかだまのもり</v>
      </c>
      <c r="BC22" s="297" t="str">
        <f t="shared" si="18"/>
        <v/>
      </c>
      <c r="BD22" s="297" t="str">
        <f t="shared" si="18"/>
        <v/>
      </c>
      <c r="BE22" s="297" t="str">
        <f t="shared" si="18"/>
        <v/>
      </c>
      <c r="BF22" s="297" t="str">
        <f t="shared" si="18"/>
        <v/>
      </c>
      <c r="BG22" s="297" t="str">
        <f t="shared" si="18"/>
        <v/>
      </c>
      <c r="BH22" s="297" t="str">
        <f t="shared" si="18"/>
        <v/>
      </c>
      <c r="BI22" s="297" t="str">
        <f t="shared" si="18"/>
        <v/>
      </c>
      <c r="BJ22" s="297" t="str">
        <f t="shared" si="18"/>
        <v/>
      </c>
      <c r="BK22" s="297" t="str">
        <f t="shared" si="19"/>
        <v>おーるまいてぃ中央保育室</v>
      </c>
      <c r="BL22" s="297" t="str">
        <f t="shared" si="19"/>
        <v/>
      </c>
      <c r="BM22" s="297" t="str">
        <f t="shared" si="19"/>
        <v/>
      </c>
      <c r="BN22" s="297" t="str">
        <f t="shared" si="19"/>
        <v/>
      </c>
      <c r="BO22" s="297" t="str">
        <f t="shared" si="19"/>
        <v/>
      </c>
      <c r="BP22" s="297" t="str">
        <f t="shared" si="19"/>
        <v>ちびっこ保育ルーム平岸ひまわり園</v>
      </c>
      <c r="BQ22" s="297" t="str">
        <f t="shared" si="19"/>
        <v/>
      </c>
      <c r="BR22" s="297" t="str">
        <f t="shared" si="19"/>
        <v/>
      </c>
      <c r="BS22" s="297" t="str">
        <f t="shared" si="19"/>
        <v/>
      </c>
      <c r="BT22" s="297" t="str">
        <f t="shared" si="19"/>
        <v/>
      </c>
      <c r="BU22" s="297" t="str">
        <f t="shared" si="20"/>
        <v/>
      </c>
      <c r="BV22" s="297" t="str">
        <f t="shared" si="20"/>
        <v/>
      </c>
      <c r="BW22" s="297" t="str">
        <f t="shared" si="20"/>
        <v/>
      </c>
      <c r="BX22" s="297" t="str">
        <f t="shared" si="20"/>
        <v/>
      </c>
      <c r="BY22" s="297" t="str">
        <f t="shared" si="20"/>
        <v/>
      </c>
      <c r="BZ22" s="297" t="str">
        <f t="shared" si="20"/>
        <v/>
      </c>
      <c r="CA22" s="297" t="str">
        <f t="shared" si="20"/>
        <v/>
      </c>
      <c r="CB22" s="297" t="str">
        <f t="shared" si="20"/>
        <v/>
      </c>
      <c r="CC22" s="297" t="str">
        <f t="shared" si="20"/>
        <v/>
      </c>
      <c r="CD22" s="297" t="str">
        <f t="shared" si="20"/>
        <v/>
      </c>
      <c r="CE22" s="297" t="str">
        <f t="shared" si="21"/>
        <v/>
      </c>
      <c r="CF22" s="297" t="str">
        <f t="shared" si="21"/>
        <v/>
      </c>
      <c r="CG22" s="302">
        <f t="shared" si="21"/>
        <v>0</v>
      </c>
      <c r="CH22" s="302" t="str">
        <f t="shared" si="21"/>
        <v/>
      </c>
      <c r="CI22" s="302" t="str">
        <f t="shared" si="21"/>
        <v/>
      </c>
      <c r="CJ22" s="302" t="str">
        <f t="shared" si="21"/>
        <v/>
      </c>
      <c r="CK22" s="302" t="str">
        <f t="shared" si="21"/>
        <v/>
      </c>
      <c r="CL22" s="302" t="str">
        <f t="shared" si="21"/>
        <v/>
      </c>
      <c r="CM22" s="302" t="str">
        <f t="shared" si="21"/>
        <v/>
      </c>
      <c r="CN22" s="302" t="str">
        <f t="shared" si="21"/>
        <v/>
      </c>
      <c r="CO22" s="303" t="str">
        <f t="shared" si="21"/>
        <v/>
      </c>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row>
    <row r="23" spans="1:245" s="300" customFormat="1" ht="11.25" customHeight="1">
      <c r="A23" s="301">
        <v>100068</v>
      </c>
      <c r="B23" s="291" t="s">
        <v>595</v>
      </c>
      <c r="C23" s="291" t="s">
        <v>596</v>
      </c>
      <c r="D23" s="291" t="s">
        <v>597</v>
      </c>
      <c r="E23" s="291" t="s">
        <v>324</v>
      </c>
      <c r="F23" s="292" t="s">
        <v>347</v>
      </c>
      <c r="G23" s="293">
        <f t="shared" si="3"/>
        <v>100068</v>
      </c>
      <c r="H23" s="293">
        <f>COUNTIF($J$4:J23,J23)</f>
        <v>20</v>
      </c>
      <c r="I23" s="293" t="str">
        <f>IF(H23=1,COUNTIF($H$4:H23,1),"")</f>
        <v/>
      </c>
      <c r="J23" s="294" t="str">
        <f t="shared" si="4"/>
        <v>中央区01私立01保育所</v>
      </c>
      <c r="K23" s="294" t="str">
        <f t="shared" si="5"/>
        <v>札幌ハイジ保育園苗穂保育ルーム</v>
      </c>
      <c r="L23" s="295">
        <v>19</v>
      </c>
      <c r="M23" s="304" t="str">
        <f t="shared" si="14"/>
        <v>札幌時計台雲母保育園</v>
      </c>
      <c r="N23" s="297" t="str">
        <f t="shared" si="14"/>
        <v>アスク新琴似保育園</v>
      </c>
      <c r="O23" s="297" t="str">
        <f t="shared" si="14"/>
        <v>光星はとポッポ保育園</v>
      </c>
      <c r="P23" s="297" t="str">
        <f t="shared" si="14"/>
        <v>ピッコロ子ども倶楽部東札幌園</v>
      </c>
      <c r="Q23" s="297" t="str">
        <f t="shared" si="14"/>
        <v/>
      </c>
      <c r="R23" s="297" t="str">
        <f t="shared" si="14"/>
        <v>きゃんばす平岸保育園</v>
      </c>
      <c r="S23" s="297" t="str">
        <f t="shared" si="14"/>
        <v/>
      </c>
      <c r="T23" s="297" t="str">
        <f t="shared" si="14"/>
        <v/>
      </c>
      <c r="U23" s="297" t="str">
        <f t="shared" si="14"/>
        <v>アートチャイルドケア札幌二十四軒</v>
      </c>
      <c r="V23" s="297" t="str">
        <f t="shared" si="14"/>
        <v/>
      </c>
      <c r="W23" s="297" t="str">
        <f t="shared" si="15"/>
        <v/>
      </c>
      <c r="X23" s="297" t="str">
        <f t="shared" si="15"/>
        <v/>
      </c>
      <c r="Y23" s="297" t="str">
        <f t="shared" si="15"/>
        <v/>
      </c>
      <c r="Z23" s="297" t="str">
        <f t="shared" si="15"/>
        <v/>
      </c>
      <c r="AA23" s="297" t="str">
        <f t="shared" si="15"/>
        <v/>
      </c>
      <c r="AB23" s="297" t="str">
        <f t="shared" si="15"/>
        <v/>
      </c>
      <c r="AC23" s="297" t="str">
        <f t="shared" si="15"/>
        <v/>
      </c>
      <c r="AD23" s="297" t="str">
        <f t="shared" si="15"/>
        <v/>
      </c>
      <c r="AE23" s="297" t="str">
        <f t="shared" si="15"/>
        <v/>
      </c>
      <c r="AF23" s="297" t="str">
        <f t="shared" si="15"/>
        <v/>
      </c>
      <c r="AG23" s="297" t="str">
        <f t="shared" si="16"/>
        <v/>
      </c>
      <c r="AH23" s="297" t="str">
        <f t="shared" si="16"/>
        <v/>
      </c>
      <c r="AI23" s="297" t="str">
        <f t="shared" si="16"/>
        <v/>
      </c>
      <c r="AJ23" s="297" t="str">
        <f t="shared" si="16"/>
        <v/>
      </c>
      <c r="AK23" s="297" t="str">
        <f t="shared" si="16"/>
        <v/>
      </c>
      <c r="AL23" s="297" t="str">
        <f t="shared" si="16"/>
        <v/>
      </c>
      <c r="AM23" s="297" t="str">
        <f t="shared" si="16"/>
        <v/>
      </c>
      <c r="AN23" s="297" t="str">
        <f t="shared" si="16"/>
        <v/>
      </c>
      <c r="AO23" s="297" t="str">
        <f t="shared" si="16"/>
        <v/>
      </c>
      <c r="AP23" s="297" t="str">
        <f t="shared" si="16"/>
        <v/>
      </c>
      <c r="AQ23" s="297" t="str">
        <f t="shared" si="17"/>
        <v/>
      </c>
      <c r="AR23" s="297" t="str">
        <f t="shared" si="17"/>
        <v/>
      </c>
      <c r="AS23" s="297" t="str">
        <f t="shared" si="17"/>
        <v/>
      </c>
      <c r="AT23" s="297" t="str">
        <f t="shared" si="17"/>
        <v/>
      </c>
      <c r="AU23" s="297" t="str">
        <f t="shared" si="17"/>
        <v/>
      </c>
      <c r="AV23" s="297" t="str">
        <f t="shared" si="17"/>
        <v/>
      </c>
      <c r="AW23" s="297" t="str">
        <f t="shared" si="17"/>
        <v/>
      </c>
      <c r="AX23" s="297" t="str">
        <f t="shared" si="17"/>
        <v/>
      </c>
      <c r="AY23" s="297" t="str">
        <f t="shared" si="17"/>
        <v/>
      </c>
      <c r="AZ23" s="297" t="str">
        <f t="shared" si="17"/>
        <v/>
      </c>
      <c r="BA23" s="297" t="str">
        <f t="shared" si="18"/>
        <v>認定こども園こうほく</v>
      </c>
      <c r="BB23" s="297" t="str">
        <f t="shared" si="18"/>
        <v>認定こども園聖ミカエル幼稚園</v>
      </c>
      <c r="BC23" s="297" t="str">
        <f t="shared" si="18"/>
        <v/>
      </c>
      <c r="BD23" s="297" t="str">
        <f t="shared" si="18"/>
        <v/>
      </c>
      <c r="BE23" s="297" t="str">
        <f t="shared" si="18"/>
        <v/>
      </c>
      <c r="BF23" s="297" t="str">
        <f t="shared" si="18"/>
        <v/>
      </c>
      <c r="BG23" s="297" t="str">
        <f t="shared" si="18"/>
        <v/>
      </c>
      <c r="BH23" s="297" t="str">
        <f t="shared" si="18"/>
        <v/>
      </c>
      <c r="BI23" s="297" t="str">
        <f t="shared" si="18"/>
        <v/>
      </c>
      <c r="BJ23" s="297" t="str">
        <f t="shared" si="18"/>
        <v/>
      </c>
      <c r="BK23" s="297" t="str">
        <f t="shared" si="19"/>
        <v>Ｓ．Ｔ．ナーサリーＳＣＨＯＯＬ山鼻南</v>
      </c>
      <c r="BL23" s="297" t="str">
        <f t="shared" si="19"/>
        <v/>
      </c>
      <c r="BM23" s="297" t="str">
        <f t="shared" si="19"/>
        <v/>
      </c>
      <c r="BN23" s="297" t="str">
        <f t="shared" si="19"/>
        <v/>
      </c>
      <c r="BO23" s="297" t="str">
        <f t="shared" si="19"/>
        <v/>
      </c>
      <c r="BP23" s="297" t="str">
        <f t="shared" si="19"/>
        <v>ひまわりｓｕｎ保育園</v>
      </c>
      <c r="BQ23" s="297" t="str">
        <f t="shared" si="19"/>
        <v/>
      </c>
      <c r="BR23" s="297" t="str">
        <f t="shared" si="19"/>
        <v/>
      </c>
      <c r="BS23" s="297" t="str">
        <f t="shared" si="19"/>
        <v/>
      </c>
      <c r="BT23" s="297" t="str">
        <f t="shared" si="19"/>
        <v/>
      </c>
      <c r="BU23" s="297" t="str">
        <f t="shared" si="20"/>
        <v/>
      </c>
      <c r="BV23" s="297" t="str">
        <f t="shared" si="20"/>
        <v/>
      </c>
      <c r="BW23" s="297" t="str">
        <f t="shared" si="20"/>
        <v/>
      </c>
      <c r="BX23" s="297" t="str">
        <f t="shared" si="20"/>
        <v/>
      </c>
      <c r="BY23" s="297" t="str">
        <f t="shared" si="20"/>
        <v/>
      </c>
      <c r="BZ23" s="297" t="str">
        <f t="shared" si="20"/>
        <v/>
      </c>
      <c r="CA23" s="297" t="str">
        <f t="shared" si="20"/>
        <v/>
      </c>
      <c r="CB23" s="297" t="str">
        <f t="shared" si="20"/>
        <v/>
      </c>
      <c r="CC23" s="297" t="str">
        <f t="shared" si="20"/>
        <v/>
      </c>
      <c r="CD23" s="297" t="str">
        <f t="shared" si="20"/>
        <v/>
      </c>
      <c r="CE23" s="297" t="str">
        <f t="shared" si="21"/>
        <v/>
      </c>
      <c r="CF23" s="297" t="str">
        <f t="shared" si="21"/>
        <v/>
      </c>
      <c r="CG23" s="302">
        <f t="shared" si="21"/>
        <v>0</v>
      </c>
      <c r="CH23" s="302" t="str">
        <f t="shared" si="21"/>
        <v/>
      </c>
      <c r="CI23" s="302" t="str">
        <f t="shared" si="21"/>
        <v/>
      </c>
      <c r="CJ23" s="302" t="str">
        <f t="shared" si="21"/>
        <v/>
      </c>
      <c r="CK23" s="302" t="str">
        <f t="shared" si="21"/>
        <v/>
      </c>
      <c r="CL23" s="302" t="str">
        <f t="shared" si="21"/>
        <v/>
      </c>
      <c r="CM23" s="302" t="str">
        <f t="shared" si="21"/>
        <v/>
      </c>
      <c r="CN23" s="302" t="str">
        <f t="shared" si="21"/>
        <v/>
      </c>
      <c r="CO23" s="303" t="str">
        <f t="shared" si="21"/>
        <v/>
      </c>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row>
    <row r="24" spans="1:245" s="300" customFormat="1" ht="11.25" customHeight="1">
      <c r="A24" s="301">
        <v>100067</v>
      </c>
      <c r="B24" s="291" t="s">
        <v>595</v>
      </c>
      <c r="C24" s="291" t="s">
        <v>596</v>
      </c>
      <c r="D24" s="291" t="s">
        <v>597</v>
      </c>
      <c r="E24" s="291" t="s">
        <v>324</v>
      </c>
      <c r="F24" s="292" t="s">
        <v>346</v>
      </c>
      <c r="G24" s="293">
        <f t="shared" si="3"/>
        <v>100067</v>
      </c>
      <c r="H24" s="293">
        <f>COUNTIF($J$4:J24,J24)</f>
        <v>21</v>
      </c>
      <c r="I24" s="293" t="str">
        <f>IF(H24=1,COUNTIF($H$4:H24,1),"")</f>
        <v/>
      </c>
      <c r="J24" s="294" t="str">
        <f t="shared" si="4"/>
        <v>中央区01私立01保育所</v>
      </c>
      <c r="K24" s="294" t="str">
        <f t="shared" si="5"/>
        <v>こどもプラザ青い鳥</v>
      </c>
      <c r="L24" s="295">
        <v>20</v>
      </c>
      <c r="M24" s="304" t="str">
        <f t="shared" si="14"/>
        <v>札幌ハイジ保育園苗穂保育ルーム</v>
      </c>
      <c r="N24" s="297" t="str">
        <f t="shared" si="14"/>
        <v>アートチャイルドケア北大前</v>
      </c>
      <c r="O24" s="297" t="str">
        <f t="shared" si="14"/>
        <v>栄町あおぞら保育園</v>
      </c>
      <c r="P24" s="297" t="str">
        <f t="shared" si="14"/>
        <v>太陽の子札幌白石保育園</v>
      </c>
      <c r="Q24" s="297" t="str">
        <f t="shared" si="14"/>
        <v/>
      </c>
      <c r="R24" s="297" t="str">
        <f t="shared" si="14"/>
        <v/>
      </c>
      <c r="S24" s="297" t="str">
        <f t="shared" si="14"/>
        <v/>
      </c>
      <c r="T24" s="297" t="str">
        <f t="shared" si="14"/>
        <v/>
      </c>
      <c r="U24" s="297" t="str">
        <f t="shared" si="14"/>
        <v>ことに保育園</v>
      </c>
      <c r="V24" s="297" t="str">
        <f t="shared" si="14"/>
        <v/>
      </c>
      <c r="W24" s="297" t="str">
        <f t="shared" si="15"/>
        <v/>
      </c>
      <c r="X24" s="297" t="str">
        <f t="shared" si="15"/>
        <v/>
      </c>
      <c r="Y24" s="297" t="str">
        <f t="shared" si="15"/>
        <v/>
      </c>
      <c r="Z24" s="297" t="str">
        <f t="shared" si="15"/>
        <v/>
      </c>
      <c r="AA24" s="297" t="str">
        <f t="shared" si="15"/>
        <v/>
      </c>
      <c r="AB24" s="297" t="str">
        <f t="shared" si="15"/>
        <v/>
      </c>
      <c r="AC24" s="297" t="str">
        <f t="shared" si="15"/>
        <v/>
      </c>
      <c r="AD24" s="297" t="str">
        <f t="shared" si="15"/>
        <v/>
      </c>
      <c r="AE24" s="297" t="str">
        <f t="shared" si="15"/>
        <v/>
      </c>
      <c r="AF24" s="297" t="str">
        <f t="shared" si="15"/>
        <v/>
      </c>
      <c r="AG24" s="297" t="str">
        <f t="shared" si="16"/>
        <v/>
      </c>
      <c r="AH24" s="297" t="str">
        <f t="shared" si="16"/>
        <v/>
      </c>
      <c r="AI24" s="297" t="str">
        <f t="shared" si="16"/>
        <v/>
      </c>
      <c r="AJ24" s="297" t="str">
        <f t="shared" si="16"/>
        <v/>
      </c>
      <c r="AK24" s="297" t="str">
        <f t="shared" si="16"/>
        <v/>
      </c>
      <c r="AL24" s="297" t="str">
        <f t="shared" si="16"/>
        <v/>
      </c>
      <c r="AM24" s="297" t="str">
        <f t="shared" si="16"/>
        <v/>
      </c>
      <c r="AN24" s="297" t="str">
        <f t="shared" si="16"/>
        <v/>
      </c>
      <c r="AO24" s="297" t="str">
        <f t="shared" si="16"/>
        <v/>
      </c>
      <c r="AP24" s="297" t="str">
        <f t="shared" si="16"/>
        <v/>
      </c>
      <c r="AQ24" s="297" t="str">
        <f t="shared" si="17"/>
        <v/>
      </c>
      <c r="AR24" s="297" t="str">
        <f t="shared" si="17"/>
        <v/>
      </c>
      <c r="AS24" s="297" t="str">
        <f t="shared" si="17"/>
        <v/>
      </c>
      <c r="AT24" s="297" t="str">
        <f t="shared" si="17"/>
        <v/>
      </c>
      <c r="AU24" s="297" t="str">
        <f t="shared" si="17"/>
        <v/>
      </c>
      <c r="AV24" s="297" t="str">
        <f t="shared" si="17"/>
        <v/>
      </c>
      <c r="AW24" s="297" t="str">
        <f t="shared" si="17"/>
        <v/>
      </c>
      <c r="AX24" s="297" t="str">
        <f t="shared" si="17"/>
        <v/>
      </c>
      <c r="AY24" s="297" t="str">
        <f t="shared" si="17"/>
        <v/>
      </c>
      <c r="AZ24" s="297" t="str">
        <f t="shared" si="17"/>
        <v/>
      </c>
      <c r="BA24" s="297" t="str">
        <f t="shared" si="18"/>
        <v>認定こども園ひまわり</v>
      </c>
      <c r="BB24" s="297" t="str">
        <f t="shared" si="18"/>
        <v>幼保連携型認定こども園せいめいのもり</v>
      </c>
      <c r="BC24" s="297" t="str">
        <f t="shared" si="18"/>
        <v/>
      </c>
      <c r="BD24" s="297" t="str">
        <f t="shared" si="18"/>
        <v/>
      </c>
      <c r="BE24" s="297" t="str">
        <f t="shared" si="18"/>
        <v/>
      </c>
      <c r="BF24" s="297" t="str">
        <f t="shared" si="18"/>
        <v/>
      </c>
      <c r="BG24" s="297" t="str">
        <f t="shared" si="18"/>
        <v/>
      </c>
      <c r="BH24" s="297" t="str">
        <f t="shared" si="18"/>
        <v/>
      </c>
      <c r="BI24" s="297" t="str">
        <f t="shared" si="18"/>
        <v/>
      </c>
      <c r="BJ24" s="297" t="str">
        <f t="shared" si="18"/>
        <v/>
      </c>
      <c r="BK24" s="297" t="str">
        <f t="shared" si="19"/>
        <v>保育園キッズランド札幌こうさい園</v>
      </c>
      <c r="BL24" s="297" t="str">
        <f t="shared" si="19"/>
        <v/>
      </c>
      <c r="BM24" s="297" t="str">
        <f t="shared" si="19"/>
        <v/>
      </c>
      <c r="BN24" s="297" t="str">
        <f t="shared" si="19"/>
        <v/>
      </c>
      <c r="BO24" s="297" t="str">
        <f t="shared" si="19"/>
        <v/>
      </c>
      <c r="BP24" s="297" t="str">
        <f t="shared" si="19"/>
        <v/>
      </c>
      <c r="BQ24" s="297" t="str">
        <f t="shared" si="19"/>
        <v/>
      </c>
      <c r="BR24" s="297" t="str">
        <f t="shared" si="19"/>
        <v/>
      </c>
      <c r="BS24" s="297" t="str">
        <f t="shared" si="19"/>
        <v/>
      </c>
      <c r="BT24" s="297" t="str">
        <f t="shared" si="19"/>
        <v/>
      </c>
      <c r="BU24" s="297" t="str">
        <f t="shared" si="20"/>
        <v/>
      </c>
      <c r="BV24" s="297" t="str">
        <f t="shared" si="20"/>
        <v/>
      </c>
      <c r="BW24" s="297" t="str">
        <f t="shared" si="20"/>
        <v/>
      </c>
      <c r="BX24" s="297" t="str">
        <f t="shared" si="20"/>
        <v/>
      </c>
      <c r="BY24" s="297" t="str">
        <f t="shared" si="20"/>
        <v/>
      </c>
      <c r="BZ24" s="297" t="str">
        <f t="shared" si="20"/>
        <v/>
      </c>
      <c r="CA24" s="297" t="str">
        <f t="shared" si="20"/>
        <v/>
      </c>
      <c r="CB24" s="297" t="str">
        <f t="shared" si="20"/>
        <v/>
      </c>
      <c r="CC24" s="297" t="str">
        <f t="shared" si="20"/>
        <v/>
      </c>
      <c r="CD24" s="297" t="str">
        <f t="shared" si="20"/>
        <v/>
      </c>
      <c r="CE24" s="297" t="str">
        <f t="shared" si="21"/>
        <v/>
      </c>
      <c r="CF24" s="297" t="str">
        <f t="shared" si="21"/>
        <v/>
      </c>
      <c r="CG24" s="302">
        <f t="shared" si="21"/>
        <v>0</v>
      </c>
      <c r="CH24" s="302" t="str">
        <f t="shared" si="21"/>
        <v/>
      </c>
      <c r="CI24" s="302" t="str">
        <f t="shared" si="21"/>
        <v/>
      </c>
      <c r="CJ24" s="302" t="str">
        <f t="shared" si="21"/>
        <v/>
      </c>
      <c r="CK24" s="302" t="str">
        <f t="shared" si="21"/>
        <v/>
      </c>
      <c r="CL24" s="302" t="str">
        <f t="shared" si="21"/>
        <v/>
      </c>
      <c r="CM24" s="302" t="str">
        <f t="shared" si="21"/>
        <v/>
      </c>
      <c r="CN24" s="302" t="str">
        <f t="shared" si="21"/>
        <v/>
      </c>
      <c r="CO24" s="303" t="str">
        <f t="shared" si="21"/>
        <v/>
      </c>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row>
    <row r="25" spans="1:245" s="300" customFormat="1" ht="11.25" customHeight="1">
      <c r="A25" s="301">
        <v>100065</v>
      </c>
      <c r="B25" s="291" t="s">
        <v>595</v>
      </c>
      <c r="C25" s="291" t="s">
        <v>596</v>
      </c>
      <c r="D25" s="291" t="s">
        <v>597</v>
      </c>
      <c r="E25" s="291" t="s">
        <v>324</v>
      </c>
      <c r="F25" s="292" t="s">
        <v>344</v>
      </c>
      <c r="G25" s="293">
        <f t="shared" si="3"/>
        <v>100065</v>
      </c>
      <c r="H25" s="293">
        <f>COUNTIF($J$4:J25,J25)</f>
        <v>22</v>
      </c>
      <c r="I25" s="293" t="str">
        <f>IF(H25=1,COUNTIF($H$4:H25,1),"")</f>
        <v/>
      </c>
      <c r="J25" s="294" t="str">
        <f t="shared" si="4"/>
        <v>中央区01私立01保育所</v>
      </c>
      <c r="K25" s="294" t="str">
        <f t="shared" si="5"/>
        <v>ニチイキッズ大通西１８丁目保育園</v>
      </c>
      <c r="L25" s="295">
        <v>21</v>
      </c>
      <c r="M25" s="304" t="str">
        <f t="shared" ref="M25:V34" si="22">IFERROR(INDEX($H$4:$K$652,MATCH($L25&amp;M$3,INDEX($H$4:$H$652&amp;$J$4:$J$652,),0),MATCH("施設名",$H$3:$K$3,0)),"")</f>
        <v>こどもプラザ青い鳥</v>
      </c>
      <c r="N25" s="297" t="str">
        <f t="shared" si="22"/>
        <v>スクルドエンジェル保育園新琴似園</v>
      </c>
      <c r="O25" s="297" t="str">
        <f t="shared" si="22"/>
        <v>勤医協ぽぷら保育園</v>
      </c>
      <c r="P25" s="297" t="str">
        <f t="shared" si="22"/>
        <v>米里保育園</v>
      </c>
      <c r="Q25" s="297" t="str">
        <f t="shared" si="22"/>
        <v/>
      </c>
      <c r="R25" s="297" t="str">
        <f t="shared" si="22"/>
        <v/>
      </c>
      <c r="S25" s="297" t="str">
        <f t="shared" si="22"/>
        <v/>
      </c>
      <c r="T25" s="297" t="str">
        <f t="shared" si="22"/>
        <v/>
      </c>
      <c r="U25" s="297" t="str">
        <f t="shared" si="22"/>
        <v>西野ふれ愛保育園</v>
      </c>
      <c r="V25" s="297" t="str">
        <f t="shared" si="22"/>
        <v/>
      </c>
      <c r="W25" s="297" t="str">
        <f t="shared" ref="W25:AF34" si="23">IFERROR(INDEX($H$4:$K$652,MATCH($L25&amp;W$3,INDEX($H$4:$H$652&amp;$J$4:$J$652,),0),MATCH("施設名",$H$3:$K$3,0)),"")</f>
        <v/>
      </c>
      <c r="X25" s="297" t="str">
        <f t="shared" si="23"/>
        <v/>
      </c>
      <c r="Y25" s="297" t="str">
        <f t="shared" si="23"/>
        <v/>
      </c>
      <c r="Z25" s="297" t="str">
        <f t="shared" si="23"/>
        <v/>
      </c>
      <c r="AA25" s="297" t="str">
        <f t="shared" si="23"/>
        <v/>
      </c>
      <c r="AB25" s="297" t="str">
        <f t="shared" si="23"/>
        <v/>
      </c>
      <c r="AC25" s="297" t="str">
        <f t="shared" si="23"/>
        <v/>
      </c>
      <c r="AD25" s="297" t="str">
        <f t="shared" si="23"/>
        <v/>
      </c>
      <c r="AE25" s="297" t="str">
        <f t="shared" si="23"/>
        <v/>
      </c>
      <c r="AF25" s="297" t="str">
        <f t="shared" si="23"/>
        <v/>
      </c>
      <c r="AG25" s="297" t="str">
        <f t="shared" ref="AG25:AP34" si="24">IFERROR(INDEX($H$4:$K$652,MATCH($L25&amp;AG$3,INDEX($H$4:$H$652&amp;$J$4:$J$652,),0),MATCH("施設名",$H$3:$K$3,0)),"")</f>
        <v/>
      </c>
      <c r="AH25" s="297" t="str">
        <f t="shared" si="24"/>
        <v/>
      </c>
      <c r="AI25" s="297" t="str">
        <f t="shared" si="24"/>
        <v/>
      </c>
      <c r="AJ25" s="297" t="str">
        <f t="shared" si="24"/>
        <v/>
      </c>
      <c r="AK25" s="297" t="str">
        <f t="shared" si="24"/>
        <v/>
      </c>
      <c r="AL25" s="297" t="str">
        <f t="shared" si="24"/>
        <v/>
      </c>
      <c r="AM25" s="297" t="str">
        <f t="shared" si="24"/>
        <v/>
      </c>
      <c r="AN25" s="297" t="str">
        <f t="shared" si="24"/>
        <v/>
      </c>
      <c r="AO25" s="297" t="str">
        <f t="shared" si="24"/>
        <v/>
      </c>
      <c r="AP25" s="297" t="str">
        <f t="shared" si="24"/>
        <v/>
      </c>
      <c r="AQ25" s="297" t="str">
        <f t="shared" ref="AQ25:AZ34" si="25">IFERROR(INDEX($H$4:$K$652,MATCH($L25&amp;AQ$3,INDEX($H$4:$H$652&amp;$J$4:$J$652,),0),MATCH("施設名",$H$3:$K$3,0)),"")</f>
        <v/>
      </c>
      <c r="AR25" s="297" t="str">
        <f t="shared" si="25"/>
        <v/>
      </c>
      <c r="AS25" s="297" t="str">
        <f t="shared" si="25"/>
        <v/>
      </c>
      <c r="AT25" s="297" t="str">
        <f t="shared" si="25"/>
        <v/>
      </c>
      <c r="AU25" s="297" t="str">
        <f t="shared" si="25"/>
        <v/>
      </c>
      <c r="AV25" s="297" t="str">
        <f t="shared" si="25"/>
        <v/>
      </c>
      <c r="AW25" s="297" t="str">
        <f t="shared" si="25"/>
        <v/>
      </c>
      <c r="AX25" s="297" t="str">
        <f t="shared" si="25"/>
        <v/>
      </c>
      <c r="AY25" s="297" t="str">
        <f t="shared" si="25"/>
        <v/>
      </c>
      <c r="AZ25" s="297" t="str">
        <f t="shared" si="25"/>
        <v/>
      </c>
      <c r="BA25" s="297" t="str">
        <f t="shared" ref="BA25:BJ34" si="26">IFERROR(INDEX($H$4:$K$652,MATCH($L25&amp;BA$3,INDEX($H$4:$H$652&amp;$J$4:$J$652,),0),MATCH("施設名",$H$3:$K$3,0)),"")</f>
        <v>認定こども園しずく保育園</v>
      </c>
      <c r="BB25" s="297" t="str">
        <f t="shared" si="26"/>
        <v>幼保連携型認定こども園ふしこ幼稚園</v>
      </c>
      <c r="BC25" s="297" t="str">
        <f t="shared" si="26"/>
        <v/>
      </c>
      <c r="BD25" s="297" t="str">
        <f t="shared" si="26"/>
        <v/>
      </c>
      <c r="BE25" s="297" t="str">
        <f t="shared" si="26"/>
        <v/>
      </c>
      <c r="BF25" s="297" t="str">
        <f t="shared" si="26"/>
        <v/>
      </c>
      <c r="BG25" s="297" t="str">
        <f t="shared" si="26"/>
        <v/>
      </c>
      <c r="BH25" s="297" t="str">
        <f t="shared" si="26"/>
        <v/>
      </c>
      <c r="BI25" s="297" t="str">
        <f t="shared" si="26"/>
        <v/>
      </c>
      <c r="BJ25" s="297" t="str">
        <f t="shared" si="26"/>
        <v/>
      </c>
      <c r="BK25" s="297" t="str">
        <f t="shared" ref="BK25:BT34" si="27">IFERROR(INDEX($H$4:$K$652,MATCH($L25&amp;BK$3,INDEX($H$4:$H$652&amp;$J$4:$J$652,),0),MATCH("施設名",$H$3:$K$3,0)),"")</f>
        <v>第２ひまわり保育園</v>
      </c>
      <c r="BL25" s="297" t="str">
        <f t="shared" si="27"/>
        <v/>
      </c>
      <c r="BM25" s="297" t="str">
        <f t="shared" si="27"/>
        <v/>
      </c>
      <c r="BN25" s="297" t="str">
        <f t="shared" si="27"/>
        <v/>
      </c>
      <c r="BO25" s="297" t="str">
        <f t="shared" si="27"/>
        <v/>
      </c>
      <c r="BP25" s="297" t="str">
        <f t="shared" si="27"/>
        <v/>
      </c>
      <c r="BQ25" s="297" t="str">
        <f t="shared" si="27"/>
        <v/>
      </c>
      <c r="BR25" s="297" t="str">
        <f t="shared" si="27"/>
        <v/>
      </c>
      <c r="BS25" s="297" t="str">
        <f t="shared" si="27"/>
        <v/>
      </c>
      <c r="BT25" s="297" t="str">
        <f t="shared" si="27"/>
        <v/>
      </c>
      <c r="BU25" s="297" t="str">
        <f t="shared" ref="BU25:CD34" si="28">IFERROR(INDEX($H$4:$K$652,MATCH($L25&amp;BU$3,INDEX($H$4:$H$652&amp;$J$4:$J$652,),0),MATCH("施設名",$H$3:$K$3,0)),"")</f>
        <v/>
      </c>
      <c r="BV25" s="297" t="str">
        <f t="shared" si="28"/>
        <v/>
      </c>
      <c r="BW25" s="297" t="str">
        <f t="shared" si="28"/>
        <v/>
      </c>
      <c r="BX25" s="297" t="str">
        <f t="shared" si="28"/>
        <v/>
      </c>
      <c r="BY25" s="297" t="str">
        <f t="shared" si="28"/>
        <v/>
      </c>
      <c r="BZ25" s="297" t="str">
        <f t="shared" si="28"/>
        <v/>
      </c>
      <c r="CA25" s="297" t="str">
        <f t="shared" si="28"/>
        <v/>
      </c>
      <c r="CB25" s="297" t="str">
        <f t="shared" si="28"/>
        <v/>
      </c>
      <c r="CC25" s="297" t="str">
        <f t="shared" si="28"/>
        <v/>
      </c>
      <c r="CD25" s="297" t="str">
        <f t="shared" si="28"/>
        <v/>
      </c>
      <c r="CE25" s="297" t="str">
        <f t="shared" ref="CE25:CO34" si="29">IFERROR(INDEX($H$4:$K$652,MATCH($L25&amp;CE$3,INDEX($H$4:$H$652&amp;$J$4:$J$652,),0),MATCH("施設名",$H$3:$K$3,0)),"")</f>
        <v/>
      </c>
      <c r="CF25" s="297" t="str">
        <f t="shared" si="29"/>
        <v/>
      </c>
      <c r="CG25" s="302">
        <f t="shared" si="29"/>
        <v>0</v>
      </c>
      <c r="CH25" s="302" t="str">
        <f t="shared" si="29"/>
        <v/>
      </c>
      <c r="CI25" s="302" t="str">
        <f t="shared" si="29"/>
        <v/>
      </c>
      <c r="CJ25" s="302" t="str">
        <f t="shared" si="29"/>
        <v/>
      </c>
      <c r="CK25" s="302" t="str">
        <f t="shared" si="29"/>
        <v/>
      </c>
      <c r="CL25" s="302" t="str">
        <f t="shared" si="29"/>
        <v/>
      </c>
      <c r="CM25" s="302" t="str">
        <f t="shared" si="29"/>
        <v/>
      </c>
      <c r="CN25" s="302" t="str">
        <f t="shared" si="29"/>
        <v/>
      </c>
      <c r="CO25" s="303" t="str">
        <f t="shared" si="29"/>
        <v/>
      </c>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row>
    <row r="26" spans="1:245" s="300" customFormat="1" ht="11.25" customHeight="1">
      <c r="A26" s="301">
        <v>100066</v>
      </c>
      <c r="B26" s="291" t="s">
        <v>595</v>
      </c>
      <c r="C26" s="291" t="s">
        <v>596</v>
      </c>
      <c r="D26" s="291" t="s">
        <v>597</v>
      </c>
      <c r="E26" s="291" t="s">
        <v>324</v>
      </c>
      <c r="F26" s="292" t="s">
        <v>345</v>
      </c>
      <c r="G26" s="293">
        <f t="shared" si="3"/>
        <v>100066</v>
      </c>
      <c r="H26" s="293">
        <f>COUNTIF($J$4:J26,J26)</f>
        <v>23</v>
      </c>
      <c r="I26" s="293" t="str">
        <f>IF(H26=1,COUNTIF($H$4:H26,1),"")</f>
        <v/>
      </c>
      <c r="J26" s="294" t="str">
        <f t="shared" si="4"/>
        <v>中央区01私立01保育所</v>
      </c>
      <c r="K26" s="294" t="str">
        <f t="shared" si="5"/>
        <v>ピッコロ子ども倶楽部円山園</v>
      </c>
      <c r="L26" s="295">
        <v>22</v>
      </c>
      <c r="M26" s="304" t="str">
        <f t="shared" si="22"/>
        <v>ニチイキッズ大通西１８丁目保育園</v>
      </c>
      <c r="N26" s="297" t="str">
        <f t="shared" si="22"/>
        <v>こすもす保育園</v>
      </c>
      <c r="O26" s="297" t="str">
        <f t="shared" si="22"/>
        <v>愛和新穂保育園</v>
      </c>
      <c r="P26" s="297" t="str">
        <f t="shared" si="22"/>
        <v>ニチイキッズしろいし保育園</v>
      </c>
      <c r="Q26" s="297" t="str">
        <f t="shared" si="22"/>
        <v/>
      </c>
      <c r="R26" s="297" t="str">
        <f t="shared" si="22"/>
        <v/>
      </c>
      <c r="S26" s="297" t="str">
        <f t="shared" si="22"/>
        <v/>
      </c>
      <c r="T26" s="297" t="str">
        <f t="shared" si="22"/>
        <v/>
      </c>
      <c r="U26" s="297" t="str">
        <f t="shared" si="22"/>
        <v>札幌宮の沢雲母保育園</v>
      </c>
      <c r="V26" s="297" t="str">
        <f t="shared" si="22"/>
        <v/>
      </c>
      <c r="W26" s="297" t="str">
        <f t="shared" si="23"/>
        <v/>
      </c>
      <c r="X26" s="297" t="str">
        <f t="shared" si="23"/>
        <v/>
      </c>
      <c r="Y26" s="297" t="str">
        <f t="shared" si="23"/>
        <v/>
      </c>
      <c r="Z26" s="297" t="str">
        <f t="shared" si="23"/>
        <v/>
      </c>
      <c r="AA26" s="297" t="str">
        <f t="shared" si="23"/>
        <v/>
      </c>
      <c r="AB26" s="297" t="str">
        <f t="shared" si="23"/>
        <v/>
      </c>
      <c r="AC26" s="297" t="str">
        <f t="shared" si="23"/>
        <v/>
      </c>
      <c r="AD26" s="297" t="str">
        <f t="shared" si="23"/>
        <v/>
      </c>
      <c r="AE26" s="297" t="str">
        <f t="shared" si="23"/>
        <v/>
      </c>
      <c r="AF26" s="297" t="str">
        <f t="shared" si="23"/>
        <v/>
      </c>
      <c r="AG26" s="297" t="str">
        <f t="shared" si="24"/>
        <v/>
      </c>
      <c r="AH26" s="297" t="str">
        <f t="shared" si="24"/>
        <v/>
      </c>
      <c r="AI26" s="297" t="str">
        <f t="shared" si="24"/>
        <v/>
      </c>
      <c r="AJ26" s="297" t="str">
        <f t="shared" si="24"/>
        <v/>
      </c>
      <c r="AK26" s="297" t="str">
        <f t="shared" si="24"/>
        <v/>
      </c>
      <c r="AL26" s="297" t="str">
        <f t="shared" si="24"/>
        <v/>
      </c>
      <c r="AM26" s="297" t="str">
        <f t="shared" si="24"/>
        <v/>
      </c>
      <c r="AN26" s="297" t="str">
        <f t="shared" si="24"/>
        <v/>
      </c>
      <c r="AO26" s="297" t="str">
        <f t="shared" si="24"/>
        <v/>
      </c>
      <c r="AP26" s="297" t="str">
        <f t="shared" si="24"/>
        <v/>
      </c>
      <c r="AQ26" s="297" t="str">
        <f t="shared" si="25"/>
        <v/>
      </c>
      <c r="AR26" s="297" t="str">
        <f t="shared" si="25"/>
        <v/>
      </c>
      <c r="AS26" s="297" t="str">
        <f t="shared" si="25"/>
        <v/>
      </c>
      <c r="AT26" s="297" t="str">
        <f t="shared" si="25"/>
        <v/>
      </c>
      <c r="AU26" s="297" t="str">
        <f t="shared" si="25"/>
        <v/>
      </c>
      <c r="AV26" s="297" t="str">
        <f t="shared" si="25"/>
        <v/>
      </c>
      <c r="AW26" s="297" t="str">
        <f t="shared" si="25"/>
        <v/>
      </c>
      <c r="AX26" s="297" t="str">
        <f t="shared" si="25"/>
        <v/>
      </c>
      <c r="AY26" s="297" t="str">
        <f t="shared" si="25"/>
        <v/>
      </c>
      <c r="AZ26" s="297" t="str">
        <f t="shared" si="25"/>
        <v/>
      </c>
      <c r="BA26" s="297" t="str">
        <f t="shared" si="26"/>
        <v>認定こども園英伸幼稚学院</v>
      </c>
      <c r="BB26" s="297" t="str">
        <f t="shared" si="26"/>
        <v>幼保連携型認定こども園もえれのもり</v>
      </c>
      <c r="BC26" s="297" t="str">
        <f t="shared" si="26"/>
        <v/>
      </c>
      <c r="BD26" s="297" t="str">
        <f t="shared" si="26"/>
        <v/>
      </c>
      <c r="BE26" s="297" t="str">
        <f t="shared" si="26"/>
        <v/>
      </c>
      <c r="BF26" s="297" t="str">
        <f t="shared" si="26"/>
        <v/>
      </c>
      <c r="BG26" s="297" t="str">
        <f t="shared" si="26"/>
        <v/>
      </c>
      <c r="BH26" s="297" t="str">
        <f t="shared" si="26"/>
        <v/>
      </c>
      <c r="BI26" s="297" t="str">
        <f t="shared" si="26"/>
        <v/>
      </c>
      <c r="BJ26" s="297" t="str">
        <f t="shared" si="26"/>
        <v/>
      </c>
      <c r="BK26" s="297" t="str">
        <f t="shared" si="27"/>
        <v>保育園こころん</v>
      </c>
      <c r="BL26" s="297" t="str">
        <f t="shared" si="27"/>
        <v/>
      </c>
      <c r="BM26" s="297" t="str">
        <f t="shared" si="27"/>
        <v/>
      </c>
      <c r="BN26" s="297" t="str">
        <f t="shared" si="27"/>
        <v/>
      </c>
      <c r="BO26" s="297" t="str">
        <f t="shared" si="27"/>
        <v/>
      </c>
      <c r="BP26" s="297" t="str">
        <f t="shared" si="27"/>
        <v/>
      </c>
      <c r="BQ26" s="297" t="str">
        <f t="shared" si="27"/>
        <v/>
      </c>
      <c r="BR26" s="297" t="str">
        <f t="shared" si="27"/>
        <v/>
      </c>
      <c r="BS26" s="297" t="str">
        <f t="shared" si="27"/>
        <v/>
      </c>
      <c r="BT26" s="297" t="str">
        <f t="shared" si="27"/>
        <v/>
      </c>
      <c r="BU26" s="297" t="str">
        <f t="shared" si="28"/>
        <v/>
      </c>
      <c r="BV26" s="297" t="str">
        <f t="shared" si="28"/>
        <v/>
      </c>
      <c r="BW26" s="297" t="str">
        <f t="shared" si="28"/>
        <v/>
      </c>
      <c r="BX26" s="297" t="str">
        <f t="shared" si="28"/>
        <v/>
      </c>
      <c r="BY26" s="297" t="str">
        <f t="shared" si="28"/>
        <v/>
      </c>
      <c r="BZ26" s="297" t="str">
        <f t="shared" si="28"/>
        <v/>
      </c>
      <c r="CA26" s="297" t="str">
        <f t="shared" si="28"/>
        <v/>
      </c>
      <c r="CB26" s="297" t="str">
        <f t="shared" si="28"/>
        <v/>
      </c>
      <c r="CC26" s="297" t="str">
        <f t="shared" si="28"/>
        <v/>
      </c>
      <c r="CD26" s="297" t="str">
        <f t="shared" si="28"/>
        <v/>
      </c>
      <c r="CE26" s="297" t="str">
        <f t="shared" si="29"/>
        <v/>
      </c>
      <c r="CF26" s="297" t="str">
        <f t="shared" si="29"/>
        <v/>
      </c>
      <c r="CG26" s="302">
        <f t="shared" si="29"/>
        <v>0</v>
      </c>
      <c r="CH26" s="302" t="str">
        <f t="shared" si="29"/>
        <v/>
      </c>
      <c r="CI26" s="302" t="str">
        <f t="shared" si="29"/>
        <v/>
      </c>
      <c r="CJ26" s="302" t="str">
        <f t="shared" si="29"/>
        <v/>
      </c>
      <c r="CK26" s="302" t="str">
        <f t="shared" si="29"/>
        <v/>
      </c>
      <c r="CL26" s="302" t="str">
        <f t="shared" si="29"/>
        <v/>
      </c>
      <c r="CM26" s="302" t="str">
        <f t="shared" si="29"/>
        <v/>
      </c>
      <c r="CN26" s="302" t="str">
        <f t="shared" si="29"/>
        <v/>
      </c>
      <c r="CO26" s="303" t="str">
        <f t="shared" si="29"/>
        <v/>
      </c>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row>
    <row r="27" spans="1:245" s="300" customFormat="1" ht="11.25" customHeight="1">
      <c r="A27" s="301">
        <v>100084</v>
      </c>
      <c r="B27" s="291" t="s">
        <v>595</v>
      </c>
      <c r="C27" s="291" t="s">
        <v>596</v>
      </c>
      <c r="D27" s="291" t="s">
        <v>597</v>
      </c>
      <c r="E27" s="291" t="s">
        <v>324</v>
      </c>
      <c r="F27" s="292" t="s">
        <v>349</v>
      </c>
      <c r="G27" s="293">
        <f t="shared" si="3"/>
        <v>100084</v>
      </c>
      <c r="H27" s="293">
        <f>COUNTIF($J$4:J27,J27)</f>
        <v>24</v>
      </c>
      <c r="I27" s="293" t="str">
        <f>IF(H27=1,COUNTIF($H$4:H27,1),"")</f>
        <v/>
      </c>
      <c r="J27" s="294" t="str">
        <f t="shared" si="4"/>
        <v>中央区01私立01保育所</v>
      </c>
      <c r="K27" s="294" t="str">
        <f t="shared" si="5"/>
        <v>アートチャイルドケア札幌山鼻</v>
      </c>
      <c r="L27" s="295">
        <v>23</v>
      </c>
      <c r="M27" s="304" t="str">
        <f t="shared" si="22"/>
        <v>ピッコロ子ども倶楽部円山園</v>
      </c>
      <c r="N27" s="297" t="str">
        <f t="shared" si="22"/>
        <v>白楊みどり保育園</v>
      </c>
      <c r="O27" s="297" t="str">
        <f t="shared" si="22"/>
        <v>かりき保育園</v>
      </c>
      <c r="P27" s="297" t="str">
        <f t="shared" si="22"/>
        <v>南郷通たかだ保育園</v>
      </c>
      <c r="Q27" s="297" t="str">
        <f t="shared" si="22"/>
        <v/>
      </c>
      <c r="R27" s="297" t="str">
        <f t="shared" si="22"/>
        <v/>
      </c>
      <c r="S27" s="297" t="str">
        <f t="shared" si="22"/>
        <v/>
      </c>
      <c r="T27" s="297" t="str">
        <f t="shared" si="22"/>
        <v/>
      </c>
      <c r="U27" s="297" t="str">
        <f t="shared" si="22"/>
        <v>発寒もりのわ保育園</v>
      </c>
      <c r="V27" s="297" t="str">
        <f t="shared" si="22"/>
        <v/>
      </c>
      <c r="W27" s="297" t="str">
        <f t="shared" si="23"/>
        <v/>
      </c>
      <c r="X27" s="297" t="str">
        <f t="shared" si="23"/>
        <v/>
      </c>
      <c r="Y27" s="297" t="str">
        <f t="shared" si="23"/>
        <v/>
      </c>
      <c r="Z27" s="297" t="str">
        <f t="shared" si="23"/>
        <v/>
      </c>
      <c r="AA27" s="297" t="str">
        <f t="shared" si="23"/>
        <v/>
      </c>
      <c r="AB27" s="297" t="str">
        <f t="shared" si="23"/>
        <v/>
      </c>
      <c r="AC27" s="297" t="str">
        <f t="shared" si="23"/>
        <v/>
      </c>
      <c r="AD27" s="297" t="str">
        <f t="shared" si="23"/>
        <v/>
      </c>
      <c r="AE27" s="297" t="str">
        <f t="shared" si="23"/>
        <v/>
      </c>
      <c r="AF27" s="297" t="str">
        <f t="shared" si="23"/>
        <v/>
      </c>
      <c r="AG27" s="297" t="str">
        <f t="shared" si="24"/>
        <v/>
      </c>
      <c r="AH27" s="297" t="str">
        <f t="shared" si="24"/>
        <v/>
      </c>
      <c r="AI27" s="297" t="str">
        <f t="shared" si="24"/>
        <v/>
      </c>
      <c r="AJ27" s="297" t="str">
        <f t="shared" si="24"/>
        <v/>
      </c>
      <c r="AK27" s="297" t="str">
        <f t="shared" si="24"/>
        <v/>
      </c>
      <c r="AL27" s="297" t="str">
        <f t="shared" si="24"/>
        <v/>
      </c>
      <c r="AM27" s="297" t="str">
        <f t="shared" si="24"/>
        <v/>
      </c>
      <c r="AN27" s="297" t="str">
        <f t="shared" si="24"/>
        <v/>
      </c>
      <c r="AO27" s="297" t="str">
        <f t="shared" si="24"/>
        <v/>
      </c>
      <c r="AP27" s="297" t="str">
        <f t="shared" si="24"/>
        <v/>
      </c>
      <c r="AQ27" s="297" t="str">
        <f t="shared" si="25"/>
        <v/>
      </c>
      <c r="AR27" s="297" t="str">
        <f t="shared" si="25"/>
        <v/>
      </c>
      <c r="AS27" s="297" t="str">
        <f t="shared" si="25"/>
        <v/>
      </c>
      <c r="AT27" s="297" t="str">
        <f t="shared" si="25"/>
        <v/>
      </c>
      <c r="AU27" s="297" t="str">
        <f t="shared" si="25"/>
        <v/>
      </c>
      <c r="AV27" s="297" t="str">
        <f t="shared" si="25"/>
        <v/>
      </c>
      <c r="AW27" s="297" t="str">
        <f t="shared" si="25"/>
        <v/>
      </c>
      <c r="AX27" s="297" t="str">
        <f t="shared" si="25"/>
        <v/>
      </c>
      <c r="AY27" s="297" t="str">
        <f t="shared" si="25"/>
        <v/>
      </c>
      <c r="AZ27" s="297" t="str">
        <f t="shared" si="25"/>
        <v/>
      </c>
      <c r="BA27" s="297" t="str">
        <f t="shared" si="26"/>
        <v>認定こども園はなぞの</v>
      </c>
      <c r="BB27" s="297" t="str">
        <f t="shared" si="26"/>
        <v>認定こども園栄光幼稚園</v>
      </c>
      <c r="BC27" s="297" t="str">
        <f t="shared" si="26"/>
        <v/>
      </c>
      <c r="BD27" s="297" t="str">
        <f t="shared" si="26"/>
        <v/>
      </c>
      <c r="BE27" s="297" t="str">
        <f t="shared" si="26"/>
        <v/>
      </c>
      <c r="BF27" s="297" t="str">
        <f t="shared" si="26"/>
        <v/>
      </c>
      <c r="BG27" s="297" t="str">
        <f t="shared" si="26"/>
        <v/>
      </c>
      <c r="BH27" s="297" t="str">
        <f t="shared" si="26"/>
        <v/>
      </c>
      <c r="BI27" s="297" t="str">
        <f t="shared" si="26"/>
        <v/>
      </c>
      <c r="BJ27" s="297" t="str">
        <f t="shared" si="26"/>
        <v/>
      </c>
      <c r="BK27" s="297" t="str">
        <f t="shared" si="27"/>
        <v>小規模保育所夢ふうせん</v>
      </c>
      <c r="BL27" s="297" t="str">
        <f t="shared" si="27"/>
        <v/>
      </c>
      <c r="BM27" s="297" t="str">
        <f t="shared" si="27"/>
        <v/>
      </c>
      <c r="BN27" s="297" t="str">
        <f t="shared" si="27"/>
        <v/>
      </c>
      <c r="BO27" s="297" t="str">
        <f t="shared" si="27"/>
        <v/>
      </c>
      <c r="BP27" s="297" t="str">
        <f t="shared" si="27"/>
        <v/>
      </c>
      <c r="BQ27" s="297" t="str">
        <f t="shared" si="27"/>
        <v/>
      </c>
      <c r="BR27" s="297" t="str">
        <f t="shared" si="27"/>
        <v/>
      </c>
      <c r="BS27" s="297" t="str">
        <f t="shared" si="27"/>
        <v/>
      </c>
      <c r="BT27" s="297" t="str">
        <f t="shared" si="27"/>
        <v/>
      </c>
      <c r="BU27" s="297" t="str">
        <f t="shared" si="28"/>
        <v/>
      </c>
      <c r="BV27" s="297" t="str">
        <f t="shared" si="28"/>
        <v/>
      </c>
      <c r="BW27" s="297" t="str">
        <f t="shared" si="28"/>
        <v/>
      </c>
      <c r="BX27" s="297" t="str">
        <f t="shared" si="28"/>
        <v/>
      </c>
      <c r="BY27" s="297" t="str">
        <f t="shared" si="28"/>
        <v/>
      </c>
      <c r="BZ27" s="297" t="str">
        <f t="shared" si="28"/>
        <v/>
      </c>
      <c r="CA27" s="297" t="str">
        <f t="shared" si="28"/>
        <v/>
      </c>
      <c r="CB27" s="297" t="str">
        <f t="shared" si="28"/>
        <v/>
      </c>
      <c r="CC27" s="297" t="str">
        <f t="shared" si="28"/>
        <v/>
      </c>
      <c r="CD27" s="297" t="str">
        <f t="shared" si="28"/>
        <v/>
      </c>
      <c r="CE27" s="297" t="str">
        <f t="shared" si="29"/>
        <v/>
      </c>
      <c r="CF27" s="297" t="str">
        <f t="shared" si="29"/>
        <v/>
      </c>
      <c r="CG27" s="302">
        <f t="shared" si="29"/>
        <v>0</v>
      </c>
      <c r="CH27" s="302" t="str">
        <f t="shared" si="29"/>
        <v/>
      </c>
      <c r="CI27" s="302" t="str">
        <f t="shared" si="29"/>
        <v/>
      </c>
      <c r="CJ27" s="302" t="str">
        <f t="shared" si="29"/>
        <v/>
      </c>
      <c r="CK27" s="302" t="str">
        <f t="shared" si="29"/>
        <v/>
      </c>
      <c r="CL27" s="302" t="str">
        <f t="shared" si="29"/>
        <v/>
      </c>
      <c r="CM27" s="302" t="str">
        <f t="shared" si="29"/>
        <v/>
      </c>
      <c r="CN27" s="302" t="str">
        <f t="shared" si="29"/>
        <v/>
      </c>
      <c r="CO27" s="303" t="str">
        <f t="shared" si="29"/>
        <v/>
      </c>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row>
    <row r="28" spans="1:245" s="300" customFormat="1" ht="11.25" customHeight="1">
      <c r="A28" s="301">
        <v>100074</v>
      </c>
      <c r="B28" s="291" t="s">
        <v>595</v>
      </c>
      <c r="C28" s="291" t="s">
        <v>596</v>
      </c>
      <c r="D28" s="291" t="s">
        <v>597</v>
      </c>
      <c r="E28" s="291" t="s">
        <v>324</v>
      </c>
      <c r="F28" s="292" t="s">
        <v>348</v>
      </c>
      <c r="G28" s="293">
        <f t="shared" si="3"/>
        <v>100074</v>
      </c>
      <c r="H28" s="293">
        <f>COUNTIF($J$4:J28,J28)</f>
        <v>25</v>
      </c>
      <c r="I28" s="293" t="str">
        <f>IF(H28=1,COUNTIF($H$4:H28,1),"")</f>
        <v/>
      </c>
      <c r="J28" s="294" t="str">
        <f t="shared" si="4"/>
        <v>中央区01私立01保育所</v>
      </c>
      <c r="K28" s="294" t="str">
        <f t="shared" si="5"/>
        <v>太陽の子札幌中央保育園</v>
      </c>
      <c r="L28" s="295">
        <v>24</v>
      </c>
      <c r="M28" s="304" t="str">
        <f t="shared" si="22"/>
        <v>アートチャイルドケア札幌山鼻</v>
      </c>
      <c r="N28" s="297" t="str">
        <f t="shared" si="22"/>
        <v>ニチイキッズさっぽろ保育園</v>
      </c>
      <c r="O28" s="297" t="str">
        <f t="shared" si="22"/>
        <v>開成みどり保育園</v>
      </c>
      <c r="P28" s="297" t="str">
        <f t="shared" si="22"/>
        <v>にこまるえん白石</v>
      </c>
      <c r="Q28" s="297" t="str">
        <f t="shared" si="22"/>
        <v/>
      </c>
      <c r="R28" s="297" t="str">
        <f t="shared" si="22"/>
        <v/>
      </c>
      <c r="S28" s="297" t="str">
        <f t="shared" si="22"/>
        <v/>
      </c>
      <c r="T28" s="297" t="str">
        <f t="shared" si="22"/>
        <v/>
      </c>
      <c r="U28" s="297" t="str">
        <f t="shared" si="22"/>
        <v>琴似にじのいろ保育園</v>
      </c>
      <c r="V28" s="297" t="str">
        <f t="shared" si="22"/>
        <v/>
      </c>
      <c r="W28" s="297" t="str">
        <f t="shared" si="23"/>
        <v/>
      </c>
      <c r="X28" s="297" t="str">
        <f t="shared" si="23"/>
        <v/>
      </c>
      <c r="Y28" s="297" t="str">
        <f t="shared" si="23"/>
        <v/>
      </c>
      <c r="Z28" s="297" t="str">
        <f t="shared" si="23"/>
        <v/>
      </c>
      <c r="AA28" s="297" t="str">
        <f t="shared" si="23"/>
        <v/>
      </c>
      <c r="AB28" s="297" t="str">
        <f t="shared" si="23"/>
        <v/>
      </c>
      <c r="AC28" s="297" t="str">
        <f t="shared" si="23"/>
        <v/>
      </c>
      <c r="AD28" s="297" t="str">
        <f t="shared" si="23"/>
        <v/>
      </c>
      <c r="AE28" s="297" t="str">
        <f t="shared" si="23"/>
        <v/>
      </c>
      <c r="AF28" s="297" t="str">
        <f t="shared" si="23"/>
        <v/>
      </c>
      <c r="AG28" s="297" t="str">
        <f t="shared" si="24"/>
        <v/>
      </c>
      <c r="AH28" s="297" t="str">
        <f t="shared" si="24"/>
        <v/>
      </c>
      <c r="AI28" s="297" t="str">
        <f t="shared" si="24"/>
        <v/>
      </c>
      <c r="AJ28" s="297" t="str">
        <f t="shared" si="24"/>
        <v/>
      </c>
      <c r="AK28" s="297" t="str">
        <f t="shared" si="24"/>
        <v/>
      </c>
      <c r="AL28" s="297" t="str">
        <f t="shared" si="24"/>
        <v/>
      </c>
      <c r="AM28" s="297" t="str">
        <f t="shared" si="24"/>
        <v/>
      </c>
      <c r="AN28" s="297" t="str">
        <f t="shared" si="24"/>
        <v/>
      </c>
      <c r="AO28" s="297" t="str">
        <f t="shared" si="24"/>
        <v/>
      </c>
      <c r="AP28" s="297" t="str">
        <f t="shared" si="24"/>
        <v/>
      </c>
      <c r="AQ28" s="297" t="str">
        <f t="shared" si="25"/>
        <v/>
      </c>
      <c r="AR28" s="297" t="str">
        <f t="shared" si="25"/>
        <v/>
      </c>
      <c r="AS28" s="297" t="str">
        <f t="shared" si="25"/>
        <v/>
      </c>
      <c r="AT28" s="297" t="str">
        <f t="shared" si="25"/>
        <v/>
      </c>
      <c r="AU28" s="297" t="str">
        <f t="shared" si="25"/>
        <v/>
      </c>
      <c r="AV28" s="297" t="str">
        <f t="shared" si="25"/>
        <v/>
      </c>
      <c r="AW28" s="297" t="str">
        <f t="shared" si="25"/>
        <v/>
      </c>
      <c r="AX28" s="297" t="str">
        <f t="shared" si="25"/>
        <v/>
      </c>
      <c r="AY28" s="297" t="str">
        <f t="shared" si="25"/>
        <v/>
      </c>
      <c r="AZ28" s="297" t="str">
        <f t="shared" si="25"/>
        <v/>
      </c>
      <c r="BA28" s="297" t="str">
        <f t="shared" si="26"/>
        <v>認定こども園あいの里</v>
      </c>
      <c r="BB28" s="297" t="str">
        <f t="shared" si="26"/>
        <v>幼保連携型認定こども園東苗穂スパークル園</v>
      </c>
      <c r="BC28" s="297" t="str">
        <f t="shared" si="26"/>
        <v/>
      </c>
      <c r="BD28" s="297" t="str">
        <f t="shared" si="26"/>
        <v/>
      </c>
      <c r="BE28" s="297" t="str">
        <f t="shared" si="26"/>
        <v/>
      </c>
      <c r="BF28" s="297" t="str">
        <f t="shared" si="26"/>
        <v/>
      </c>
      <c r="BG28" s="297" t="str">
        <f t="shared" si="26"/>
        <v/>
      </c>
      <c r="BH28" s="297" t="str">
        <f t="shared" si="26"/>
        <v/>
      </c>
      <c r="BI28" s="297" t="str">
        <f t="shared" si="26"/>
        <v/>
      </c>
      <c r="BJ28" s="297" t="str">
        <f t="shared" si="26"/>
        <v/>
      </c>
      <c r="BK28" s="297" t="str">
        <f t="shared" si="27"/>
        <v>スター保育園南２条園</v>
      </c>
      <c r="BL28" s="297" t="str">
        <f t="shared" si="27"/>
        <v/>
      </c>
      <c r="BM28" s="297" t="str">
        <f t="shared" si="27"/>
        <v/>
      </c>
      <c r="BN28" s="297" t="str">
        <f t="shared" si="27"/>
        <v/>
      </c>
      <c r="BO28" s="297" t="str">
        <f t="shared" si="27"/>
        <v/>
      </c>
      <c r="BP28" s="297" t="str">
        <f t="shared" si="27"/>
        <v/>
      </c>
      <c r="BQ28" s="297" t="str">
        <f t="shared" si="27"/>
        <v/>
      </c>
      <c r="BR28" s="297" t="str">
        <f t="shared" si="27"/>
        <v/>
      </c>
      <c r="BS28" s="297" t="str">
        <f t="shared" si="27"/>
        <v/>
      </c>
      <c r="BT28" s="297" t="str">
        <f t="shared" si="27"/>
        <v/>
      </c>
      <c r="BU28" s="297" t="str">
        <f t="shared" si="28"/>
        <v/>
      </c>
      <c r="BV28" s="297" t="str">
        <f t="shared" si="28"/>
        <v/>
      </c>
      <c r="BW28" s="297" t="str">
        <f t="shared" si="28"/>
        <v/>
      </c>
      <c r="BX28" s="297" t="str">
        <f t="shared" si="28"/>
        <v/>
      </c>
      <c r="BY28" s="297" t="str">
        <f t="shared" si="28"/>
        <v/>
      </c>
      <c r="BZ28" s="297" t="str">
        <f t="shared" si="28"/>
        <v/>
      </c>
      <c r="CA28" s="297" t="str">
        <f t="shared" si="28"/>
        <v/>
      </c>
      <c r="CB28" s="297" t="str">
        <f t="shared" si="28"/>
        <v/>
      </c>
      <c r="CC28" s="297" t="str">
        <f t="shared" si="28"/>
        <v/>
      </c>
      <c r="CD28" s="297" t="str">
        <f t="shared" si="28"/>
        <v/>
      </c>
      <c r="CE28" s="297" t="str">
        <f t="shared" si="29"/>
        <v/>
      </c>
      <c r="CF28" s="297" t="str">
        <f t="shared" si="29"/>
        <v/>
      </c>
      <c r="CG28" s="302">
        <f t="shared" si="29"/>
        <v>0</v>
      </c>
      <c r="CH28" s="302" t="str">
        <f t="shared" si="29"/>
        <v/>
      </c>
      <c r="CI28" s="302" t="str">
        <f t="shared" si="29"/>
        <v/>
      </c>
      <c r="CJ28" s="302" t="str">
        <f t="shared" si="29"/>
        <v/>
      </c>
      <c r="CK28" s="302" t="str">
        <f t="shared" si="29"/>
        <v/>
      </c>
      <c r="CL28" s="302" t="str">
        <f t="shared" si="29"/>
        <v/>
      </c>
      <c r="CM28" s="302" t="str">
        <f t="shared" si="29"/>
        <v/>
      </c>
      <c r="CN28" s="302" t="str">
        <f t="shared" si="29"/>
        <v/>
      </c>
      <c r="CO28" s="303" t="str">
        <f t="shared" si="29"/>
        <v/>
      </c>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row>
    <row r="29" spans="1:245" s="300" customFormat="1" ht="11.25" customHeight="1">
      <c r="A29" s="301">
        <v>100087</v>
      </c>
      <c r="B29" s="291" t="s">
        <v>595</v>
      </c>
      <c r="C29" s="291" t="s">
        <v>596</v>
      </c>
      <c r="D29" s="291" t="s">
        <v>597</v>
      </c>
      <c r="E29" s="291" t="s">
        <v>324</v>
      </c>
      <c r="F29" s="292" t="s">
        <v>350</v>
      </c>
      <c r="G29" s="293">
        <f t="shared" si="3"/>
        <v>100087</v>
      </c>
      <c r="H29" s="293">
        <f>COUNTIF($J$4:J29,J29)</f>
        <v>26</v>
      </c>
      <c r="I29" s="293" t="str">
        <f>IF(H29=1,COUNTIF($H$4:H29,1),"")</f>
        <v/>
      </c>
      <c r="J29" s="294" t="str">
        <f t="shared" si="4"/>
        <v>中央区01私立01保育所</v>
      </c>
      <c r="K29" s="294" t="str">
        <f t="shared" si="5"/>
        <v>札幌円山公園雲母保育園</v>
      </c>
      <c r="L29" s="295">
        <v>25</v>
      </c>
      <c r="M29" s="304" t="str">
        <f t="shared" si="22"/>
        <v>太陽の子札幌中央保育園</v>
      </c>
      <c r="N29" s="297" t="str">
        <f t="shared" si="22"/>
        <v>もみの木にいな保育園</v>
      </c>
      <c r="O29" s="297" t="str">
        <f t="shared" si="22"/>
        <v>アートチャイルドケア札幌元町</v>
      </c>
      <c r="P29" s="297" t="str">
        <f t="shared" si="22"/>
        <v/>
      </c>
      <c r="Q29" s="297" t="str">
        <f t="shared" si="22"/>
        <v/>
      </c>
      <c r="R29" s="297" t="str">
        <f t="shared" si="22"/>
        <v/>
      </c>
      <c r="S29" s="297" t="str">
        <f t="shared" si="22"/>
        <v/>
      </c>
      <c r="T29" s="297" t="str">
        <f t="shared" si="22"/>
        <v/>
      </c>
      <c r="U29" s="297" t="str">
        <f t="shared" si="22"/>
        <v>ピッコロ子ども倶楽部発寒南駅前園</v>
      </c>
      <c r="V29" s="297" t="str">
        <f t="shared" si="22"/>
        <v/>
      </c>
      <c r="W29" s="297" t="str">
        <f t="shared" si="23"/>
        <v/>
      </c>
      <c r="X29" s="297" t="str">
        <f t="shared" si="23"/>
        <v/>
      </c>
      <c r="Y29" s="297" t="str">
        <f t="shared" si="23"/>
        <v/>
      </c>
      <c r="Z29" s="297" t="str">
        <f t="shared" si="23"/>
        <v/>
      </c>
      <c r="AA29" s="297" t="str">
        <f t="shared" si="23"/>
        <v/>
      </c>
      <c r="AB29" s="297" t="str">
        <f t="shared" si="23"/>
        <v/>
      </c>
      <c r="AC29" s="297" t="str">
        <f t="shared" si="23"/>
        <v/>
      </c>
      <c r="AD29" s="297" t="str">
        <f t="shared" si="23"/>
        <v/>
      </c>
      <c r="AE29" s="297" t="str">
        <f t="shared" si="23"/>
        <v/>
      </c>
      <c r="AF29" s="297" t="str">
        <f t="shared" si="23"/>
        <v/>
      </c>
      <c r="AG29" s="297" t="str">
        <f t="shared" si="24"/>
        <v/>
      </c>
      <c r="AH29" s="297" t="str">
        <f t="shared" si="24"/>
        <v/>
      </c>
      <c r="AI29" s="297" t="str">
        <f t="shared" si="24"/>
        <v/>
      </c>
      <c r="AJ29" s="297" t="str">
        <f t="shared" si="24"/>
        <v/>
      </c>
      <c r="AK29" s="297" t="str">
        <f t="shared" si="24"/>
        <v/>
      </c>
      <c r="AL29" s="297" t="str">
        <f t="shared" si="24"/>
        <v/>
      </c>
      <c r="AM29" s="297" t="str">
        <f t="shared" si="24"/>
        <v/>
      </c>
      <c r="AN29" s="297" t="str">
        <f t="shared" si="24"/>
        <v/>
      </c>
      <c r="AO29" s="297" t="str">
        <f t="shared" si="24"/>
        <v/>
      </c>
      <c r="AP29" s="297" t="str">
        <f t="shared" si="24"/>
        <v/>
      </c>
      <c r="AQ29" s="297" t="str">
        <f t="shared" si="25"/>
        <v/>
      </c>
      <c r="AR29" s="297" t="str">
        <f t="shared" si="25"/>
        <v/>
      </c>
      <c r="AS29" s="297" t="str">
        <f t="shared" si="25"/>
        <v/>
      </c>
      <c r="AT29" s="297" t="str">
        <f t="shared" si="25"/>
        <v/>
      </c>
      <c r="AU29" s="297" t="str">
        <f t="shared" si="25"/>
        <v/>
      </c>
      <c r="AV29" s="297" t="str">
        <f t="shared" si="25"/>
        <v/>
      </c>
      <c r="AW29" s="297" t="str">
        <f t="shared" si="25"/>
        <v/>
      </c>
      <c r="AX29" s="297" t="str">
        <f t="shared" si="25"/>
        <v/>
      </c>
      <c r="AY29" s="297" t="str">
        <f t="shared" si="25"/>
        <v/>
      </c>
      <c r="AZ29" s="297" t="str">
        <f t="shared" si="25"/>
        <v/>
      </c>
      <c r="BA29" s="297" t="str">
        <f t="shared" si="26"/>
        <v>認定こども園麻生明星幼稚園</v>
      </c>
      <c r="BB29" s="297" t="str">
        <f t="shared" si="26"/>
        <v/>
      </c>
      <c r="BC29" s="297" t="str">
        <f t="shared" si="26"/>
        <v/>
      </c>
      <c r="BD29" s="297" t="str">
        <f t="shared" si="26"/>
        <v/>
      </c>
      <c r="BE29" s="297" t="str">
        <f t="shared" si="26"/>
        <v/>
      </c>
      <c r="BF29" s="297" t="str">
        <f t="shared" si="26"/>
        <v/>
      </c>
      <c r="BG29" s="297" t="str">
        <f t="shared" si="26"/>
        <v/>
      </c>
      <c r="BH29" s="297" t="str">
        <f t="shared" si="26"/>
        <v/>
      </c>
      <c r="BI29" s="297" t="str">
        <f t="shared" si="26"/>
        <v/>
      </c>
      <c r="BJ29" s="297" t="str">
        <f t="shared" si="26"/>
        <v/>
      </c>
      <c r="BK29" s="297" t="str">
        <f t="shared" si="27"/>
        <v>スター保育園西屯田通園</v>
      </c>
      <c r="BL29" s="297" t="str">
        <f t="shared" si="27"/>
        <v/>
      </c>
      <c r="BM29" s="297" t="str">
        <f t="shared" si="27"/>
        <v/>
      </c>
      <c r="BN29" s="297" t="str">
        <f t="shared" si="27"/>
        <v/>
      </c>
      <c r="BO29" s="297" t="str">
        <f t="shared" si="27"/>
        <v/>
      </c>
      <c r="BP29" s="297" t="str">
        <f t="shared" si="27"/>
        <v/>
      </c>
      <c r="BQ29" s="297" t="str">
        <f t="shared" si="27"/>
        <v/>
      </c>
      <c r="BR29" s="297" t="str">
        <f t="shared" si="27"/>
        <v/>
      </c>
      <c r="BS29" s="297" t="str">
        <f t="shared" si="27"/>
        <v/>
      </c>
      <c r="BT29" s="297" t="str">
        <f t="shared" si="27"/>
        <v/>
      </c>
      <c r="BU29" s="297" t="str">
        <f t="shared" si="28"/>
        <v/>
      </c>
      <c r="BV29" s="297" t="str">
        <f t="shared" si="28"/>
        <v/>
      </c>
      <c r="BW29" s="297" t="str">
        <f t="shared" si="28"/>
        <v/>
      </c>
      <c r="BX29" s="297" t="str">
        <f t="shared" si="28"/>
        <v/>
      </c>
      <c r="BY29" s="297" t="str">
        <f t="shared" si="28"/>
        <v/>
      </c>
      <c r="BZ29" s="297" t="str">
        <f t="shared" si="28"/>
        <v/>
      </c>
      <c r="CA29" s="297" t="str">
        <f t="shared" si="28"/>
        <v/>
      </c>
      <c r="CB29" s="297" t="str">
        <f t="shared" si="28"/>
        <v/>
      </c>
      <c r="CC29" s="297" t="str">
        <f t="shared" si="28"/>
        <v/>
      </c>
      <c r="CD29" s="297" t="str">
        <f t="shared" si="28"/>
        <v/>
      </c>
      <c r="CE29" s="297" t="str">
        <f t="shared" si="29"/>
        <v/>
      </c>
      <c r="CF29" s="297" t="str">
        <f t="shared" si="29"/>
        <v/>
      </c>
      <c r="CG29" s="302">
        <f t="shared" si="29"/>
        <v>0</v>
      </c>
      <c r="CH29" s="302" t="str">
        <f t="shared" si="29"/>
        <v/>
      </c>
      <c r="CI29" s="302" t="str">
        <f t="shared" si="29"/>
        <v/>
      </c>
      <c r="CJ29" s="302" t="str">
        <f t="shared" si="29"/>
        <v/>
      </c>
      <c r="CK29" s="302" t="str">
        <f t="shared" si="29"/>
        <v/>
      </c>
      <c r="CL29" s="302" t="str">
        <f t="shared" si="29"/>
        <v/>
      </c>
      <c r="CM29" s="302" t="str">
        <f t="shared" si="29"/>
        <v/>
      </c>
      <c r="CN29" s="302" t="str">
        <f t="shared" si="29"/>
        <v/>
      </c>
      <c r="CO29" s="303" t="str">
        <f t="shared" si="29"/>
        <v/>
      </c>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row>
    <row r="30" spans="1:245" s="300" customFormat="1" ht="11.25" customHeight="1">
      <c r="A30" s="301">
        <v>100088</v>
      </c>
      <c r="B30" s="291" t="s">
        <v>595</v>
      </c>
      <c r="C30" s="291" t="s">
        <v>596</v>
      </c>
      <c r="D30" s="291" t="s">
        <v>597</v>
      </c>
      <c r="E30" s="291" t="s">
        <v>324</v>
      </c>
      <c r="F30" s="292" t="s">
        <v>351</v>
      </c>
      <c r="G30" s="293">
        <f t="shared" si="3"/>
        <v>100088</v>
      </c>
      <c r="H30" s="293">
        <f>COUNTIF($J$4:J30,J30)</f>
        <v>27</v>
      </c>
      <c r="I30" s="293" t="str">
        <f>IF(H30=1,COUNTIF($H$4:H30,1),"")</f>
        <v/>
      </c>
      <c r="J30" s="294" t="str">
        <f t="shared" si="4"/>
        <v>中央区01私立01保育所</v>
      </c>
      <c r="K30" s="294" t="str">
        <f t="shared" si="5"/>
        <v>札幌こども保育園</v>
      </c>
      <c r="L30" s="295">
        <v>26</v>
      </c>
      <c r="M30" s="304" t="str">
        <f t="shared" si="22"/>
        <v>札幌円山公園雲母保育園</v>
      </c>
      <c r="N30" s="297" t="str">
        <f t="shared" si="22"/>
        <v>保育所おーるまいてぃ屯田園</v>
      </c>
      <c r="O30" s="297" t="str">
        <f t="shared" si="22"/>
        <v>札幌麻生雲母保育園</v>
      </c>
      <c r="P30" s="297" t="str">
        <f t="shared" si="22"/>
        <v/>
      </c>
      <c r="Q30" s="297" t="str">
        <f t="shared" si="22"/>
        <v/>
      </c>
      <c r="R30" s="297" t="str">
        <f t="shared" si="22"/>
        <v/>
      </c>
      <c r="S30" s="297" t="str">
        <f t="shared" si="22"/>
        <v/>
      </c>
      <c r="T30" s="297" t="str">
        <f t="shared" si="22"/>
        <v/>
      </c>
      <c r="U30" s="297" t="str">
        <f t="shared" si="22"/>
        <v>山の手にじのいろ保育園</v>
      </c>
      <c r="V30" s="297" t="str">
        <f t="shared" si="22"/>
        <v/>
      </c>
      <c r="W30" s="297" t="str">
        <f t="shared" si="23"/>
        <v/>
      </c>
      <c r="X30" s="297" t="str">
        <f t="shared" si="23"/>
        <v/>
      </c>
      <c r="Y30" s="297" t="str">
        <f t="shared" si="23"/>
        <v/>
      </c>
      <c r="Z30" s="297" t="str">
        <f t="shared" si="23"/>
        <v/>
      </c>
      <c r="AA30" s="297" t="str">
        <f t="shared" si="23"/>
        <v/>
      </c>
      <c r="AB30" s="297" t="str">
        <f t="shared" si="23"/>
        <v/>
      </c>
      <c r="AC30" s="297" t="str">
        <f t="shared" si="23"/>
        <v/>
      </c>
      <c r="AD30" s="297" t="str">
        <f t="shared" si="23"/>
        <v/>
      </c>
      <c r="AE30" s="297" t="str">
        <f t="shared" si="23"/>
        <v/>
      </c>
      <c r="AF30" s="297" t="str">
        <f t="shared" si="23"/>
        <v/>
      </c>
      <c r="AG30" s="297" t="str">
        <f t="shared" si="24"/>
        <v/>
      </c>
      <c r="AH30" s="297" t="str">
        <f t="shared" si="24"/>
        <v/>
      </c>
      <c r="AI30" s="297" t="str">
        <f t="shared" si="24"/>
        <v/>
      </c>
      <c r="AJ30" s="297" t="str">
        <f t="shared" si="24"/>
        <v/>
      </c>
      <c r="AK30" s="297" t="str">
        <f t="shared" si="24"/>
        <v/>
      </c>
      <c r="AL30" s="297" t="str">
        <f t="shared" si="24"/>
        <v/>
      </c>
      <c r="AM30" s="297" t="str">
        <f t="shared" si="24"/>
        <v/>
      </c>
      <c r="AN30" s="297" t="str">
        <f t="shared" si="24"/>
        <v/>
      </c>
      <c r="AO30" s="297" t="str">
        <f t="shared" si="24"/>
        <v/>
      </c>
      <c r="AP30" s="297" t="str">
        <f t="shared" si="24"/>
        <v/>
      </c>
      <c r="AQ30" s="297" t="str">
        <f t="shared" si="25"/>
        <v/>
      </c>
      <c r="AR30" s="297" t="str">
        <f t="shared" si="25"/>
        <v/>
      </c>
      <c r="AS30" s="297" t="str">
        <f t="shared" si="25"/>
        <v/>
      </c>
      <c r="AT30" s="297" t="str">
        <f t="shared" si="25"/>
        <v/>
      </c>
      <c r="AU30" s="297" t="str">
        <f t="shared" si="25"/>
        <v/>
      </c>
      <c r="AV30" s="297" t="str">
        <f t="shared" si="25"/>
        <v/>
      </c>
      <c r="AW30" s="297" t="str">
        <f t="shared" si="25"/>
        <v/>
      </c>
      <c r="AX30" s="297" t="str">
        <f t="shared" si="25"/>
        <v/>
      </c>
      <c r="AY30" s="297" t="str">
        <f t="shared" si="25"/>
        <v/>
      </c>
      <c r="AZ30" s="297" t="str">
        <f t="shared" si="25"/>
        <v/>
      </c>
      <c r="BA30" s="297" t="str">
        <f t="shared" si="26"/>
        <v>認定こども園札幌北幼稚園</v>
      </c>
      <c r="BB30" s="297" t="str">
        <f t="shared" si="26"/>
        <v/>
      </c>
      <c r="BC30" s="297" t="str">
        <f t="shared" si="26"/>
        <v/>
      </c>
      <c r="BD30" s="297" t="str">
        <f t="shared" si="26"/>
        <v/>
      </c>
      <c r="BE30" s="297" t="str">
        <f t="shared" si="26"/>
        <v/>
      </c>
      <c r="BF30" s="297" t="str">
        <f t="shared" si="26"/>
        <v/>
      </c>
      <c r="BG30" s="297" t="str">
        <f t="shared" si="26"/>
        <v/>
      </c>
      <c r="BH30" s="297" t="str">
        <f t="shared" si="26"/>
        <v/>
      </c>
      <c r="BI30" s="297" t="str">
        <f t="shared" si="26"/>
        <v/>
      </c>
      <c r="BJ30" s="297" t="str">
        <f t="shared" si="26"/>
        <v/>
      </c>
      <c r="BK30" s="297" t="str">
        <f t="shared" si="27"/>
        <v/>
      </c>
      <c r="BL30" s="297" t="str">
        <f t="shared" si="27"/>
        <v/>
      </c>
      <c r="BM30" s="297" t="str">
        <f t="shared" si="27"/>
        <v/>
      </c>
      <c r="BN30" s="297" t="str">
        <f t="shared" si="27"/>
        <v/>
      </c>
      <c r="BO30" s="297" t="str">
        <f t="shared" si="27"/>
        <v/>
      </c>
      <c r="BP30" s="297" t="str">
        <f t="shared" si="27"/>
        <v/>
      </c>
      <c r="BQ30" s="297" t="str">
        <f t="shared" si="27"/>
        <v/>
      </c>
      <c r="BR30" s="297" t="str">
        <f t="shared" si="27"/>
        <v/>
      </c>
      <c r="BS30" s="297" t="str">
        <f t="shared" si="27"/>
        <v/>
      </c>
      <c r="BT30" s="297" t="str">
        <f t="shared" si="27"/>
        <v/>
      </c>
      <c r="BU30" s="297" t="str">
        <f t="shared" si="28"/>
        <v/>
      </c>
      <c r="BV30" s="297" t="str">
        <f t="shared" si="28"/>
        <v/>
      </c>
      <c r="BW30" s="297" t="str">
        <f t="shared" si="28"/>
        <v/>
      </c>
      <c r="BX30" s="297" t="str">
        <f t="shared" si="28"/>
        <v/>
      </c>
      <c r="BY30" s="297" t="str">
        <f t="shared" si="28"/>
        <v/>
      </c>
      <c r="BZ30" s="297" t="str">
        <f t="shared" si="28"/>
        <v/>
      </c>
      <c r="CA30" s="297" t="str">
        <f t="shared" si="28"/>
        <v/>
      </c>
      <c r="CB30" s="297" t="str">
        <f t="shared" si="28"/>
        <v/>
      </c>
      <c r="CC30" s="297" t="str">
        <f t="shared" si="28"/>
        <v/>
      </c>
      <c r="CD30" s="297" t="str">
        <f t="shared" si="28"/>
        <v/>
      </c>
      <c r="CE30" s="297" t="str">
        <f t="shared" si="29"/>
        <v/>
      </c>
      <c r="CF30" s="297" t="str">
        <f t="shared" si="29"/>
        <v/>
      </c>
      <c r="CG30" s="302">
        <f t="shared" si="29"/>
        <v>0</v>
      </c>
      <c r="CH30" s="302" t="str">
        <f t="shared" si="29"/>
        <v/>
      </c>
      <c r="CI30" s="302" t="str">
        <f t="shared" si="29"/>
        <v/>
      </c>
      <c r="CJ30" s="302" t="str">
        <f t="shared" si="29"/>
        <v/>
      </c>
      <c r="CK30" s="302" t="str">
        <f t="shared" si="29"/>
        <v/>
      </c>
      <c r="CL30" s="302" t="str">
        <f t="shared" si="29"/>
        <v/>
      </c>
      <c r="CM30" s="302" t="str">
        <f t="shared" si="29"/>
        <v/>
      </c>
      <c r="CN30" s="302" t="str">
        <f t="shared" si="29"/>
        <v/>
      </c>
      <c r="CO30" s="303" t="str">
        <f t="shared" si="29"/>
        <v/>
      </c>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row>
    <row r="31" spans="1:245" s="300" customFormat="1" ht="11.25" customHeight="1">
      <c r="A31" s="301">
        <v>100094</v>
      </c>
      <c r="B31" s="291" t="s">
        <v>595</v>
      </c>
      <c r="C31" s="291" t="s">
        <v>596</v>
      </c>
      <c r="D31" s="291" t="s">
        <v>597</v>
      </c>
      <c r="E31" s="291" t="s">
        <v>324</v>
      </c>
      <c r="F31" s="292" t="s">
        <v>352</v>
      </c>
      <c r="G31" s="293">
        <f t="shared" si="3"/>
        <v>100094</v>
      </c>
      <c r="H31" s="293">
        <f>COUNTIF($J$4:J31,J31)</f>
        <v>28</v>
      </c>
      <c r="I31" s="293" t="str">
        <f>IF(H31=1,COUNTIF($H$4:H31,1),"")</f>
        <v/>
      </c>
      <c r="J31" s="294" t="str">
        <f t="shared" si="4"/>
        <v>中央区01私立01保育所</v>
      </c>
      <c r="K31" s="294" t="str">
        <f t="shared" si="5"/>
        <v>ニチイキッズ南まるやま保育園</v>
      </c>
      <c r="L31" s="295">
        <v>27</v>
      </c>
      <c r="M31" s="304" t="str">
        <f t="shared" si="22"/>
        <v>札幌こども保育園</v>
      </c>
      <c r="N31" s="297" t="str">
        <f t="shared" si="22"/>
        <v>きずな麻生保育園</v>
      </c>
      <c r="O31" s="297" t="str">
        <f t="shared" si="22"/>
        <v>おひさまさっぽろ東保育園</v>
      </c>
      <c r="P31" s="297" t="str">
        <f t="shared" si="22"/>
        <v/>
      </c>
      <c r="Q31" s="297" t="str">
        <f t="shared" si="22"/>
        <v/>
      </c>
      <c r="R31" s="297" t="str">
        <f t="shared" si="22"/>
        <v/>
      </c>
      <c r="S31" s="297" t="str">
        <f t="shared" si="22"/>
        <v/>
      </c>
      <c r="T31" s="297" t="str">
        <f t="shared" si="22"/>
        <v/>
      </c>
      <c r="U31" s="297" t="str">
        <f t="shared" si="22"/>
        <v>山の手あすみ保育園</v>
      </c>
      <c r="V31" s="297" t="str">
        <f t="shared" si="22"/>
        <v/>
      </c>
      <c r="W31" s="297" t="str">
        <f t="shared" si="23"/>
        <v/>
      </c>
      <c r="X31" s="297" t="str">
        <f t="shared" si="23"/>
        <v/>
      </c>
      <c r="Y31" s="297" t="str">
        <f t="shared" si="23"/>
        <v/>
      </c>
      <c r="Z31" s="297" t="str">
        <f t="shared" si="23"/>
        <v/>
      </c>
      <c r="AA31" s="297" t="str">
        <f t="shared" si="23"/>
        <v/>
      </c>
      <c r="AB31" s="297" t="str">
        <f t="shared" si="23"/>
        <v/>
      </c>
      <c r="AC31" s="297" t="str">
        <f t="shared" si="23"/>
        <v/>
      </c>
      <c r="AD31" s="297" t="str">
        <f t="shared" si="23"/>
        <v/>
      </c>
      <c r="AE31" s="297" t="str">
        <f t="shared" si="23"/>
        <v/>
      </c>
      <c r="AF31" s="297" t="str">
        <f t="shared" si="23"/>
        <v/>
      </c>
      <c r="AG31" s="297" t="str">
        <f t="shared" si="24"/>
        <v/>
      </c>
      <c r="AH31" s="297" t="str">
        <f t="shared" si="24"/>
        <v/>
      </c>
      <c r="AI31" s="297" t="str">
        <f t="shared" si="24"/>
        <v/>
      </c>
      <c r="AJ31" s="297" t="str">
        <f t="shared" si="24"/>
        <v/>
      </c>
      <c r="AK31" s="297" t="str">
        <f t="shared" si="24"/>
        <v/>
      </c>
      <c r="AL31" s="297" t="str">
        <f t="shared" si="24"/>
        <v/>
      </c>
      <c r="AM31" s="297" t="str">
        <f t="shared" si="24"/>
        <v/>
      </c>
      <c r="AN31" s="297" t="str">
        <f t="shared" si="24"/>
        <v/>
      </c>
      <c r="AO31" s="297" t="str">
        <f t="shared" si="24"/>
        <v/>
      </c>
      <c r="AP31" s="297" t="str">
        <f t="shared" si="24"/>
        <v/>
      </c>
      <c r="AQ31" s="297" t="str">
        <f t="shared" si="25"/>
        <v/>
      </c>
      <c r="AR31" s="297" t="str">
        <f t="shared" si="25"/>
        <v/>
      </c>
      <c r="AS31" s="297" t="str">
        <f t="shared" si="25"/>
        <v/>
      </c>
      <c r="AT31" s="297" t="str">
        <f t="shared" si="25"/>
        <v/>
      </c>
      <c r="AU31" s="297" t="str">
        <f t="shared" si="25"/>
        <v/>
      </c>
      <c r="AV31" s="297" t="str">
        <f t="shared" si="25"/>
        <v/>
      </c>
      <c r="AW31" s="297" t="str">
        <f t="shared" si="25"/>
        <v/>
      </c>
      <c r="AX31" s="297" t="str">
        <f t="shared" si="25"/>
        <v/>
      </c>
      <c r="AY31" s="297" t="str">
        <f t="shared" si="25"/>
        <v/>
      </c>
      <c r="AZ31" s="297" t="str">
        <f t="shared" si="25"/>
        <v/>
      </c>
      <c r="BA31" s="297" t="str">
        <f t="shared" si="26"/>
        <v>認定こども園茨戸メリー幼稚園</v>
      </c>
      <c r="BB31" s="297" t="str">
        <f t="shared" si="26"/>
        <v/>
      </c>
      <c r="BC31" s="297" t="str">
        <f t="shared" si="26"/>
        <v/>
      </c>
      <c r="BD31" s="297" t="str">
        <f t="shared" si="26"/>
        <v/>
      </c>
      <c r="BE31" s="297" t="str">
        <f t="shared" si="26"/>
        <v/>
      </c>
      <c r="BF31" s="297" t="str">
        <f t="shared" si="26"/>
        <v/>
      </c>
      <c r="BG31" s="297" t="str">
        <f t="shared" si="26"/>
        <v/>
      </c>
      <c r="BH31" s="297" t="str">
        <f t="shared" si="26"/>
        <v/>
      </c>
      <c r="BI31" s="297" t="str">
        <f t="shared" si="26"/>
        <v/>
      </c>
      <c r="BJ31" s="297" t="str">
        <f t="shared" si="26"/>
        <v/>
      </c>
      <c r="BK31" s="297" t="str">
        <f t="shared" si="27"/>
        <v/>
      </c>
      <c r="BL31" s="297" t="str">
        <f t="shared" si="27"/>
        <v/>
      </c>
      <c r="BM31" s="297" t="str">
        <f t="shared" si="27"/>
        <v/>
      </c>
      <c r="BN31" s="297" t="str">
        <f t="shared" si="27"/>
        <v/>
      </c>
      <c r="BO31" s="297" t="str">
        <f t="shared" si="27"/>
        <v/>
      </c>
      <c r="BP31" s="297" t="str">
        <f t="shared" si="27"/>
        <v/>
      </c>
      <c r="BQ31" s="297" t="str">
        <f t="shared" si="27"/>
        <v/>
      </c>
      <c r="BR31" s="297" t="str">
        <f t="shared" si="27"/>
        <v/>
      </c>
      <c r="BS31" s="297" t="str">
        <f t="shared" si="27"/>
        <v/>
      </c>
      <c r="BT31" s="297" t="str">
        <f t="shared" si="27"/>
        <v/>
      </c>
      <c r="BU31" s="297" t="str">
        <f t="shared" si="28"/>
        <v/>
      </c>
      <c r="BV31" s="297" t="str">
        <f t="shared" si="28"/>
        <v/>
      </c>
      <c r="BW31" s="297" t="str">
        <f t="shared" si="28"/>
        <v/>
      </c>
      <c r="BX31" s="297" t="str">
        <f t="shared" si="28"/>
        <v/>
      </c>
      <c r="BY31" s="297" t="str">
        <f t="shared" si="28"/>
        <v/>
      </c>
      <c r="BZ31" s="297" t="str">
        <f t="shared" si="28"/>
        <v/>
      </c>
      <c r="CA31" s="297" t="str">
        <f t="shared" si="28"/>
        <v/>
      </c>
      <c r="CB31" s="297" t="str">
        <f t="shared" si="28"/>
        <v/>
      </c>
      <c r="CC31" s="297" t="str">
        <f t="shared" si="28"/>
        <v/>
      </c>
      <c r="CD31" s="297" t="str">
        <f t="shared" si="28"/>
        <v/>
      </c>
      <c r="CE31" s="297" t="str">
        <f t="shared" si="29"/>
        <v/>
      </c>
      <c r="CF31" s="297" t="str">
        <f t="shared" si="29"/>
        <v/>
      </c>
      <c r="CG31" s="302">
        <f t="shared" si="29"/>
        <v>0</v>
      </c>
      <c r="CH31" s="302" t="str">
        <f t="shared" si="29"/>
        <v/>
      </c>
      <c r="CI31" s="302" t="str">
        <f t="shared" si="29"/>
        <v/>
      </c>
      <c r="CJ31" s="302" t="str">
        <f t="shared" si="29"/>
        <v/>
      </c>
      <c r="CK31" s="302" t="str">
        <f t="shared" si="29"/>
        <v/>
      </c>
      <c r="CL31" s="302" t="str">
        <f t="shared" si="29"/>
        <v/>
      </c>
      <c r="CM31" s="302" t="str">
        <f t="shared" si="29"/>
        <v/>
      </c>
      <c r="CN31" s="302" t="str">
        <f t="shared" si="29"/>
        <v/>
      </c>
      <c r="CO31" s="303" t="str">
        <f t="shared" si="29"/>
        <v/>
      </c>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row>
    <row r="32" spans="1:245" s="300" customFormat="1" ht="11.25" customHeight="1">
      <c r="A32" s="301">
        <v>100095</v>
      </c>
      <c r="B32" s="291" t="s">
        <v>595</v>
      </c>
      <c r="C32" s="291" t="s">
        <v>596</v>
      </c>
      <c r="D32" s="291" t="s">
        <v>597</v>
      </c>
      <c r="E32" s="291" t="s">
        <v>324</v>
      </c>
      <c r="F32" s="292" t="s">
        <v>353</v>
      </c>
      <c r="G32" s="293">
        <f t="shared" si="3"/>
        <v>100095</v>
      </c>
      <c r="H32" s="293">
        <f>COUNTIF($J$4:J32,J32)</f>
        <v>29</v>
      </c>
      <c r="I32" s="293" t="str">
        <f>IF(H32=1,COUNTIF($H$4:H32,1),"")</f>
        <v/>
      </c>
      <c r="J32" s="294" t="str">
        <f t="shared" si="4"/>
        <v>中央区01私立01保育所</v>
      </c>
      <c r="K32" s="294" t="str">
        <f t="shared" si="5"/>
        <v>北一条すずらん保育園</v>
      </c>
      <c r="L32" s="295">
        <v>28</v>
      </c>
      <c r="M32" s="304" t="str">
        <f t="shared" si="22"/>
        <v>ニチイキッズ南まるやま保育園</v>
      </c>
      <c r="N32" s="297" t="str">
        <f t="shared" si="22"/>
        <v>あいの里第２協働保育園</v>
      </c>
      <c r="O32" s="297" t="str">
        <f t="shared" si="22"/>
        <v>もえれ保育園</v>
      </c>
      <c r="P32" s="297" t="str">
        <f t="shared" si="22"/>
        <v/>
      </c>
      <c r="Q32" s="297" t="str">
        <f t="shared" si="22"/>
        <v/>
      </c>
      <c r="R32" s="297" t="str">
        <f t="shared" si="22"/>
        <v/>
      </c>
      <c r="S32" s="297" t="str">
        <f t="shared" si="22"/>
        <v/>
      </c>
      <c r="T32" s="297" t="str">
        <f t="shared" si="22"/>
        <v/>
      </c>
      <c r="U32" s="297" t="str">
        <f t="shared" si="22"/>
        <v>平和あすみ保育園</v>
      </c>
      <c r="V32" s="297" t="str">
        <f t="shared" si="22"/>
        <v/>
      </c>
      <c r="W32" s="297" t="str">
        <f t="shared" si="23"/>
        <v/>
      </c>
      <c r="X32" s="297" t="str">
        <f t="shared" si="23"/>
        <v/>
      </c>
      <c r="Y32" s="297" t="str">
        <f t="shared" si="23"/>
        <v/>
      </c>
      <c r="Z32" s="297" t="str">
        <f t="shared" si="23"/>
        <v/>
      </c>
      <c r="AA32" s="297" t="str">
        <f t="shared" si="23"/>
        <v/>
      </c>
      <c r="AB32" s="297" t="str">
        <f t="shared" si="23"/>
        <v/>
      </c>
      <c r="AC32" s="297" t="str">
        <f t="shared" si="23"/>
        <v/>
      </c>
      <c r="AD32" s="297" t="str">
        <f t="shared" si="23"/>
        <v/>
      </c>
      <c r="AE32" s="297" t="str">
        <f t="shared" si="23"/>
        <v/>
      </c>
      <c r="AF32" s="297" t="str">
        <f t="shared" si="23"/>
        <v/>
      </c>
      <c r="AG32" s="297" t="str">
        <f t="shared" si="24"/>
        <v/>
      </c>
      <c r="AH32" s="297" t="str">
        <f t="shared" si="24"/>
        <v/>
      </c>
      <c r="AI32" s="297" t="str">
        <f t="shared" si="24"/>
        <v/>
      </c>
      <c r="AJ32" s="297" t="str">
        <f t="shared" si="24"/>
        <v/>
      </c>
      <c r="AK32" s="297" t="str">
        <f t="shared" si="24"/>
        <v/>
      </c>
      <c r="AL32" s="297" t="str">
        <f t="shared" si="24"/>
        <v/>
      </c>
      <c r="AM32" s="297" t="str">
        <f t="shared" si="24"/>
        <v/>
      </c>
      <c r="AN32" s="297" t="str">
        <f t="shared" si="24"/>
        <v/>
      </c>
      <c r="AO32" s="297" t="str">
        <f t="shared" si="24"/>
        <v/>
      </c>
      <c r="AP32" s="297" t="str">
        <f t="shared" si="24"/>
        <v/>
      </c>
      <c r="AQ32" s="297" t="str">
        <f t="shared" si="25"/>
        <v/>
      </c>
      <c r="AR32" s="297" t="str">
        <f t="shared" si="25"/>
        <v/>
      </c>
      <c r="AS32" s="297" t="str">
        <f t="shared" si="25"/>
        <v/>
      </c>
      <c r="AT32" s="297" t="str">
        <f t="shared" si="25"/>
        <v/>
      </c>
      <c r="AU32" s="297" t="str">
        <f t="shared" si="25"/>
        <v/>
      </c>
      <c r="AV32" s="297" t="str">
        <f t="shared" si="25"/>
        <v/>
      </c>
      <c r="AW32" s="297" t="str">
        <f t="shared" si="25"/>
        <v/>
      </c>
      <c r="AX32" s="297" t="str">
        <f t="shared" si="25"/>
        <v/>
      </c>
      <c r="AY32" s="297" t="str">
        <f t="shared" si="25"/>
        <v/>
      </c>
      <c r="AZ32" s="297" t="str">
        <f t="shared" si="25"/>
        <v/>
      </c>
      <c r="BA32" s="297" t="str">
        <f t="shared" si="26"/>
        <v>認定こども園新琴似幼稚園</v>
      </c>
      <c r="BB32" s="297" t="str">
        <f t="shared" si="26"/>
        <v/>
      </c>
      <c r="BC32" s="297" t="str">
        <f t="shared" si="26"/>
        <v/>
      </c>
      <c r="BD32" s="297" t="str">
        <f t="shared" si="26"/>
        <v/>
      </c>
      <c r="BE32" s="297" t="str">
        <f t="shared" si="26"/>
        <v/>
      </c>
      <c r="BF32" s="297" t="str">
        <f t="shared" si="26"/>
        <v/>
      </c>
      <c r="BG32" s="297" t="str">
        <f t="shared" si="26"/>
        <v/>
      </c>
      <c r="BH32" s="297" t="str">
        <f t="shared" si="26"/>
        <v/>
      </c>
      <c r="BI32" s="297" t="str">
        <f t="shared" si="26"/>
        <v/>
      </c>
      <c r="BJ32" s="297" t="str">
        <f t="shared" si="26"/>
        <v/>
      </c>
      <c r="BK32" s="297" t="str">
        <f t="shared" si="27"/>
        <v/>
      </c>
      <c r="BL32" s="297" t="str">
        <f t="shared" si="27"/>
        <v/>
      </c>
      <c r="BM32" s="297" t="str">
        <f t="shared" si="27"/>
        <v/>
      </c>
      <c r="BN32" s="297" t="str">
        <f t="shared" si="27"/>
        <v/>
      </c>
      <c r="BO32" s="297" t="str">
        <f t="shared" si="27"/>
        <v/>
      </c>
      <c r="BP32" s="297" t="str">
        <f t="shared" si="27"/>
        <v/>
      </c>
      <c r="BQ32" s="297" t="str">
        <f t="shared" si="27"/>
        <v/>
      </c>
      <c r="BR32" s="297" t="str">
        <f t="shared" si="27"/>
        <v/>
      </c>
      <c r="BS32" s="297" t="str">
        <f t="shared" si="27"/>
        <v/>
      </c>
      <c r="BT32" s="297" t="str">
        <f t="shared" si="27"/>
        <v/>
      </c>
      <c r="BU32" s="297" t="str">
        <f t="shared" si="28"/>
        <v/>
      </c>
      <c r="BV32" s="297" t="str">
        <f t="shared" si="28"/>
        <v/>
      </c>
      <c r="BW32" s="297" t="str">
        <f t="shared" si="28"/>
        <v/>
      </c>
      <c r="BX32" s="297" t="str">
        <f t="shared" si="28"/>
        <v/>
      </c>
      <c r="BY32" s="297" t="str">
        <f t="shared" si="28"/>
        <v/>
      </c>
      <c r="BZ32" s="297" t="str">
        <f t="shared" si="28"/>
        <v/>
      </c>
      <c r="CA32" s="297" t="str">
        <f t="shared" si="28"/>
        <v/>
      </c>
      <c r="CB32" s="297" t="str">
        <f t="shared" si="28"/>
        <v/>
      </c>
      <c r="CC32" s="297" t="str">
        <f t="shared" si="28"/>
        <v/>
      </c>
      <c r="CD32" s="297" t="str">
        <f t="shared" si="28"/>
        <v/>
      </c>
      <c r="CE32" s="297" t="str">
        <f t="shared" si="29"/>
        <v/>
      </c>
      <c r="CF32" s="297" t="str">
        <f t="shared" si="29"/>
        <v/>
      </c>
      <c r="CG32" s="302">
        <f t="shared" si="29"/>
        <v>0</v>
      </c>
      <c r="CH32" s="302" t="str">
        <f t="shared" si="29"/>
        <v/>
      </c>
      <c r="CI32" s="302" t="str">
        <f t="shared" si="29"/>
        <v/>
      </c>
      <c r="CJ32" s="302" t="str">
        <f t="shared" si="29"/>
        <v/>
      </c>
      <c r="CK32" s="302" t="str">
        <f t="shared" si="29"/>
        <v/>
      </c>
      <c r="CL32" s="302" t="str">
        <f t="shared" si="29"/>
        <v/>
      </c>
      <c r="CM32" s="302" t="str">
        <f t="shared" si="29"/>
        <v/>
      </c>
      <c r="CN32" s="302" t="str">
        <f t="shared" si="29"/>
        <v/>
      </c>
      <c r="CO32" s="303" t="str">
        <f t="shared" si="29"/>
        <v/>
      </c>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row>
    <row r="33" spans="1:245" s="305" customFormat="1" ht="11.25" customHeight="1">
      <c r="A33" s="301">
        <v>100096</v>
      </c>
      <c r="B33" s="291" t="s">
        <v>595</v>
      </c>
      <c r="C33" s="291" t="s">
        <v>596</v>
      </c>
      <c r="D33" s="291" t="s">
        <v>597</v>
      </c>
      <c r="E33" s="291" t="s">
        <v>324</v>
      </c>
      <c r="F33" s="292" t="s">
        <v>354</v>
      </c>
      <c r="G33" s="293">
        <f t="shared" si="3"/>
        <v>100096</v>
      </c>
      <c r="H33" s="293">
        <f>COUNTIF($J$4:J33,J33)</f>
        <v>30</v>
      </c>
      <c r="I33" s="293" t="str">
        <f>IF(H33=1,COUNTIF($H$4:H33,1),"")</f>
        <v/>
      </c>
      <c r="J33" s="294" t="str">
        <f t="shared" si="4"/>
        <v>中央区01私立01保育所</v>
      </c>
      <c r="K33" s="294" t="str">
        <f t="shared" si="5"/>
        <v>ＮＯＶＡインターナショナルスクール</v>
      </c>
      <c r="L33" s="295">
        <v>29</v>
      </c>
      <c r="M33" s="304" t="str">
        <f t="shared" si="22"/>
        <v>北一条すずらん保育園</v>
      </c>
      <c r="N33" s="297" t="str">
        <f t="shared" si="22"/>
        <v>ピッコロ子ども倶楽部北大前保育所</v>
      </c>
      <c r="O33" s="297" t="str">
        <f t="shared" si="22"/>
        <v>まことさつなえ保育園</v>
      </c>
      <c r="P33" s="297" t="str">
        <f t="shared" si="22"/>
        <v/>
      </c>
      <c r="Q33" s="297" t="str">
        <f t="shared" si="22"/>
        <v/>
      </c>
      <c r="R33" s="297" t="str">
        <f t="shared" si="22"/>
        <v/>
      </c>
      <c r="S33" s="297" t="str">
        <f t="shared" si="22"/>
        <v/>
      </c>
      <c r="T33" s="297" t="str">
        <f t="shared" si="22"/>
        <v/>
      </c>
      <c r="U33" s="297" t="str">
        <f t="shared" si="22"/>
        <v>平和にじのいろ保育園</v>
      </c>
      <c r="V33" s="297" t="str">
        <f t="shared" si="22"/>
        <v/>
      </c>
      <c r="W33" s="297" t="str">
        <f t="shared" si="23"/>
        <v/>
      </c>
      <c r="X33" s="297" t="str">
        <f t="shared" si="23"/>
        <v/>
      </c>
      <c r="Y33" s="297" t="str">
        <f t="shared" si="23"/>
        <v/>
      </c>
      <c r="Z33" s="297" t="str">
        <f t="shared" si="23"/>
        <v/>
      </c>
      <c r="AA33" s="297" t="str">
        <f t="shared" si="23"/>
        <v/>
      </c>
      <c r="AB33" s="297" t="str">
        <f t="shared" si="23"/>
        <v/>
      </c>
      <c r="AC33" s="297" t="str">
        <f t="shared" si="23"/>
        <v/>
      </c>
      <c r="AD33" s="297" t="str">
        <f t="shared" si="23"/>
        <v/>
      </c>
      <c r="AE33" s="297" t="str">
        <f t="shared" si="23"/>
        <v/>
      </c>
      <c r="AF33" s="297" t="str">
        <f t="shared" si="23"/>
        <v/>
      </c>
      <c r="AG33" s="297" t="str">
        <f t="shared" si="24"/>
        <v/>
      </c>
      <c r="AH33" s="297" t="str">
        <f t="shared" si="24"/>
        <v/>
      </c>
      <c r="AI33" s="297" t="str">
        <f t="shared" si="24"/>
        <v/>
      </c>
      <c r="AJ33" s="297" t="str">
        <f t="shared" si="24"/>
        <v/>
      </c>
      <c r="AK33" s="297" t="str">
        <f t="shared" si="24"/>
        <v/>
      </c>
      <c r="AL33" s="297" t="str">
        <f t="shared" si="24"/>
        <v/>
      </c>
      <c r="AM33" s="297" t="str">
        <f t="shared" si="24"/>
        <v/>
      </c>
      <c r="AN33" s="297" t="str">
        <f t="shared" si="24"/>
        <v/>
      </c>
      <c r="AO33" s="297" t="str">
        <f t="shared" si="24"/>
        <v/>
      </c>
      <c r="AP33" s="297" t="str">
        <f t="shared" si="24"/>
        <v/>
      </c>
      <c r="AQ33" s="297" t="str">
        <f t="shared" si="25"/>
        <v/>
      </c>
      <c r="AR33" s="297" t="str">
        <f t="shared" si="25"/>
        <v/>
      </c>
      <c r="AS33" s="297" t="str">
        <f t="shared" si="25"/>
        <v/>
      </c>
      <c r="AT33" s="297" t="str">
        <f t="shared" si="25"/>
        <v/>
      </c>
      <c r="AU33" s="297" t="str">
        <f t="shared" si="25"/>
        <v/>
      </c>
      <c r="AV33" s="297" t="str">
        <f t="shared" si="25"/>
        <v/>
      </c>
      <c r="AW33" s="297" t="str">
        <f t="shared" si="25"/>
        <v/>
      </c>
      <c r="AX33" s="297" t="str">
        <f t="shared" si="25"/>
        <v/>
      </c>
      <c r="AY33" s="297" t="str">
        <f t="shared" si="25"/>
        <v/>
      </c>
      <c r="AZ33" s="297" t="str">
        <f t="shared" si="25"/>
        <v/>
      </c>
      <c r="BA33" s="297" t="str">
        <f t="shared" si="26"/>
        <v>認定こども園つよし幼稚園</v>
      </c>
      <c r="BB33" s="297" t="str">
        <f t="shared" si="26"/>
        <v/>
      </c>
      <c r="BC33" s="297" t="str">
        <f t="shared" si="26"/>
        <v/>
      </c>
      <c r="BD33" s="297" t="str">
        <f t="shared" si="26"/>
        <v/>
      </c>
      <c r="BE33" s="297" t="str">
        <f t="shared" si="26"/>
        <v/>
      </c>
      <c r="BF33" s="297" t="str">
        <f t="shared" si="26"/>
        <v/>
      </c>
      <c r="BG33" s="297" t="str">
        <f t="shared" si="26"/>
        <v/>
      </c>
      <c r="BH33" s="297" t="str">
        <f t="shared" si="26"/>
        <v/>
      </c>
      <c r="BI33" s="297" t="str">
        <f t="shared" si="26"/>
        <v/>
      </c>
      <c r="BJ33" s="297" t="str">
        <f t="shared" si="26"/>
        <v/>
      </c>
      <c r="BK33" s="297" t="str">
        <f t="shared" si="27"/>
        <v/>
      </c>
      <c r="BL33" s="297" t="str">
        <f t="shared" si="27"/>
        <v/>
      </c>
      <c r="BM33" s="297" t="str">
        <f t="shared" si="27"/>
        <v/>
      </c>
      <c r="BN33" s="297" t="str">
        <f t="shared" si="27"/>
        <v/>
      </c>
      <c r="BO33" s="297" t="str">
        <f t="shared" si="27"/>
        <v/>
      </c>
      <c r="BP33" s="297" t="str">
        <f t="shared" si="27"/>
        <v/>
      </c>
      <c r="BQ33" s="297" t="str">
        <f t="shared" si="27"/>
        <v/>
      </c>
      <c r="BR33" s="297" t="str">
        <f t="shared" si="27"/>
        <v/>
      </c>
      <c r="BS33" s="297" t="str">
        <f t="shared" si="27"/>
        <v/>
      </c>
      <c r="BT33" s="297" t="str">
        <f t="shared" si="27"/>
        <v/>
      </c>
      <c r="BU33" s="297" t="str">
        <f t="shared" si="28"/>
        <v/>
      </c>
      <c r="BV33" s="297" t="str">
        <f t="shared" si="28"/>
        <v/>
      </c>
      <c r="BW33" s="297" t="str">
        <f t="shared" si="28"/>
        <v/>
      </c>
      <c r="BX33" s="297" t="str">
        <f t="shared" si="28"/>
        <v/>
      </c>
      <c r="BY33" s="297" t="str">
        <f t="shared" si="28"/>
        <v/>
      </c>
      <c r="BZ33" s="297" t="str">
        <f t="shared" si="28"/>
        <v/>
      </c>
      <c r="CA33" s="297" t="str">
        <f t="shared" si="28"/>
        <v/>
      </c>
      <c r="CB33" s="297" t="str">
        <f t="shared" si="28"/>
        <v/>
      </c>
      <c r="CC33" s="297" t="str">
        <f t="shared" si="28"/>
        <v/>
      </c>
      <c r="CD33" s="297" t="str">
        <f t="shared" si="28"/>
        <v/>
      </c>
      <c r="CE33" s="297" t="str">
        <f t="shared" si="29"/>
        <v/>
      </c>
      <c r="CF33" s="297" t="str">
        <f t="shared" si="29"/>
        <v/>
      </c>
      <c r="CG33" s="302">
        <f t="shared" si="29"/>
        <v>0</v>
      </c>
      <c r="CH33" s="302" t="str">
        <f t="shared" si="29"/>
        <v/>
      </c>
      <c r="CI33" s="302" t="str">
        <f t="shared" si="29"/>
        <v/>
      </c>
      <c r="CJ33" s="302" t="str">
        <f t="shared" si="29"/>
        <v/>
      </c>
      <c r="CK33" s="302" t="str">
        <f t="shared" si="29"/>
        <v/>
      </c>
      <c r="CL33" s="302" t="str">
        <f t="shared" si="29"/>
        <v/>
      </c>
      <c r="CM33" s="302" t="str">
        <f t="shared" si="29"/>
        <v/>
      </c>
      <c r="CN33" s="302" t="str">
        <f t="shared" si="29"/>
        <v/>
      </c>
      <c r="CO33" s="303" t="str">
        <f t="shared" si="29"/>
        <v/>
      </c>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row>
    <row r="34" spans="1:245" s="300" customFormat="1">
      <c r="A34" s="301">
        <v>100106</v>
      </c>
      <c r="B34" s="291" t="s">
        <v>595</v>
      </c>
      <c r="C34" s="291" t="s">
        <v>596</v>
      </c>
      <c r="D34" s="291" t="s">
        <v>597</v>
      </c>
      <c r="E34" s="291" t="s">
        <v>324</v>
      </c>
      <c r="F34" s="292" t="s">
        <v>355</v>
      </c>
      <c r="G34" s="293">
        <f t="shared" si="3"/>
        <v>100106</v>
      </c>
      <c r="H34" s="293">
        <f>COUNTIF($J$4:J34,J34)</f>
        <v>31</v>
      </c>
      <c r="I34" s="293" t="str">
        <f>IF(H34=1,COUNTIF($H$4:H34,1),"")</f>
        <v/>
      </c>
      <c r="J34" s="294" t="str">
        <f t="shared" si="4"/>
        <v>中央区01私立01保育所</v>
      </c>
      <c r="K34" s="294" t="str">
        <f t="shared" si="5"/>
        <v>宮の森ライラック保育園</v>
      </c>
      <c r="L34" s="295">
        <v>30</v>
      </c>
      <c r="M34" s="304" t="str">
        <f t="shared" si="22"/>
        <v>ＮＯＶＡインターナショナルスクール</v>
      </c>
      <c r="N34" s="297" t="str">
        <f t="shared" si="22"/>
        <v>新川ひまわり保育園</v>
      </c>
      <c r="O34" s="297" t="str">
        <f t="shared" si="22"/>
        <v>まことさっぽろ保育園</v>
      </c>
      <c r="P34" s="297" t="str">
        <f t="shared" si="22"/>
        <v/>
      </c>
      <c r="Q34" s="297" t="str">
        <f t="shared" si="22"/>
        <v/>
      </c>
      <c r="R34" s="297" t="str">
        <f t="shared" si="22"/>
        <v/>
      </c>
      <c r="S34" s="297" t="str">
        <f t="shared" si="22"/>
        <v/>
      </c>
      <c r="T34" s="297" t="str">
        <f t="shared" si="22"/>
        <v/>
      </c>
      <c r="U34" s="297" t="str">
        <f t="shared" si="22"/>
        <v>ちゅうわ発寒保育園</v>
      </c>
      <c r="V34" s="297" t="str">
        <f t="shared" si="22"/>
        <v/>
      </c>
      <c r="W34" s="297" t="str">
        <f t="shared" si="23"/>
        <v/>
      </c>
      <c r="X34" s="297" t="str">
        <f t="shared" si="23"/>
        <v/>
      </c>
      <c r="Y34" s="297" t="str">
        <f t="shared" si="23"/>
        <v/>
      </c>
      <c r="Z34" s="297" t="str">
        <f t="shared" si="23"/>
        <v/>
      </c>
      <c r="AA34" s="297" t="str">
        <f t="shared" si="23"/>
        <v/>
      </c>
      <c r="AB34" s="297" t="str">
        <f t="shared" si="23"/>
        <v/>
      </c>
      <c r="AC34" s="297" t="str">
        <f t="shared" si="23"/>
        <v/>
      </c>
      <c r="AD34" s="297" t="str">
        <f t="shared" si="23"/>
        <v/>
      </c>
      <c r="AE34" s="297" t="str">
        <f t="shared" si="23"/>
        <v/>
      </c>
      <c r="AF34" s="297" t="str">
        <f t="shared" si="23"/>
        <v/>
      </c>
      <c r="AG34" s="297" t="str">
        <f t="shared" si="24"/>
        <v/>
      </c>
      <c r="AH34" s="297" t="str">
        <f t="shared" si="24"/>
        <v/>
      </c>
      <c r="AI34" s="297" t="str">
        <f t="shared" si="24"/>
        <v/>
      </c>
      <c r="AJ34" s="297" t="str">
        <f t="shared" si="24"/>
        <v/>
      </c>
      <c r="AK34" s="297" t="str">
        <f t="shared" si="24"/>
        <v/>
      </c>
      <c r="AL34" s="297" t="str">
        <f t="shared" si="24"/>
        <v/>
      </c>
      <c r="AM34" s="297" t="str">
        <f t="shared" si="24"/>
        <v/>
      </c>
      <c r="AN34" s="297" t="str">
        <f t="shared" si="24"/>
        <v/>
      </c>
      <c r="AO34" s="297" t="str">
        <f t="shared" si="24"/>
        <v/>
      </c>
      <c r="AP34" s="297" t="str">
        <f t="shared" si="24"/>
        <v/>
      </c>
      <c r="AQ34" s="297" t="str">
        <f t="shared" si="25"/>
        <v/>
      </c>
      <c r="AR34" s="297" t="str">
        <f t="shared" si="25"/>
        <v/>
      </c>
      <c r="AS34" s="297" t="str">
        <f t="shared" si="25"/>
        <v/>
      </c>
      <c r="AT34" s="297" t="str">
        <f t="shared" si="25"/>
        <v/>
      </c>
      <c r="AU34" s="297" t="str">
        <f t="shared" si="25"/>
        <v/>
      </c>
      <c r="AV34" s="297" t="str">
        <f t="shared" si="25"/>
        <v/>
      </c>
      <c r="AW34" s="297" t="str">
        <f t="shared" si="25"/>
        <v/>
      </c>
      <c r="AX34" s="297" t="str">
        <f t="shared" si="25"/>
        <v/>
      </c>
      <c r="AY34" s="297" t="str">
        <f t="shared" si="25"/>
        <v/>
      </c>
      <c r="AZ34" s="297" t="str">
        <f t="shared" si="25"/>
        <v/>
      </c>
      <c r="BA34" s="297" t="str">
        <f t="shared" si="26"/>
        <v>あいの里大藤幼稚園</v>
      </c>
      <c r="BB34" s="297" t="str">
        <f t="shared" si="26"/>
        <v/>
      </c>
      <c r="BC34" s="297" t="str">
        <f t="shared" si="26"/>
        <v/>
      </c>
      <c r="BD34" s="297" t="str">
        <f t="shared" si="26"/>
        <v/>
      </c>
      <c r="BE34" s="297" t="str">
        <f t="shared" si="26"/>
        <v/>
      </c>
      <c r="BF34" s="297" t="str">
        <f t="shared" si="26"/>
        <v/>
      </c>
      <c r="BG34" s="297" t="str">
        <f t="shared" si="26"/>
        <v/>
      </c>
      <c r="BH34" s="297" t="str">
        <f t="shared" si="26"/>
        <v/>
      </c>
      <c r="BI34" s="297" t="str">
        <f t="shared" si="26"/>
        <v/>
      </c>
      <c r="BJ34" s="297" t="str">
        <f t="shared" si="26"/>
        <v/>
      </c>
      <c r="BK34" s="297" t="str">
        <f t="shared" si="27"/>
        <v/>
      </c>
      <c r="BL34" s="297" t="str">
        <f t="shared" si="27"/>
        <v/>
      </c>
      <c r="BM34" s="297" t="str">
        <f t="shared" si="27"/>
        <v/>
      </c>
      <c r="BN34" s="297" t="str">
        <f t="shared" si="27"/>
        <v/>
      </c>
      <c r="BO34" s="297" t="str">
        <f t="shared" si="27"/>
        <v/>
      </c>
      <c r="BP34" s="297" t="str">
        <f t="shared" si="27"/>
        <v/>
      </c>
      <c r="BQ34" s="297" t="str">
        <f t="shared" si="27"/>
        <v/>
      </c>
      <c r="BR34" s="297" t="str">
        <f t="shared" si="27"/>
        <v/>
      </c>
      <c r="BS34" s="297" t="str">
        <f t="shared" si="27"/>
        <v/>
      </c>
      <c r="BT34" s="297" t="str">
        <f t="shared" si="27"/>
        <v/>
      </c>
      <c r="BU34" s="297" t="str">
        <f t="shared" si="28"/>
        <v/>
      </c>
      <c r="BV34" s="297" t="str">
        <f t="shared" si="28"/>
        <v/>
      </c>
      <c r="BW34" s="297" t="str">
        <f t="shared" si="28"/>
        <v/>
      </c>
      <c r="BX34" s="297" t="str">
        <f t="shared" si="28"/>
        <v/>
      </c>
      <c r="BY34" s="297" t="str">
        <f t="shared" si="28"/>
        <v/>
      </c>
      <c r="BZ34" s="297" t="str">
        <f t="shared" si="28"/>
        <v/>
      </c>
      <c r="CA34" s="297" t="str">
        <f t="shared" si="28"/>
        <v/>
      </c>
      <c r="CB34" s="297" t="str">
        <f t="shared" si="28"/>
        <v/>
      </c>
      <c r="CC34" s="297" t="str">
        <f t="shared" si="28"/>
        <v/>
      </c>
      <c r="CD34" s="297" t="str">
        <f t="shared" si="28"/>
        <v/>
      </c>
      <c r="CE34" s="297" t="str">
        <f t="shared" si="29"/>
        <v/>
      </c>
      <c r="CF34" s="297" t="str">
        <f t="shared" si="29"/>
        <v/>
      </c>
      <c r="CG34" s="302">
        <f t="shared" si="29"/>
        <v>0</v>
      </c>
      <c r="CH34" s="302" t="str">
        <f t="shared" si="29"/>
        <v/>
      </c>
      <c r="CI34" s="302" t="str">
        <f t="shared" si="29"/>
        <v/>
      </c>
      <c r="CJ34" s="302" t="str">
        <f t="shared" si="29"/>
        <v/>
      </c>
      <c r="CK34" s="302" t="str">
        <f t="shared" si="29"/>
        <v/>
      </c>
      <c r="CL34" s="302" t="str">
        <f t="shared" si="29"/>
        <v/>
      </c>
      <c r="CM34" s="302" t="str">
        <f t="shared" si="29"/>
        <v/>
      </c>
      <c r="CN34" s="302" t="str">
        <f t="shared" si="29"/>
        <v/>
      </c>
      <c r="CO34" s="303" t="str">
        <f t="shared" si="29"/>
        <v/>
      </c>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row>
    <row r="35" spans="1:245" ht="11.25" customHeight="1">
      <c r="A35" s="301">
        <v>100108</v>
      </c>
      <c r="B35" s="291" t="s">
        <v>595</v>
      </c>
      <c r="C35" s="291" t="s">
        <v>596</v>
      </c>
      <c r="D35" s="291" t="s">
        <v>597</v>
      </c>
      <c r="E35" s="291" t="s">
        <v>324</v>
      </c>
      <c r="F35" s="292" t="s">
        <v>356</v>
      </c>
      <c r="G35" s="293">
        <f t="shared" si="3"/>
        <v>100108</v>
      </c>
      <c r="H35" s="293">
        <f>COUNTIF($J$4:J35,J35)</f>
        <v>32</v>
      </c>
      <c r="I35" s="293" t="str">
        <f>IF(H35=1,COUNTIF($H$4:H35,1),"")</f>
        <v/>
      </c>
      <c r="J35" s="294" t="str">
        <f t="shared" si="4"/>
        <v>中央区01私立01保育所</v>
      </c>
      <c r="K35" s="294" t="str">
        <f t="shared" si="5"/>
        <v>伏見保育園</v>
      </c>
      <c r="L35" s="295">
        <v>31</v>
      </c>
      <c r="M35" s="304" t="str">
        <f t="shared" ref="M35:V44" si="30">IFERROR(INDEX($H$4:$K$652,MATCH($L35&amp;M$3,INDEX($H$4:$H$652&amp;$J$4:$J$652,),0),MATCH("施設名",$H$3:$K$3,0)),"")</f>
        <v>宮の森ライラック保育園</v>
      </c>
      <c r="N35" s="297" t="str">
        <f t="shared" si="30"/>
        <v>新陽保育園</v>
      </c>
      <c r="O35" s="297" t="str">
        <f t="shared" si="30"/>
        <v>栄南保育園</v>
      </c>
      <c r="P35" s="297" t="str">
        <f t="shared" si="30"/>
        <v/>
      </c>
      <c r="Q35" s="297" t="str">
        <f t="shared" si="30"/>
        <v/>
      </c>
      <c r="R35" s="297" t="str">
        <f t="shared" si="30"/>
        <v/>
      </c>
      <c r="S35" s="297" t="str">
        <f t="shared" si="30"/>
        <v/>
      </c>
      <c r="T35" s="297" t="str">
        <f t="shared" si="30"/>
        <v/>
      </c>
      <c r="U35" s="297" t="str">
        <f t="shared" si="30"/>
        <v>ピッコロ子ども倶楽部
福井保育園</v>
      </c>
      <c r="V35" s="297" t="str">
        <f t="shared" si="30"/>
        <v/>
      </c>
      <c r="W35" s="297" t="str">
        <f t="shared" ref="W35:AF44" si="31">IFERROR(INDEX($H$4:$K$652,MATCH($L35&amp;W$3,INDEX($H$4:$H$652&amp;$J$4:$J$652,),0),MATCH("施設名",$H$3:$K$3,0)),"")</f>
        <v/>
      </c>
      <c r="X35" s="297" t="str">
        <f t="shared" si="31"/>
        <v/>
      </c>
      <c r="Y35" s="297" t="str">
        <f t="shared" si="31"/>
        <v/>
      </c>
      <c r="Z35" s="297" t="str">
        <f t="shared" si="31"/>
        <v/>
      </c>
      <c r="AA35" s="297" t="str">
        <f t="shared" si="31"/>
        <v/>
      </c>
      <c r="AB35" s="297" t="str">
        <f t="shared" si="31"/>
        <v/>
      </c>
      <c r="AC35" s="297" t="str">
        <f t="shared" si="31"/>
        <v/>
      </c>
      <c r="AD35" s="297" t="str">
        <f t="shared" si="31"/>
        <v/>
      </c>
      <c r="AE35" s="297" t="str">
        <f t="shared" si="31"/>
        <v/>
      </c>
      <c r="AF35" s="297" t="str">
        <f t="shared" si="31"/>
        <v/>
      </c>
      <c r="AG35" s="297" t="str">
        <f t="shared" ref="AG35:AP44" si="32">IFERROR(INDEX($H$4:$K$652,MATCH($L35&amp;AG$3,INDEX($H$4:$H$652&amp;$J$4:$J$652,),0),MATCH("施設名",$H$3:$K$3,0)),"")</f>
        <v/>
      </c>
      <c r="AH35" s="297" t="str">
        <f t="shared" si="32"/>
        <v/>
      </c>
      <c r="AI35" s="297" t="str">
        <f t="shared" si="32"/>
        <v/>
      </c>
      <c r="AJ35" s="297" t="str">
        <f t="shared" si="32"/>
        <v/>
      </c>
      <c r="AK35" s="297" t="str">
        <f t="shared" si="32"/>
        <v/>
      </c>
      <c r="AL35" s="297" t="str">
        <f t="shared" si="32"/>
        <v/>
      </c>
      <c r="AM35" s="297" t="str">
        <f t="shared" si="32"/>
        <v/>
      </c>
      <c r="AN35" s="297" t="str">
        <f t="shared" si="32"/>
        <v/>
      </c>
      <c r="AO35" s="297" t="str">
        <f t="shared" si="32"/>
        <v/>
      </c>
      <c r="AP35" s="297" t="str">
        <f t="shared" si="32"/>
        <v/>
      </c>
      <c r="AQ35" s="297" t="str">
        <f t="shared" ref="AQ35:AZ44" si="33">IFERROR(INDEX($H$4:$K$652,MATCH($L35&amp;AQ$3,INDEX($H$4:$H$652&amp;$J$4:$J$652,),0),MATCH("施設名",$H$3:$K$3,0)),"")</f>
        <v/>
      </c>
      <c r="AR35" s="297" t="str">
        <f t="shared" si="33"/>
        <v/>
      </c>
      <c r="AS35" s="297" t="str">
        <f t="shared" si="33"/>
        <v/>
      </c>
      <c r="AT35" s="297" t="str">
        <f t="shared" si="33"/>
        <v/>
      </c>
      <c r="AU35" s="297" t="str">
        <f t="shared" si="33"/>
        <v/>
      </c>
      <c r="AV35" s="297" t="str">
        <f t="shared" si="33"/>
        <v/>
      </c>
      <c r="AW35" s="297" t="str">
        <f t="shared" si="33"/>
        <v/>
      </c>
      <c r="AX35" s="297" t="str">
        <f t="shared" si="33"/>
        <v/>
      </c>
      <c r="AY35" s="297" t="str">
        <f t="shared" si="33"/>
        <v/>
      </c>
      <c r="AZ35" s="297" t="str">
        <f t="shared" si="33"/>
        <v/>
      </c>
      <c r="BA35" s="297" t="str">
        <f t="shared" ref="BA35:BJ44" si="34">IFERROR(INDEX($H$4:$K$652,MATCH($L35&amp;BA$3,INDEX($H$4:$H$652&amp;$J$4:$J$652,),0),MATCH("施設名",$H$3:$K$3,0)),"")</f>
        <v>認定こども園メルシー学院</v>
      </c>
      <c r="BB35" s="297" t="str">
        <f t="shared" si="34"/>
        <v/>
      </c>
      <c r="BC35" s="297" t="str">
        <f t="shared" si="34"/>
        <v/>
      </c>
      <c r="BD35" s="297" t="str">
        <f t="shared" si="34"/>
        <v/>
      </c>
      <c r="BE35" s="297" t="str">
        <f t="shared" si="34"/>
        <v/>
      </c>
      <c r="BF35" s="297" t="str">
        <f t="shared" si="34"/>
        <v/>
      </c>
      <c r="BG35" s="297" t="str">
        <f t="shared" si="34"/>
        <v/>
      </c>
      <c r="BH35" s="297" t="str">
        <f t="shared" si="34"/>
        <v/>
      </c>
      <c r="BI35" s="297" t="str">
        <f t="shared" si="34"/>
        <v/>
      </c>
      <c r="BJ35" s="297" t="str">
        <f t="shared" si="34"/>
        <v/>
      </c>
      <c r="BK35" s="297" t="str">
        <f t="shared" ref="BK35:BT44" si="35">IFERROR(INDEX($H$4:$K$652,MATCH($L35&amp;BK$3,INDEX($H$4:$H$652&amp;$J$4:$J$652,),0),MATCH("施設名",$H$3:$K$3,0)),"")</f>
        <v/>
      </c>
      <c r="BL35" s="297" t="str">
        <f t="shared" si="35"/>
        <v/>
      </c>
      <c r="BM35" s="297" t="str">
        <f t="shared" si="35"/>
        <v/>
      </c>
      <c r="BN35" s="297" t="str">
        <f t="shared" si="35"/>
        <v/>
      </c>
      <c r="BO35" s="297" t="str">
        <f t="shared" si="35"/>
        <v/>
      </c>
      <c r="BP35" s="297" t="str">
        <f t="shared" si="35"/>
        <v/>
      </c>
      <c r="BQ35" s="297" t="str">
        <f t="shared" si="35"/>
        <v/>
      </c>
      <c r="BR35" s="297" t="str">
        <f t="shared" si="35"/>
        <v/>
      </c>
      <c r="BS35" s="297" t="str">
        <f t="shared" si="35"/>
        <v/>
      </c>
      <c r="BT35" s="297" t="str">
        <f t="shared" si="35"/>
        <v/>
      </c>
      <c r="BU35" s="297" t="str">
        <f t="shared" ref="BU35:CD44" si="36">IFERROR(INDEX($H$4:$K$652,MATCH($L35&amp;BU$3,INDEX($H$4:$H$652&amp;$J$4:$J$652,),0),MATCH("施設名",$H$3:$K$3,0)),"")</f>
        <v/>
      </c>
      <c r="BV35" s="297" t="str">
        <f t="shared" si="36"/>
        <v/>
      </c>
      <c r="BW35" s="297" t="str">
        <f t="shared" si="36"/>
        <v/>
      </c>
      <c r="BX35" s="297" t="str">
        <f t="shared" si="36"/>
        <v/>
      </c>
      <c r="BY35" s="297" t="str">
        <f t="shared" si="36"/>
        <v/>
      </c>
      <c r="BZ35" s="297" t="str">
        <f t="shared" si="36"/>
        <v/>
      </c>
      <c r="CA35" s="297" t="str">
        <f t="shared" si="36"/>
        <v/>
      </c>
      <c r="CB35" s="297" t="str">
        <f t="shared" si="36"/>
        <v/>
      </c>
      <c r="CC35" s="297" t="str">
        <f t="shared" si="36"/>
        <v/>
      </c>
      <c r="CD35" s="297" t="str">
        <f t="shared" si="36"/>
        <v/>
      </c>
      <c r="CE35" s="297" t="str">
        <f t="shared" ref="CE35:CO44" si="37">IFERROR(INDEX($H$4:$K$652,MATCH($L35&amp;CE$3,INDEX($H$4:$H$652&amp;$J$4:$J$652,),0),MATCH("施設名",$H$3:$K$3,0)),"")</f>
        <v/>
      </c>
      <c r="CF35" s="297" t="str">
        <f t="shared" si="37"/>
        <v/>
      </c>
      <c r="CG35" s="302">
        <f t="shared" si="37"/>
        <v>0</v>
      </c>
      <c r="CH35" s="302" t="str">
        <f t="shared" si="37"/>
        <v/>
      </c>
      <c r="CI35" s="302" t="str">
        <f t="shared" si="37"/>
        <v/>
      </c>
      <c r="CJ35" s="302" t="str">
        <f t="shared" si="37"/>
        <v/>
      </c>
      <c r="CK35" s="302" t="str">
        <f t="shared" si="37"/>
        <v/>
      </c>
      <c r="CL35" s="302" t="str">
        <f t="shared" si="37"/>
        <v/>
      </c>
      <c r="CM35" s="302" t="str">
        <f t="shared" si="37"/>
        <v/>
      </c>
      <c r="CN35" s="302" t="str">
        <f t="shared" si="37"/>
        <v/>
      </c>
      <c r="CO35" s="303" t="str">
        <f t="shared" si="37"/>
        <v/>
      </c>
    </row>
    <row r="36" spans="1:245" s="300" customFormat="1" ht="11.25" customHeight="1">
      <c r="A36" s="301">
        <v>100109</v>
      </c>
      <c r="B36" s="291" t="s">
        <v>595</v>
      </c>
      <c r="C36" s="291" t="s">
        <v>596</v>
      </c>
      <c r="D36" s="291" t="s">
        <v>597</v>
      </c>
      <c r="E36" s="291" t="s">
        <v>324</v>
      </c>
      <c r="F36" s="292" t="s">
        <v>357</v>
      </c>
      <c r="G36" s="293">
        <f t="shared" ref="G36:G68" si="38">A36</f>
        <v>100109</v>
      </c>
      <c r="H36" s="293">
        <f>COUNTIF($J$4:J36,J36)</f>
        <v>33</v>
      </c>
      <c r="I36" s="293" t="str">
        <f>IF(H36=1,COUNTIF($H$4:H36,1),"")</f>
        <v/>
      </c>
      <c r="J36" s="294" t="str">
        <f t="shared" si="4"/>
        <v>中央区01私立01保育所</v>
      </c>
      <c r="K36" s="294" t="str">
        <f t="shared" si="5"/>
        <v>山鼻ひまわり保育園</v>
      </c>
      <c r="L36" s="295">
        <v>32</v>
      </c>
      <c r="M36" s="304" t="str">
        <f t="shared" si="30"/>
        <v>伏見保育園</v>
      </c>
      <c r="N36" s="297" t="str">
        <f t="shared" si="30"/>
        <v>札幌北はぐはぐ保育園</v>
      </c>
      <c r="O36" s="297" t="str">
        <f t="shared" si="30"/>
        <v/>
      </c>
      <c r="P36" s="297" t="str">
        <f t="shared" si="30"/>
        <v/>
      </c>
      <c r="Q36" s="297" t="str">
        <f t="shared" si="30"/>
        <v/>
      </c>
      <c r="R36" s="297" t="str">
        <f t="shared" si="30"/>
        <v/>
      </c>
      <c r="S36" s="297" t="str">
        <f t="shared" si="30"/>
        <v/>
      </c>
      <c r="T36" s="297" t="str">
        <f t="shared" si="30"/>
        <v/>
      </c>
      <c r="U36" s="297" t="str">
        <f t="shared" si="30"/>
        <v>ラブクローバーの保育園
札幌西野</v>
      </c>
      <c r="V36" s="297" t="str">
        <f t="shared" si="30"/>
        <v/>
      </c>
      <c r="W36" s="297" t="str">
        <f t="shared" si="31"/>
        <v/>
      </c>
      <c r="X36" s="297" t="str">
        <f t="shared" si="31"/>
        <v/>
      </c>
      <c r="Y36" s="297" t="str">
        <f t="shared" si="31"/>
        <v/>
      </c>
      <c r="Z36" s="297" t="str">
        <f t="shared" si="31"/>
        <v/>
      </c>
      <c r="AA36" s="297" t="str">
        <f t="shared" si="31"/>
        <v/>
      </c>
      <c r="AB36" s="297" t="str">
        <f t="shared" si="31"/>
        <v/>
      </c>
      <c r="AC36" s="297" t="str">
        <f t="shared" si="31"/>
        <v/>
      </c>
      <c r="AD36" s="297" t="str">
        <f t="shared" si="31"/>
        <v/>
      </c>
      <c r="AE36" s="297" t="str">
        <f t="shared" si="31"/>
        <v/>
      </c>
      <c r="AF36" s="297" t="str">
        <f t="shared" si="31"/>
        <v/>
      </c>
      <c r="AG36" s="297" t="str">
        <f t="shared" si="32"/>
        <v/>
      </c>
      <c r="AH36" s="297" t="str">
        <f t="shared" si="32"/>
        <v/>
      </c>
      <c r="AI36" s="297" t="str">
        <f t="shared" si="32"/>
        <v/>
      </c>
      <c r="AJ36" s="297" t="str">
        <f t="shared" si="32"/>
        <v/>
      </c>
      <c r="AK36" s="297" t="str">
        <f t="shared" si="32"/>
        <v/>
      </c>
      <c r="AL36" s="297" t="str">
        <f t="shared" si="32"/>
        <v/>
      </c>
      <c r="AM36" s="297" t="str">
        <f t="shared" si="32"/>
        <v/>
      </c>
      <c r="AN36" s="297" t="str">
        <f t="shared" si="32"/>
        <v/>
      </c>
      <c r="AO36" s="297" t="str">
        <f t="shared" si="32"/>
        <v/>
      </c>
      <c r="AP36" s="297" t="str">
        <f t="shared" si="32"/>
        <v/>
      </c>
      <c r="AQ36" s="297" t="str">
        <f t="shared" si="33"/>
        <v/>
      </c>
      <c r="AR36" s="297" t="str">
        <f t="shared" si="33"/>
        <v/>
      </c>
      <c r="AS36" s="297" t="str">
        <f t="shared" si="33"/>
        <v/>
      </c>
      <c r="AT36" s="297" t="str">
        <f t="shared" si="33"/>
        <v/>
      </c>
      <c r="AU36" s="297" t="str">
        <f t="shared" si="33"/>
        <v/>
      </c>
      <c r="AV36" s="297" t="str">
        <f t="shared" si="33"/>
        <v/>
      </c>
      <c r="AW36" s="297" t="str">
        <f t="shared" si="33"/>
        <v/>
      </c>
      <c r="AX36" s="297" t="str">
        <f t="shared" si="33"/>
        <v/>
      </c>
      <c r="AY36" s="297" t="str">
        <f t="shared" si="33"/>
        <v/>
      </c>
      <c r="AZ36" s="297" t="str">
        <f t="shared" si="33"/>
        <v/>
      </c>
      <c r="BA36" s="297" t="str">
        <f t="shared" si="34"/>
        <v>認定こども園太平あずさ保育園</v>
      </c>
      <c r="BB36" s="297" t="str">
        <f t="shared" si="34"/>
        <v/>
      </c>
      <c r="BC36" s="297" t="str">
        <f t="shared" si="34"/>
        <v/>
      </c>
      <c r="BD36" s="297" t="str">
        <f t="shared" si="34"/>
        <v/>
      </c>
      <c r="BE36" s="297" t="str">
        <f t="shared" si="34"/>
        <v/>
      </c>
      <c r="BF36" s="297" t="str">
        <f t="shared" si="34"/>
        <v/>
      </c>
      <c r="BG36" s="297" t="str">
        <f t="shared" si="34"/>
        <v/>
      </c>
      <c r="BH36" s="297" t="str">
        <f t="shared" si="34"/>
        <v/>
      </c>
      <c r="BI36" s="297" t="str">
        <f t="shared" si="34"/>
        <v/>
      </c>
      <c r="BJ36" s="297" t="str">
        <f t="shared" si="34"/>
        <v/>
      </c>
      <c r="BK36" s="297" t="str">
        <f t="shared" si="35"/>
        <v/>
      </c>
      <c r="BL36" s="297" t="str">
        <f t="shared" si="35"/>
        <v/>
      </c>
      <c r="BM36" s="297" t="str">
        <f t="shared" si="35"/>
        <v/>
      </c>
      <c r="BN36" s="297" t="str">
        <f t="shared" si="35"/>
        <v/>
      </c>
      <c r="BO36" s="297" t="str">
        <f t="shared" si="35"/>
        <v/>
      </c>
      <c r="BP36" s="297" t="str">
        <f t="shared" si="35"/>
        <v/>
      </c>
      <c r="BQ36" s="297" t="str">
        <f t="shared" si="35"/>
        <v/>
      </c>
      <c r="BR36" s="297" t="str">
        <f t="shared" si="35"/>
        <v/>
      </c>
      <c r="BS36" s="297" t="str">
        <f t="shared" si="35"/>
        <v/>
      </c>
      <c r="BT36" s="297" t="str">
        <f t="shared" si="35"/>
        <v/>
      </c>
      <c r="BU36" s="297" t="str">
        <f t="shared" si="36"/>
        <v/>
      </c>
      <c r="BV36" s="297" t="str">
        <f t="shared" si="36"/>
        <v/>
      </c>
      <c r="BW36" s="297" t="str">
        <f t="shared" si="36"/>
        <v/>
      </c>
      <c r="BX36" s="297" t="str">
        <f t="shared" si="36"/>
        <v/>
      </c>
      <c r="BY36" s="297" t="str">
        <f t="shared" si="36"/>
        <v/>
      </c>
      <c r="BZ36" s="297" t="str">
        <f t="shared" si="36"/>
        <v/>
      </c>
      <c r="CA36" s="297" t="str">
        <f t="shared" si="36"/>
        <v/>
      </c>
      <c r="CB36" s="297" t="str">
        <f t="shared" si="36"/>
        <v/>
      </c>
      <c r="CC36" s="297" t="str">
        <f t="shared" si="36"/>
        <v/>
      </c>
      <c r="CD36" s="297" t="str">
        <f t="shared" si="36"/>
        <v/>
      </c>
      <c r="CE36" s="297" t="str">
        <f t="shared" si="37"/>
        <v/>
      </c>
      <c r="CF36" s="297" t="str">
        <f t="shared" si="37"/>
        <v/>
      </c>
      <c r="CG36" s="302">
        <f t="shared" si="37"/>
        <v>0</v>
      </c>
      <c r="CH36" s="302" t="str">
        <f t="shared" si="37"/>
        <v/>
      </c>
      <c r="CI36" s="302" t="str">
        <f t="shared" si="37"/>
        <v/>
      </c>
      <c r="CJ36" s="302" t="str">
        <f t="shared" si="37"/>
        <v/>
      </c>
      <c r="CK36" s="302" t="str">
        <f t="shared" si="37"/>
        <v/>
      </c>
      <c r="CL36" s="302" t="str">
        <f t="shared" si="37"/>
        <v/>
      </c>
      <c r="CM36" s="302" t="str">
        <f t="shared" si="37"/>
        <v/>
      </c>
      <c r="CN36" s="302" t="str">
        <f t="shared" si="37"/>
        <v/>
      </c>
      <c r="CO36" s="303" t="str">
        <f t="shared" si="37"/>
        <v/>
      </c>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row>
    <row r="37" spans="1:245" s="300" customFormat="1" ht="11.25" customHeight="1">
      <c r="A37" s="301">
        <v>100111</v>
      </c>
      <c r="B37" s="291" t="s">
        <v>595</v>
      </c>
      <c r="C37" s="291" t="s">
        <v>596</v>
      </c>
      <c r="D37" s="291" t="s">
        <v>597</v>
      </c>
      <c r="E37" s="291" t="s">
        <v>324</v>
      </c>
      <c r="F37" s="292" t="s">
        <v>598</v>
      </c>
      <c r="G37" s="293">
        <f t="shared" si="38"/>
        <v>100111</v>
      </c>
      <c r="H37" s="293">
        <f>COUNTIF($J$4:J37,J37)</f>
        <v>34</v>
      </c>
      <c r="I37" s="293" t="str">
        <f>IF(H37=1,COUNTIF($H$4:H37,1),"")</f>
        <v/>
      </c>
      <c r="J37" s="294" t="str">
        <f t="shared" si="4"/>
        <v>中央区01私立01保育所</v>
      </c>
      <c r="K37" s="294" t="str">
        <f t="shared" si="5"/>
        <v>光塩大通り保育園</v>
      </c>
      <c r="L37" s="295">
        <v>33</v>
      </c>
      <c r="M37" s="304" t="str">
        <f t="shared" si="30"/>
        <v>山鼻ひまわり保育園</v>
      </c>
      <c r="N37" s="297" t="str">
        <f t="shared" si="30"/>
        <v>アイグラン保育園北陽</v>
      </c>
      <c r="O37" s="297" t="str">
        <f t="shared" si="30"/>
        <v/>
      </c>
      <c r="P37" s="297" t="str">
        <f t="shared" si="30"/>
        <v/>
      </c>
      <c r="Q37" s="297" t="str">
        <f t="shared" si="30"/>
        <v/>
      </c>
      <c r="R37" s="297" t="str">
        <f t="shared" si="30"/>
        <v/>
      </c>
      <c r="S37" s="297" t="str">
        <f t="shared" si="30"/>
        <v/>
      </c>
      <c r="T37" s="297" t="str">
        <f t="shared" si="30"/>
        <v/>
      </c>
      <c r="U37" s="297" t="str">
        <f t="shared" si="30"/>
        <v/>
      </c>
      <c r="V37" s="297" t="str">
        <f t="shared" si="30"/>
        <v/>
      </c>
      <c r="W37" s="297" t="str">
        <f t="shared" si="31"/>
        <v/>
      </c>
      <c r="X37" s="297" t="str">
        <f t="shared" si="31"/>
        <v/>
      </c>
      <c r="Y37" s="297" t="str">
        <f t="shared" si="31"/>
        <v/>
      </c>
      <c r="Z37" s="297" t="str">
        <f t="shared" si="31"/>
        <v/>
      </c>
      <c r="AA37" s="297" t="str">
        <f t="shared" si="31"/>
        <v/>
      </c>
      <c r="AB37" s="297" t="str">
        <f t="shared" si="31"/>
        <v/>
      </c>
      <c r="AC37" s="297" t="str">
        <f t="shared" si="31"/>
        <v/>
      </c>
      <c r="AD37" s="297" t="str">
        <f t="shared" si="31"/>
        <v/>
      </c>
      <c r="AE37" s="297" t="str">
        <f t="shared" si="31"/>
        <v/>
      </c>
      <c r="AF37" s="297" t="str">
        <f t="shared" si="31"/>
        <v/>
      </c>
      <c r="AG37" s="297" t="str">
        <f t="shared" si="32"/>
        <v/>
      </c>
      <c r="AH37" s="297" t="str">
        <f t="shared" si="32"/>
        <v/>
      </c>
      <c r="AI37" s="297" t="str">
        <f t="shared" si="32"/>
        <v/>
      </c>
      <c r="AJ37" s="297" t="str">
        <f t="shared" si="32"/>
        <v/>
      </c>
      <c r="AK37" s="297" t="str">
        <f t="shared" si="32"/>
        <v/>
      </c>
      <c r="AL37" s="297" t="str">
        <f t="shared" si="32"/>
        <v/>
      </c>
      <c r="AM37" s="297" t="str">
        <f t="shared" si="32"/>
        <v/>
      </c>
      <c r="AN37" s="297" t="str">
        <f t="shared" si="32"/>
        <v/>
      </c>
      <c r="AO37" s="297" t="str">
        <f t="shared" si="32"/>
        <v/>
      </c>
      <c r="AP37" s="297" t="str">
        <f t="shared" si="32"/>
        <v/>
      </c>
      <c r="AQ37" s="297" t="str">
        <f t="shared" si="33"/>
        <v/>
      </c>
      <c r="AR37" s="297" t="str">
        <f t="shared" si="33"/>
        <v/>
      </c>
      <c r="AS37" s="297" t="str">
        <f t="shared" si="33"/>
        <v/>
      </c>
      <c r="AT37" s="297" t="str">
        <f t="shared" si="33"/>
        <v/>
      </c>
      <c r="AU37" s="297" t="str">
        <f t="shared" si="33"/>
        <v/>
      </c>
      <c r="AV37" s="297" t="str">
        <f t="shared" si="33"/>
        <v/>
      </c>
      <c r="AW37" s="297" t="str">
        <f t="shared" si="33"/>
        <v/>
      </c>
      <c r="AX37" s="297" t="str">
        <f t="shared" si="33"/>
        <v/>
      </c>
      <c r="AY37" s="297" t="str">
        <f t="shared" si="33"/>
        <v/>
      </c>
      <c r="AZ37" s="297" t="str">
        <f t="shared" si="33"/>
        <v/>
      </c>
      <c r="BA37" s="297" t="str">
        <f t="shared" si="34"/>
        <v>幼保連携型認定こども園ＣｉｎｑＰｅｒｌｅｓ幼稚園</v>
      </c>
      <c r="BB37" s="297" t="str">
        <f t="shared" si="34"/>
        <v/>
      </c>
      <c r="BC37" s="297" t="str">
        <f t="shared" si="34"/>
        <v/>
      </c>
      <c r="BD37" s="297" t="str">
        <f t="shared" si="34"/>
        <v/>
      </c>
      <c r="BE37" s="297" t="str">
        <f t="shared" si="34"/>
        <v/>
      </c>
      <c r="BF37" s="297" t="str">
        <f t="shared" si="34"/>
        <v/>
      </c>
      <c r="BG37" s="297" t="str">
        <f t="shared" si="34"/>
        <v/>
      </c>
      <c r="BH37" s="297" t="str">
        <f t="shared" si="34"/>
        <v/>
      </c>
      <c r="BI37" s="297" t="str">
        <f t="shared" si="34"/>
        <v/>
      </c>
      <c r="BJ37" s="297" t="str">
        <f t="shared" si="34"/>
        <v/>
      </c>
      <c r="BK37" s="297" t="str">
        <f t="shared" si="35"/>
        <v/>
      </c>
      <c r="BL37" s="297" t="str">
        <f t="shared" si="35"/>
        <v/>
      </c>
      <c r="BM37" s="297" t="str">
        <f t="shared" si="35"/>
        <v/>
      </c>
      <c r="BN37" s="297" t="str">
        <f t="shared" si="35"/>
        <v/>
      </c>
      <c r="BO37" s="297" t="str">
        <f t="shared" si="35"/>
        <v/>
      </c>
      <c r="BP37" s="297" t="str">
        <f t="shared" si="35"/>
        <v/>
      </c>
      <c r="BQ37" s="297" t="str">
        <f t="shared" si="35"/>
        <v/>
      </c>
      <c r="BR37" s="297" t="str">
        <f t="shared" si="35"/>
        <v/>
      </c>
      <c r="BS37" s="297" t="str">
        <f t="shared" si="35"/>
        <v/>
      </c>
      <c r="BT37" s="297" t="str">
        <f t="shared" si="35"/>
        <v/>
      </c>
      <c r="BU37" s="297" t="str">
        <f t="shared" si="36"/>
        <v/>
      </c>
      <c r="BV37" s="297" t="str">
        <f t="shared" si="36"/>
        <v/>
      </c>
      <c r="BW37" s="297" t="str">
        <f t="shared" si="36"/>
        <v/>
      </c>
      <c r="BX37" s="297" t="str">
        <f t="shared" si="36"/>
        <v/>
      </c>
      <c r="BY37" s="297" t="str">
        <f t="shared" si="36"/>
        <v/>
      </c>
      <c r="BZ37" s="297" t="str">
        <f t="shared" si="36"/>
        <v/>
      </c>
      <c r="CA37" s="297" t="str">
        <f t="shared" si="36"/>
        <v/>
      </c>
      <c r="CB37" s="297" t="str">
        <f t="shared" si="36"/>
        <v/>
      </c>
      <c r="CC37" s="297" t="str">
        <f t="shared" si="36"/>
        <v/>
      </c>
      <c r="CD37" s="297" t="str">
        <f t="shared" si="36"/>
        <v/>
      </c>
      <c r="CE37" s="297" t="str">
        <f t="shared" si="37"/>
        <v/>
      </c>
      <c r="CF37" s="297" t="str">
        <f t="shared" si="37"/>
        <v/>
      </c>
      <c r="CG37" s="302">
        <f t="shared" si="37"/>
        <v>0</v>
      </c>
      <c r="CH37" s="302" t="str">
        <f t="shared" si="37"/>
        <v/>
      </c>
      <c r="CI37" s="302" t="str">
        <f t="shared" si="37"/>
        <v/>
      </c>
      <c r="CJ37" s="302" t="str">
        <f t="shared" si="37"/>
        <v/>
      </c>
      <c r="CK37" s="302" t="str">
        <f t="shared" si="37"/>
        <v/>
      </c>
      <c r="CL37" s="302" t="str">
        <f t="shared" si="37"/>
        <v/>
      </c>
      <c r="CM37" s="302" t="str">
        <f t="shared" si="37"/>
        <v/>
      </c>
      <c r="CN37" s="302" t="str">
        <f t="shared" si="37"/>
        <v/>
      </c>
      <c r="CO37" s="303" t="str">
        <f t="shared" si="37"/>
        <v/>
      </c>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row>
    <row r="38" spans="1:245" s="300" customFormat="1" ht="11.25" customHeight="1">
      <c r="A38" s="301">
        <v>100112</v>
      </c>
      <c r="B38" s="291" t="s">
        <v>595</v>
      </c>
      <c r="C38" s="291" t="s">
        <v>596</v>
      </c>
      <c r="D38" s="291" t="s">
        <v>597</v>
      </c>
      <c r="E38" s="291" t="s">
        <v>324</v>
      </c>
      <c r="F38" s="292" t="s">
        <v>599</v>
      </c>
      <c r="G38" s="293">
        <f t="shared" si="38"/>
        <v>100112</v>
      </c>
      <c r="H38" s="293">
        <f>COUNTIF($J$4:J38,J38)</f>
        <v>35</v>
      </c>
      <c r="I38" s="293" t="str">
        <f>IF(H38=1,COUNTIF($H$4:H38,1),"")</f>
        <v/>
      </c>
      <c r="J38" s="294" t="str">
        <f t="shared" si="4"/>
        <v>中央区01私立01保育所</v>
      </c>
      <c r="K38" s="294" t="str">
        <f t="shared" si="5"/>
        <v>木育こどもの家宮の森保育園</v>
      </c>
      <c r="L38" s="295">
        <v>34</v>
      </c>
      <c r="M38" s="304" t="str">
        <f t="shared" si="30"/>
        <v>光塩大通り保育園</v>
      </c>
      <c r="N38" s="297" t="str">
        <f t="shared" si="30"/>
        <v>Ｓ．Ｔ．ナーサリーＳＣＨＯＯＬ新川西</v>
      </c>
      <c r="O38" s="297" t="str">
        <f t="shared" si="30"/>
        <v/>
      </c>
      <c r="P38" s="297" t="str">
        <f t="shared" si="30"/>
        <v/>
      </c>
      <c r="Q38" s="297" t="str">
        <f t="shared" si="30"/>
        <v/>
      </c>
      <c r="R38" s="297" t="str">
        <f t="shared" si="30"/>
        <v/>
      </c>
      <c r="S38" s="297" t="str">
        <f t="shared" si="30"/>
        <v/>
      </c>
      <c r="T38" s="297" t="str">
        <f t="shared" si="30"/>
        <v/>
      </c>
      <c r="U38" s="297" t="str">
        <f t="shared" si="30"/>
        <v/>
      </c>
      <c r="V38" s="297" t="str">
        <f t="shared" si="30"/>
        <v/>
      </c>
      <c r="W38" s="297" t="str">
        <f t="shared" si="31"/>
        <v/>
      </c>
      <c r="X38" s="297" t="str">
        <f t="shared" si="31"/>
        <v/>
      </c>
      <c r="Y38" s="297" t="str">
        <f t="shared" si="31"/>
        <v/>
      </c>
      <c r="Z38" s="297" t="str">
        <f t="shared" si="31"/>
        <v/>
      </c>
      <c r="AA38" s="297" t="str">
        <f t="shared" si="31"/>
        <v/>
      </c>
      <c r="AB38" s="297" t="str">
        <f t="shared" si="31"/>
        <v/>
      </c>
      <c r="AC38" s="297" t="str">
        <f t="shared" si="31"/>
        <v/>
      </c>
      <c r="AD38" s="297" t="str">
        <f t="shared" si="31"/>
        <v/>
      </c>
      <c r="AE38" s="297" t="str">
        <f t="shared" si="31"/>
        <v/>
      </c>
      <c r="AF38" s="297" t="str">
        <f t="shared" si="31"/>
        <v/>
      </c>
      <c r="AG38" s="297" t="str">
        <f t="shared" si="32"/>
        <v/>
      </c>
      <c r="AH38" s="297" t="str">
        <f t="shared" si="32"/>
        <v/>
      </c>
      <c r="AI38" s="297" t="str">
        <f t="shared" si="32"/>
        <v/>
      </c>
      <c r="AJ38" s="297" t="str">
        <f t="shared" si="32"/>
        <v/>
      </c>
      <c r="AK38" s="297" t="str">
        <f t="shared" si="32"/>
        <v/>
      </c>
      <c r="AL38" s="297" t="str">
        <f t="shared" si="32"/>
        <v/>
      </c>
      <c r="AM38" s="297" t="str">
        <f t="shared" si="32"/>
        <v/>
      </c>
      <c r="AN38" s="297" t="str">
        <f t="shared" si="32"/>
        <v/>
      </c>
      <c r="AO38" s="297" t="str">
        <f t="shared" si="32"/>
        <v/>
      </c>
      <c r="AP38" s="297" t="str">
        <f t="shared" si="32"/>
        <v/>
      </c>
      <c r="AQ38" s="297" t="str">
        <f t="shared" si="33"/>
        <v/>
      </c>
      <c r="AR38" s="297" t="str">
        <f t="shared" si="33"/>
        <v/>
      </c>
      <c r="AS38" s="297" t="str">
        <f t="shared" si="33"/>
        <v/>
      </c>
      <c r="AT38" s="297" t="str">
        <f t="shared" si="33"/>
        <v/>
      </c>
      <c r="AU38" s="297" t="str">
        <f t="shared" si="33"/>
        <v/>
      </c>
      <c r="AV38" s="297" t="str">
        <f t="shared" si="33"/>
        <v/>
      </c>
      <c r="AW38" s="297" t="str">
        <f t="shared" si="33"/>
        <v/>
      </c>
      <c r="AX38" s="297" t="str">
        <f t="shared" si="33"/>
        <v/>
      </c>
      <c r="AY38" s="297" t="str">
        <f t="shared" si="33"/>
        <v/>
      </c>
      <c r="AZ38" s="297" t="str">
        <f t="shared" si="33"/>
        <v/>
      </c>
      <c r="BA38" s="297" t="str">
        <f t="shared" si="34"/>
        <v>認定こども園新川西コグマ保育園</v>
      </c>
      <c r="BB38" s="297" t="str">
        <f t="shared" si="34"/>
        <v/>
      </c>
      <c r="BC38" s="297" t="str">
        <f t="shared" si="34"/>
        <v/>
      </c>
      <c r="BD38" s="297" t="str">
        <f t="shared" si="34"/>
        <v/>
      </c>
      <c r="BE38" s="297" t="str">
        <f t="shared" si="34"/>
        <v/>
      </c>
      <c r="BF38" s="297" t="str">
        <f t="shared" si="34"/>
        <v/>
      </c>
      <c r="BG38" s="297" t="str">
        <f t="shared" si="34"/>
        <v/>
      </c>
      <c r="BH38" s="297" t="str">
        <f t="shared" si="34"/>
        <v/>
      </c>
      <c r="BI38" s="297" t="str">
        <f t="shared" si="34"/>
        <v/>
      </c>
      <c r="BJ38" s="297" t="str">
        <f t="shared" si="34"/>
        <v/>
      </c>
      <c r="BK38" s="297" t="str">
        <f t="shared" si="35"/>
        <v/>
      </c>
      <c r="BL38" s="297" t="str">
        <f t="shared" si="35"/>
        <v/>
      </c>
      <c r="BM38" s="297" t="str">
        <f t="shared" si="35"/>
        <v/>
      </c>
      <c r="BN38" s="297" t="str">
        <f t="shared" si="35"/>
        <v/>
      </c>
      <c r="BO38" s="297" t="str">
        <f t="shared" si="35"/>
        <v/>
      </c>
      <c r="BP38" s="297" t="str">
        <f t="shared" si="35"/>
        <v/>
      </c>
      <c r="BQ38" s="297" t="str">
        <f t="shared" si="35"/>
        <v/>
      </c>
      <c r="BR38" s="297" t="str">
        <f t="shared" si="35"/>
        <v/>
      </c>
      <c r="BS38" s="297" t="str">
        <f t="shared" si="35"/>
        <v/>
      </c>
      <c r="BT38" s="297" t="str">
        <f t="shared" si="35"/>
        <v/>
      </c>
      <c r="BU38" s="297" t="str">
        <f t="shared" si="36"/>
        <v/>
      </c>
      <c r="BV38" s="297" t="str">
        <f t="shared" si="36"/>
        <v/>
      </c>
      <c r="BW38" s="297" t="str">
        <f t="shared" si="36"/>
        <v/>
      </c>
      <c r="BX38" s="297" t="str">
        <f t="shared" si="36"/>
        <v/>
      </c>
      <c r="BY38" s="297" t="str">
        <f t="shared" si="36"/>
        <v/>
      </c>
      <c r="BZ38" s="297" t="str">
        <f t="shared" si="36"/>
        <v/>
      </c>
      <c r="CA38" s="297" t="str">
        <f t="shared" si="36"/>
        <v/>
      </c>
      <c r="CB38" s="297" t="str">
        <f t="shared" si="36"/>
        <v/>
      </c>
      <c r="CC38" s="297" t="str">
        <f t="shared" si="36"/>
        <v/>
      </c>
      <c r="CD38" s="297" t="str">
        <f t="shared" si="36"/>
        <v/>
      </c>
      <c r="CE38" s="297" t="str">
        <f t="shared" si="37"/>
        <v/>
      </c>
      <c r="CF38" s="297" t="str">
        <f t="shared" si="37"/>
        <v/>
      </c>
      <c r="CG38" s="302">
        <f t="shared" si="37"/>
        <v>0</v>
      </c>
      <c r="CH38" s="302" t="str">
        <f t="shared" si="37"/>
        <v/>
      </c>
      <c r="CI38" s="302" t="str">
        <f t="shared" si="37"/>
        <v/>
      </c>
      <c r="CJ38" s="302" t="str">
        <f t="shared" si="37"/>
        <v/>
      </c>
      <c r="CK38" s="302" t="str">
        <f t="shared" si="37"/>
        <v/>
      </c>
      <c r="CL38" s="302" t="str">
        <f t="shared" si="37"/>
        <v/>
      </c>
      <c r="CM38" s="302" t="str">
        <f t="shared" si="37"/>
        <v/>
      </c>
      <c r="CN38" s="302" t="str">
        <f t="shared" si="37"/>
        <v/>
      </c>
      <c r="CO38" s="303" t="str">
        <f t="shared" si="37"/>
        <v/>
      </c>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row>
    <row r="39" spans="1:245" s="300" customFormat="1" ht="11.25" customHeight="1">
      <c r="A39" s="301">
        <v>200007</v>
      </c>
      <c r="B39" s="291" t="s">
        <v>595</v>
      </c>
      <c r="C39" s="291" t="s">
        <v>596</v>
      </c>
      <c r="D39" s="291" t="s">
        <v>597</v>
      </c>
      <c r="E39" s="291" t="s">
        <v>358</v>
      </c>
      <c r="F39" s="292" t="s">
        <v>359</v>
      </c>
      <c r="G39" s="293">
        <f t="shared" si="38"/>
        <v>200007</v>
      </c>
      <c r="H39" s="293">
        <f>COUNTIF($J$4:J39,J39)</f>
        <v>1</v>
      </c>
      <c r="I39" s="293">
        <f>IF(H39=1,COUNTIF($H$4:H39,1),"")</f>
        <v>2</v>
      </c>
      <c r="J39" s="294" t="str">
        <f t="shared" si="4"/>
        <v>北区01私立01保育所</v>
      </c>
      <c r="K39" s="294" t="str">
        <f t="shared" si="5"/>
        <v>あいの里協働保育園</v>
      </c>
      <c r="L39" s="295">
        <v>35</v>
      </c>
      <c r="M39" s="304" t="str">
        <f t="shared" si="30"/>
        <v>木育こどもの家宮の森保育園</v>
      </c>
      <c r="N39" s="297" t="str">
        <f t="shared" si="30"/>
        <v>アイグラン保育園拓北</v>
      </c>
      <c r="O39" s="297" t="str">
        <f t="shared" si="30"/>
        <v/>
      </c>
      <c r="P39" s="297" t="str">
        <f t="shared" si="30"/>
        <v/>
      </c>
      <c r="Q39" s="297" t="str">
        <f t="shared" si="30"/>
        <v/>
      </c>
      <c r="R39" s="297" t="str">
        <f t="shared" si="30"/>
        <v/>
      </c>
      <c r="S39" s="297" t="str">
        <f t="shared" si="30"/>
        <v/>
      </c>
      <c r="T39" s="297" t="str">
        <f t="shared" si="30"/>
        <v/>
      </c>
      <c r="U39" s="297" t="str">
        <f t="shared" si="30"/>
        <v/>
      </c>
      <c r="V39" s="297" t="str">
        <f t="shared" si="30"/>
        <v/>
      </c>
      <c r="W39" s="297" t="str">
        <f t="shared" si="31"/>
        <v/>
      </c>
      <c r="X39" s="297" t="str">
        <f t="shared" si="31"/>
        <v/>
      </c>
      <c r="Y39" s="297" t="str">
        <f t="shared" si="31"/>
        <v/>
      </c>
      <c r="Z39" s="297" t="str">
        <f t="shared" si="31"/>
        <v/>
      </c>
      <c r="AA39" s="297" t="str">
        <f t="shared" si="31"/>
        <v/>
      </c>
      <c r="AB39" s="297" t="str">
        <f t="shared" si="31"/>
        <v/>
      </c>
      <c r="AC39" s="297" t="str">
        <f t="shared" si="31"/>
        <v/>
      </c>
      <c r="AD39" s="297" t="str">
        <f t="shared" si="31"/>
        <v/>
      </c>
      <c r="AE39" s="297" t="str">
        <f t="shared" si="31"/>
        <v/>
      </c>
      <c r="AF39" s="297" t="str">
        <f t="shared" si="31"/>
        <v/>
      </c>
      <c r="AG39" s="297" t="str">
        <f t="shared" si="32"/>
        <v/>
      </c>
      <c r="AH39" s="297" t="str">
        <f t="shared" si="32"/>
        <v/>
      </c>
      <c r="AI39" s="297" t="str">
        <f t="shared" si="32"/>
        <v/>
      </c>
      <c r="AJ39" s="297" t="str">
        <f t="shared" si="32"/>
        <v/>
      </c>
      <c r="AK39" s="297" t="str">
        <f t="shared" si="32"/>
        <v/>
      </c>
      <c r="AL39" s="297" t="str">
        <f t="shared" si="32"/>
        <v/>
      </c>
      <c r="AM39" s="297" t="str">
        <f t="shared" si="32"/>
        <v/>
      </c>
      <c r="AN39" s="297" t="str">
        <f t="shared" si="32"/>
        <v/>
      </c>
      <c r="AO39" s="297" t="str">
        <f t="shared" si="32"/>
        <v/>
      </c>
      <c r="AP39" s="297" t="str">
        <f t="shared" si="32"/>
        <v/>
      </c>
      <c r="AQ39" s="297" t="str">
        <f t="shared" si="33"/>
        <v/>
      </c>
      <c r="AR39" s="297" t="str">
        <f t="shared" si="33"/>
        <v/>
      </c>
      <c r="AS39" s="297" t="str">
        <f t="shared" si="33"/>
        <v/>
      </c>
      <c r="AT39" s="297" t="str">
        <f t="shared" si="33"/>
        <v/>
      </c>
      <c r="AU39" s="297" t="str">
        <f t="shared" si="33"/>
        <v/>
      </c>
      <c r="AV39" s="297" t="str">
        <f t="shared" si="33"/>
        <v/>
      </c>
      <c r="AW39" s="297" t="str">
        <f t="shared" si="33"/>
        <v/>
      </c>
      <c r="AX39" s="297" t="str">
        <f t="shared" si="33"/>
        <v/>
      </c>
      <c r="AY39" s="297" t="str">
        <f t="shared" si="33"/>
        <v/>
      </c>
      <c r="AZ39" s="297" t="str">
        <f t="shared" si="33"/>
        <v/>
      </c>
      <c r="BA39" s="297" t="str">
        <f t="shared" si="34"/>
        <v>きずな北保育園</v>
      </c>
      <c r="BB39" s="297" t="str">
        <f t="shared" si="34"/>
        <v/>
      </c>
      <c r="BC39" s="297" t="str">
        <f t="shared" si="34"/>
        <v/>
      </c>
      <c r="BD39" s="297" t="str">
        <f t="shared" si="34"/>
        <v/>
      </c>
      <c r="BE39" s="297" t="str">
        <f t="shared" si="34"/>
        <v/>
      </c>
      <c r="BF39" s="297" t="str">
        <f t="shared" si="34"/>
        <v/>
      </c>
      <c r="BG39" s="297" t="str">
        <f t="shared" si="34"/>
        <v/>
      </c>
      <c r="BH39" s="297" t="str">
        <f t="shared" si="34"/>
        <v/>
      </c>
      <c r="BI39" s="297" t="str">
        <f t="shared" si="34"/>
        <v/>
      </c>
      <c r="BJ39" s="297" t="str">
        <f t="shared" si="34"/>
        <v/>
      </c>
      <c r="BK39" s="297" t="str">
        <f t="shared" si="35"/>
        <v/>
      </c>
      <c r="BL39" s="297" t="str">
        <f t="shared" si="35"/>
        <v/>
      </c>
      <c r="BM39" s="297" t="str">
        <f t="shared" si="35"/>
        <v/>
      </c>
      <c r="BN39" s="297" t="str">
        <f t="shared" si="35"/>
        <v/>
      </c>
      <c r="BO39" s="297" t="str">
        <f t="shared" si="35"/>
        <v/>
      </c>
      <c r="BP39" s="297" t="str">
        <f t="shared" si="35"/>
        <v/>
      </c>
      <c r="BQ39" s="297" t="str">
        <f t="shared" si="35"/>
        <v/>
      </c>
      <c r="BR39" s="297" t="str">
        <f t="shared" si="35"/>
        <v/>
      </c>
      <c r="BS39" s="297" t="str">
        <f t="shared" si="35"/>
        <v/>
      </c>
      <c r="BT39" s="297" t="str">
        <f t="shared" si="35"/>
        <v/>
      </c>
      <c r="BU39" s="297" t="str">
        <f t="shared" si="36"/>
        <v/>
      </c>
      <c r="BV39" s="297" t="str">
        <f t="shared" si="36"/>
        <v/>
      </c>
      <c r="BW39" s="297" t="str">
        <f t="shared" si="36"/>
        <v/>
      </c>
      <c r="BX39" s="297" t="str">
        <f t="shared" si="36"/>
        <v/>
      </c>
      <c r="BY39" s="297" t="str">
        <f t="shared" si="36"/>
        <v/>
      </c>
      <c r="BZ39" s="297" t="str">
        <f t="shared" si="36"/>
        <v/>
      </c>
      <c r="CA39" s="297" t="str">
        <f t="shared" si="36"/>
        <v/>
      </c>
      <c r="CB39" s="297" t="str">
        <f t="shared" si="36"/>
        <v/>
      </c>
      <c r="CC39" s="297" t="str">
        <f t="shared" si="36"/>
        <v/>
      </c>
      <c r="CD39" s="297" t="str">
        <f t="shared" si="36"/>
        <v/>
      </c>
      <c r="CE39" s="297" t="str">
        <f t="shared" si="37"/>
        <v/>
      </c>
      <c r="CF39" s="297" t="str">
        <f t="shared" si="37"/>
        <v/>
      </c>
      <c r="CG39" s="302">
        <f t="shared" si="37"/>
        <v>0</v>
      </c>
      <c r="CH39" s="302" t="str">
        <f t="shared" si="37"/>
        <v/>
      </c>
      <c r="CI39" s="302" t="str">
        <f t="shared" si="37"/>
        <v/>
      </c>
      <c r="CJ39" s="302" t="str">
        <f t="shared" si="37"/>
        <v/>
      </c>
      <c r="CK39" s="302" t="str">
        <f t="shared" si="37"/>
        <v/>
      </c>
      <c r="CL39" s="302" t="str">
        <f t="shared" si="37"/>
        <v/>
      </c>
      <c r="CM39" s="302" t="str">
        <f t="shared" si="37"/>
        <v/>
      </c>
      <c r="CN39" s="302" t="str">
        <f t="shared" si="37"/>
        <v/>
      </c>
      <c r="CO39" s="303" t="str">
        <f t="shared" si="37"/>
        <v/>
      </c>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row>
    <row r="40" spans="1:245" s="300" customFormat="1" ht="11.25" customHeight="1">
      <c r="A40" s="301">
        <v>200008</v>
      </c>
      <c r="B40" s="291" t="s">
        <v>595</v>
      </c>
      <c r="C40" s="291" t="s">
        <v>596</v>
      </c>
      <c r="D40" s="291" t="s">
        <v>597</v>
      </c>
      <c r="E40" s="291" t="s">
        <v>358</v>
      </c>
      <c r="F40" s="292" t="s">
        <v>360</v>
      </c>
      <c r="G40" s="293">
        <f t="shared" si="38"/>
        <v>200008</v>
      </c>
      <c r="H40" s="293">
        <f>COUNTIF($J$4:J40,J40)</f>
        <v>2</v>
      </c>
      <c r="I40" s="293" t="str">
        <f>IF(H40=1,COUNTIF($H$4:H40,1),"")</f>
        <v/>
      </c>
      <c r="J40" s="294" t="str">
        <f t="shared" si="4"/>
        <v>北区01私立01保育所</v>
      </c>
      <c r="K40" s="294" t="str">
        <f t="shared" si="5"/>
        <v>ドリームキッズ保育園</v>
      </c>
      <c r="L40" s="295">
        <v>36</v>
      </c>
      <c r="M40" s="304" t="str">
        <f t="shared" si="30"/>
        <v/>
      </c>
      <c r="N40" s="297" t="str">
        <f t="shared" si="30"/>
        <v>元気っ子保育園・屯田南</v>
      </c>
      <c r="O40" s="297" t="str">
        <f t="shared" si="30"/>
        <v/>
      </c>
      <c r="P40" s="297" t="str">
        <f t="shared" si="30"/>
        <v/>
      </c>
      <c r="Q40" s="297" t="str">
        <f t="shared" si="30"/>
        <v/>
      </c>
      <c r="R40" s="297" t="str">
        <f t="shared" si="30"/>
        <v/>
      </c>
      <c r="S40" s="297" t="str">
        <f t="shared" si="30"/>
        <v/>
      </c>
      <c r="T40" s="297" t="str">
        <f t="shared" si="30"/>
        <v/>
      </c>
      <c r="U40" s="297" t="str">
        <f t="shared" si="30"/>
        <v/>
      </c>
      <c r="V40" s="297" t="str">
        <f t="shared" si="30"/>
        <v/>
      </c>
      <c r="W40" s="297" t="str">
        <f t="shared" si="31"/>
        <v/>
      </c>
      <c r="X40" s="297" t="str">
        <f t="shared" si="31"/>
        <v/>
      </c>
      <c r="Y40" s="297" t="str">
        <f t="shared" si="31"/>
        <v/>
      </c>
      <c r="Z40" s="297" t="str">
        <f t="shared" si="31"/>
        <v/>
      </c>
      <c r="AA40" s="297" t="str">
        <f t="shared" si="31"/>
        <v/>
      </c>
      <c r="AB40" s="297" t="str">
        <f t="shared" si="31"/>
        <v/>
      </c>
      <c r="AC40" s="297" t="str">
        <f t="shared" si="31"/>
        <v/>
      </c>
      <c r="AD40" s="297" t="str">
        <f t="shared" si="31"/>
        <v/>
      </c>
      <c r="AE40" s="297" t="str">
        <f t="shared" si="31"/>
        <v/>
      </c>
      <c r="AF40" s="297" t="str">
        <f t="shared" si="31"/>
        <v/>
      </c>
      <c r="AG40" s="297" t="str">
        <f t="shared" si="32"/>
        <v/>
      </c>
      <c r="AH40" s="297" t="str">
        <f t="shared" si="32"/>
        <v/>
      </c>
      <c r="AI40" s="297" t="str">
        <f t="shared" si="32"/>
        <v/>
      </c>
      <c r="AJ40" s="297" t="str">
        <f t="shared" si="32"/>
        <v/>
      </c>
      <c r="AK40" s="297" t="str">
        <f t="shared" si="32"/>
        <v/>
      </c>
      <c r="AL40" s="297" t="str">
        <f t="shared" si="32"/>
        <v/>
      </c>
      <c r="AM40" s="297" t="str">
        <f t="shared" si="32"/>
        <v/>
      </c>
      <c r="AN40" s="297" t="str">
        <f t="shared" si="32"/>
        <v/>
      </c>
      <c r="AO40" s="297" t="str">
        <f t="shared" si="32"/>
        <v/>
      </c>
      <c r="AP40" s="297" t="str">
        <f t="shared" si="32"/>
        <v/>
      </c>
      <c r="AQ40" s="297" t="str">
        <f t="shared" si="33"/>
        <v/>
      </c>
      <c r="AR40" s="297" t="str">
        <f t="shared" si="33"/>
        <v/>
      </c>
      <c r="AS40" s="297" t="str">
        <f t="shared" si="33"/>
        <v/>
      </c>
      <c r="AT40" s="297" t="str">
        <f t="shared" si="33"/>
        <v/>
      </c>
      <c r="AU40" s="297" t="str">
        <f t="shared" si="33"/>
        <v/>
      </c>
      <c r="AV40" s="297" t="str">
        <f t="shared" si="33"/>
        <v/>
      </c>
      <c r="AW40" s="297" t="str">
        <f t="shared" si="33"/>
        <v/>
      </c>
      <c r="AX40" s="297" t="str">
        <f t="shared" si="33"/>
        <v/>
      </c>
      <c r="AY40" s="297" t="str">
        <f t="shared" si="33"/>
        <v/>
      </c>
      <c r="AZ40" s="297" t="str">
        <f t="shared" si="33"/>
        <v/>
      </c>
      <c r="BA40" s="297" t="str">
        <f t="shared" si="34"/>
        <v/>
      </c>
      <c r="BB40" s="297" t="str">
        <f t="shared" si="34"/>
        <v/>
      </c>
      <c r="BC40" s="297" t="str">
        <f t="shared" si="34"/>
        <v/>
      </c>
      <c r="BD40" s="297" t="str">
        <f t="shared" si="34"/>
        <v/>
      </c>
      <c r="BE40" s="297" t="str">
        <f t="shared" si="34"/>
        <v/>
      </c>
      <c r="BF40" s="297" t="str">
        <f t="shared" si="34"/>
        <v/>
      </c>
      <c r="BG40" s="297" t="str">
        <f t="shared" si="34"/>
        <v/>
      </c>
      <c r="BH40" s="297" t="str">
        <f t="shared" si="34"/>
        <v/>
      </c>
      <c r="BI40" s="297" t="str">
        <f t="shared" si="34"/>
        <v/>
      </c>
      <c r="BJ40" s="297" t="str">
        <f t="shared" si="34"/>
        <v/>
      </c>
      <c r="BK40" s="297" t="str">
        <f t="shared" si="35"/>
        <v/>
      </c>
      <c r="BL40" s="297" t="str">
        <f t="shared" si="35"/>
        <v/>
      </c>
      <c r="BM40" s="297" t="str">
        <f t="shared" si="35"/>
        <v/>
      </c>
      <c r="BN40" s="297" t="str">
        <f t="shared" si="35"/>
        <v/>
      </c>
      <c r="BO40" s="297" t="str">
        <f t="shared" si="35"/>
        <v/>
      </c>
      <c r="BP40" s="297" t="str">
        <f t="shared" si="35"/>
        <v/>
      </c>
      <c r="BQ40" s="297" t="str">
        <f t="shared" si="35"/>
        <v/>
      </c>
      <c r="BR40" s="297" t="str">
        <f t="shared" si="35"/>
        <v/>
      </c>
      <c r="BS40" s="297" t="str">
        <f t="shared" si="35"/>
        <v/>
      </c>
      <c r="BT40" s="297" t="str">
        <f t="shared" si="35"/>
        <v/>
      </c>
      <c r="BU40" s="297" t="str">
        <f t="shared" si="36"/>
        <v/>
      </c>
      <c r="BV40" s="297" t="str">
        <f t="shared" si="36"/>
        <v/>
      </c>
      <c r="BW40" s="297" t="str">
        <f t="shared" si="36"/>
        <v/>
      </c>
      <c r="BX40" s="297" t="str">
        <f t="shared" si="36"/>
        <v/>
      </c>
      <c r="BY40" s="297" t="str">
        <f t="shared" si="36"/>
        <v/>
      </c>
      <c r="BZ40" s="297" t="str">
        <f t="shared" si="36"/>
        <v/>
      </c>
      <c r="CA40" s="297" t="str">
        <f t="shared" si="36"/>
        <v/>
      </c>
      <c r="CB40" s="297" t="str">
        <f t="shared" si="36"/>
        <v/>
      </c>
      <c r="CC40" s="297" t="str">
        <f t="shared" si="36"/>
        <v/>
      </c>
      <c r="CD40" s="297" t="str">
        <f t="shared" si="36"/>
        <v/>
      </c>
      <c r="CE40" s="297" t="str">
        <f t="shared" si="37"/>
        <v/>
      </c>
      <c r="CF40" s="297" t="str">
        <f t="shared" si="37"/>
        <v/>
      </c>
      <c r="CG40" s="302">
        <f t="shared" si="37"/>
        <v>0</v>
      </c>
      <c r="CH40" s="302" t="str">
        <f t="shared" si="37"/>
        <v/>
      </c>
      <c r="CI40" s="302" t="str">
        <f t="shared" si="37"/>
        <v/>
      </c>
      <c r="CJ40" s="302" t="str">
        <f t="shared" si="37"/>
        <v/>
      </c>
      <c r="CK40" s="302" t="str">
        <f t="shared" si="37"/>
        <v/>
      </c>
      <c r="CL40" s="302" t="str">
        <f t="shared" si="37"/>
        <v/>
      </c>
      <c r="CM40" s="302" t="str">
        <f t="shared" si="37"/>
        <v/>
      </c>
      <c r="CN40" s="302" t="str">
        <f t="shared" si="37"/>
        <v/>
      </c>
      <c r="CO40" s="303" t="str">
        <f t="shared" si="37"/>
        <v/>
      </c>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row>
    <row r="41" spans="1:245" s="300" customFormat="1" ht="11.25" customHeight="1">
      <c r="A41" s="301">
        <v>200009</v>
      </c>
      <c r="B41" s="291" t="s">
        <v>595</v>
      </c>
      <c r="C41" s="291" t="s">
        <v>596</v>
      </c>
      <c r="D41" s="291" t="s">
        <v>597</v>
      </c>
      <c r="E41" s="291" t="s">
        <v>358</v>
      </c>
      <c r="F41" s="292" t="s">
        <v>361</v>
      </c>
      <c r="G41" s="293">
        <f t="shared" si="38"/>
        <v>200009</v>
      </c>
      <c r="H41" s="293">
        <f>COUNTIF($J$4:J41,J41)</f>
        <v>3</v>
      </c>
      <c r="I41" s="293" t="str">
        <f>IF(H41=1,COUNTIF($H$4:H41,1),"")</f>
        <v/>
      </c>
      <c r="J41" s="294" t="str">
        <f t="shared" si="4"/>
        <v>北区01私立01保育所</v>
      </c>
      <c r="K41" s="294" t="str">
        <f t="shared" si="5"/>
        <v>アートチャイルドケア札幌百合が原</v>
      </c>
      <c r="L41" s="295">
        <v>37</v>
      </c>
      <c r="M41" s="304" t="str">
        <f t="shared" si="30"/>
        <v/>
      </c>
      <c r="N41" s="297" t="str">
        <f t="shared" si="30"/>
        <v>こころ篠路保育園</v>
      </c>
      <c r="O41" s="297" t="str">
        <f t="shared" si="30"/>
        <v/>
      </c>
      <c r="P41" s="297" t="str">
        <f t="shared" si="30"/>
        <v/>
      </c>
      <c r="Q41" s="297" t="str">
        <f t="shared" si="30"/>
        <v/>
      </c>
      <c r="R41" s="297" t="str">
        <f t="shared" si="30"/>
        <v/>
      </c>
      <c r="S41" s="297" t="str">
        <f t="shared" si="30"/>
        <v/>
      </c>
      <c r="T41" s="297" t="str">
        <f t="shared" si="30"/>
        <v/>
      </c>
      <c r="U41" s="297" t="str">
        <f t="shared" si="30"/>
        <v/>
      </c>
      <c r="V41" s="297" t="str">
        <f t="shared" si="30"/>
        <v/>
      </c>
      <c r="W41" s="297" t="str">
        <f t="shared" si="31"/>
        <v/>
      </c>
      <c r="X41" s="297" t="str">
        <f t="shared" si="31"/>
        <v/>
      </c>
      <c r="Y41" s="297" t="str">
        <f t="shared" si="31"/>
        <v/>
      </c>
      <c r="Z41" s="297" t="str">
        <f t="shared" si="31"/>
        <v/>
      </c>
      <c r="AA41" s="297" t="str">
        <f t="shared" si="31"/>
        <v/>
      </c>
      <c r="AB41" s="297" t="str">
        <f t="shared" si="31"/>
        <v/>
      </c>
      <c r="AC41" s="297" t="str">
        <f t="shared" si="31"/>
        <v/>
      </c>
      <c r="AD41" s="297" t="str">
        <f t="shared" si="31"/>
        <v/>
      </c>
      <c r="AE41" s="297" t="str">
        <f t="shared" si="31"/>
        <v/>
      </c>
      <c r="AF41" s="297" t="str">
        <f t="shared" si="31"/>
        <v/>
      </c>
      <c r="AG41" s="297" t="str">
        <f t="shared" si="32"/>
        <v/>
      </c>
      <c r="AH41" s="297" t="str">
        <f t="shared" si="32"/>
        <v/>
      </c>
      <c r="AI41" s="297" t="str">
        <f t="shared" si="32"/>
        <v/>
      </c>
      <c r="AJ41" s="297" t="str">
        <f t="shared" si="32"/>
        <v/>
      </c>
      <c r="AK41" s="297" t="str">
        <f t="shared" si="32"/>
        <v/>
      </c>
      <c r="AL41" s="297" t="str">
        <f t="shared" si="32"/>
        <v/>
      </c>
      <c r="AM41" s="297" t="str">
        <f t="shared" si="32"/>
        <v/>
      </c>
      <c r="AN41" s="297" t="str">
        <f t="shared" si="32"/>
        <v/>
      </c>
      <c r="AO41" s="297" t="str">
        <f t="shared" si="32"/>
        <v/>
      </c>
      <c r="AP41" s="297" t="str">
        <f t="shared" si="32"/>
        <v/>
      </c>
      <c r="AQ41" s="297" t="str">
        <f t="shared" si="33"/>
        <v/>
      </c>
      <c r="AR41" s="297" t="str">
        <f t="shared" si="33"/>
        <v/>
      </c>
      <c r="AS41" s="297" t="str">
        <f t="shared" si="33"/>
        <v/>
      </c>
      <c r="AT41" s="297" t="str">
        <f t="shared" si="33"/>
        <v/>
      </c>
      <c r="AU41" s="297" t="str">
        <f t="shared" si="33"/>
        <v/>
      </c>
      <c r="AV41" s="297" t="str">
        <f t="shared" si="33"/>
        <v/>
      </c>
      <c r="AW41" s="297" t="str">
        <f t="shared" si="33"/>
        <v/>
      </c>
      <c r="AX41" s="297" t="str">
        <f t="shared" si="33"/>
        <v/>
      </c>
      <c r="AY41" s="297" t="str">
        <f t="shared" si="33"/>
        <v/>
      </c>
      <c r="AZ41" s="297" t="str">
        <f t="shared" si="33"/>
        <v/>
      </c>
      <c r="BA41" s="297" t="str">
        <f t="shared" si="34"/>
        <v/>
      </c>
      <c r="BB41" s="297" t="str">
        <f t="shared" si="34"/>
        <v/>
      </c>
      <c r="BC41" s="297" t="str">
        <f t="shared" si="34"/>
        <v/>
      </c>
      <c r="BD41" s="297" t="str">
        <f t="shared" si="34"/>
        <v/>
      </c>
      <c r="BE41" s="297" t="str">
        <f t="shared" si="34"/>
        <v/>
      </c>
      <c r="BF41" s="297" t="str">
        <f t="shared" si="34"/>
        <v/>
      </c>
      <c r="BG41" s="297" t="str">
        <f t="shared" si="34"/>
        <v/>
      </c>
      <c r="BH41" s="297" t="str">
        <f t="shared" si="34"/>
        <v/>
      </c>
      <c r="BI41" s="297" t="str">
        <f t="shared" si="34"/>
        <v/>
      </c>
      <c r="BJ41" s="297" t="str">
        <f t="shared" si="34"/>
        <v/>
      </c>
      <c r="BK41" s="297" t="str">
        <f t="shared" si="35"/>
        <v/>
      </c>
      <c r="BL41" s="297" t="str">
        <f t="shared" si="35"/>
        <v/>
      </c>
      <c r="BM41" s="297" t="str">
        <f t="shared" si="35"/>
        <v/>
      </c>
      <c r="BN41" s="297" t="str">
        <f t="shared" si="35"/>
        <v/>
      </c>
      <c r="BO41" s="297" t="str">
        <f t="shared" si="35"/>
        <v/>
      </c>
      <c r="BP41" s="297" t="str">
        <f t="shared" si="35"/>
        <v/>
      </c>
      <c r="BQ41" s="297" t="str">
        <f t="shared" si="35"/>
        <v/>
      </c>
      <c r="BR41" s="297" t="str">
        <f t="shared" si="35"/>
        <v/>
      </c>
      <c r="BS41" s="297" t="str">
        <f t="shared" si="35"/>
        <v/>
      </c>
      <c r="BT41" s="297" t="str">
        <f t="shared" si="35"/>
        <v/>
      </c>
      <c r="BU41" s="297" t="str">
        <f t="shared" si="36"/>
        <v/>
      </c>
      <c r="BV41" s="297" t="str">
        <f t="shared" si="36"/>
        <v/>
      </c>
      <c r="BW41" s="297" t="str">
        <f t="shared" si="36"/>
        <v/>
      </c>
      <c r="BX41" s="297" t="str">
        <f t="shared" si="36"/>
        <v/>
      </c>
      <c r="BY41" s="297" t="str">
        <f t="shared" si="36"/>
        <v/>
      </c>
      <c r="BZ41" s="297" t="str">
        <f t="shared" si="36"/>
        <v/>
      </c>
      <c r="CA41" s="297" t="str">
        <f t="shared" si="36"/>
        <v/>
      </c>
      <c r="CB41" s="297" t="str">
        <f t="shared" si="36"/>
        <v/>
      </c>
      <c r="CC41" s="297" t="str">
        <f t="shared" si="36"/>
        <v/>
      </c>
      <c r="CD41" s="297" t="str">
        <f t="shared" si="36"/>
        <v/>
      </c>
      <c r="CE41" s="297" t="str">
        <f t="shared" si="37"/>
        <v/>
      </c>
      <c r="CF41" s="297" t="str">
        <f t="shared" si="37"/>
        <v/>
      </c>
      <c r="CG41" s="302">
        <f t="shared" si="37"/>
        <v>0</v>
      </c>
      <c r="CH41" s="302" t="str">
        <f t="shared" si="37"/>
        <v/>
      </c>
      <c r="CI41" s="302" t="str">
        <f t="shared" si="37"/>
        <v/>
      </c>
      <c r="CJ41" s="302" t="str">
        <f t="shared" si="37"/>
        <v/>
      </c>
      <c r="CK41" s="302" t="str">
        <f t="shared" si="37"/>
        <v/>
      </c>
      <c r="CL41" s="302" t="str">
        <f t="shared" si="37"/>
        <v/>
      </c>
      <c r="CM41" s="302" t="str">
        <f t="shared" si="37"/>
        <v/>
      </c>
      <c r="CN41" s="302" t="str">
        <f t="shared" si="37"/>
        <v/>
      </c>
      <c r="CO41" s="303" t="str">
        <f t="shared" si="37"/>
        <v/>
      </c>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row>
    <row r="42" spans="1:245" s="300" customFormat="1" ht="11.25" customHeight="1">
      <c r="A42" s="301">
        <v>200010</v>
      </c>
      <c r="B42" s="291" t="s">
        <v>595</v>
      </c>
      <c r="C42" s="291" t="s">
        <v>596</v>
      </c>
      <c r="D42" s="291" t="s">
        <v>597</v>
      </c>
      <c r="E42" s="291" t="s">
        <v>358</v>
      </c>
      <c r="F42" s="292" t="s">
        <v>362</v>
      </c>
      <c r="G42" s="293">
        <f t="shared" si="38"/>
        <v>200010</v>
      </c>
      <c r="H42" s="293">
        <f>COUNTIF($J$4:J42,J42)</f>
        <v>4</v>
      </c>
      <c r="I42" s="293" t="str">
        <f>IF(H42=1,COUNTIF($H$4:H42,1),"")</f>
        <v/>
      </c>
      <c r="J42" s="294" t="str">
        <f t="shared" si="4"/>
        <v>北区01私立01保育所</v>
      </c>
      <c r="K42" s="294" t="str">
        <f t="shared" si="5"/>
        <v>新琴似南保育園</v>
      </c>
      <c r="L42" s="295">
        <v>38</v>
      </c>
      <c r="M42" s="304" t="str">
        <f t="shared" si="30"/>
        <v/>
      </c>
      <c r="N42" s="297" t="str">
        <f t="shared" si="30"/>
        <v>屯田南保育園</v>
      </c>
      <c r="O42" s="297" t="str">
        <f t="shared" si="30"/>
        <v/>
      </c>
      <c r="P42" s="297" t="str">
        <f t="shared" si="30"/>
        <v/>
      </c>
      <c r="Q42" s="297" t="str">
        <f t="shared" si="30"/>
        <v/>
      </c>
      <c r="R42" s="297" t="str">
        <f t="shared" si="30"/>
        <v/>
      </c>
      <c r="S42" s="297" t="str">
        <f t="shared" si="30"/>
        <v/>
      </c>
      <c r="T42" s="297" t="str">
        <f t="shared" si="30"/>
        <v/>
      </c>
      <c r="U42" s="297" t="str">
        <f t="shared" si="30"/>
        <v/>
      </c>
      <c r="V42" s="297" t="str">
        <f t="shared" si="30"/>
        <v/>
      </c>
      <c r="W42" s="297" t="str">
        <f t="shared" si="31"/>
        <v/>
      </c>
      <c r="X42" s="297" t="str">
        <f t="shared" si="31"/>
        <v/>
      </c>
      <c r="Y42" s="297" t="str">
        <f t="shared" si="31"/>
        <v/>
      </c>
      <c r="Z42" s="297" t="str">
        <f t="shared" si="31"/>
        <v/>
      </c>
      <c r="AA42" s="297" t="str">
        <f t="shared" si="31"/>
        <v/>
      </c>
      <c r="AB42" s="297" t="str">
        <f t="shared" si="31"/>
        <v/>
      </c>
      <c r="AC42" s="297" t="str">
        <f t="shared" si="31"/>
        <v/>
      </c>
      <c r="AD42" s="297" t="str">
        <f t="shared" si="31"/>
        <v/>
      </c>
      <c r="AE42" s="297" t="str">
        <f t="shared" si="31"/>
        <v/>
      </c>
      <c r="AF42" s="297" t="str">
        <f t="shared" si="31"/>
        <v/>
      </c>
      <c r="AG42" s="297" t="str">
        <f t="shared" si="32"/>
        <v/>
      </c>
      <c r="AH42" s="297" t="str">
        <f t="shared" si="32"/>
        <v/>
      </c>
      <c r="AI42" s="297" t="str">
        <f t="shared" si="32"/>
        <v/>
      </c>
      <c r="AJ42" s="297" t="str">
        <f t="shared" si="32"/>
        <v/>
      </c>
      <c r="AK42" s="297" t="str">
        <f t="shared" si="32"/>
        <v/>
      </c>
      <c r="AL42" s="297" t="str">
        <f t="shared" si="32"/>
        <v/>
      </c>
      <c r="AM42" s="297" t="str">
        <f t="shared" si="32"/>
        <v/>
      </c>
      <c r="AN42" s="297" t="str">
        <f t="shared" si="32"/>
        <v/>
      </c>
      <c r="AO42" s="297" t="str">
        <f t="shared" si="32"/>
        <v/>
      </c>
      <c r="AP42" s="297" t="str">
        <f t="shared" si="32"/>
        <v/>
      </c>
      <c r="AQ42" s="297" t="str">
        <f t="shared" si="33"/>
        <v/>
      </c>
      <c r="AR42" s="297" t="str">
        <f t="shared" si="33"/>
        <v/>
      </c>
      <c r="AS42" s="297" t="str">
        <f t="shared" si="33"/>
        <v/>
      </c>
      <c r="AT42" s="297" t="str">
        <f t="shared" si="33"/>
        <v/>
      </c>
      <c r="AU42" s="297" t="str">
        <f t="shared" si="33"/>
        <v/>
      </c>
      <c r="AV42" s="297" t="str">
        <f t="shared" si="33"/>
        <v/>
      </c>
      <c r="AW42" s="297" t="str">
        <f t="shared" si="33"/>
        <v/>
      </c>
      <c r="AX42" s="297" t="str">
        <f t="shared" si="33"/>
        <v/>
      </c>
      <c r="AY42" s="297" t="str">
        <f t="shared" si="33"/>
        <v/>
      </c>
      <c r="AZ42" s="297" t="str">
        <f t="shared" si="33"/>
        <v/>
      </c>
      <c r="BA42" s="297" t="str">
        <f t="shared" si="34"/>
        <v/>
      </c>
      <c r="BB42" s="297" t="str">
        <f t="shared" si="34"/>
        <v/>
      </c>
      <c r="BC42" s="297" t="str">
        <f t="shared" si="34"/>
        <v/>
      </c>
      <c r="BD42" s="297" t="str">
        <f t="shared" si="34"/>
        <v/>
      </c>
      <c r="BE42" s="297" t="str">
        <f t="shared" si="34"/>
        <v/>
      </c>
      <c r="BF42" s="297" t="str">
        <f t="shared" si="34"/>
        <v/>
      </c>
      <c r="BG42" s="297" t="str">
        <f t="shared" si="34"/>
        <v/>
      </c>
      <c r="BH42" s="297" t="str">
        <f t="shared" si="34"/>
        <v/>
      </c>
      <c r="BI42" s="297" t="str">
        <f t="shared" si="34"/>
        <v/>
      </c>
      <c r="BJ42" s="297" t="str">
        <f t="shared" si="34"/>
        <v/>
      </c>
      <c r="BK42" s="297" t="str">
        <f t="shared" si="35"/>
        <v/>
      </c>
      <c r="BL42" s="297" t="str">
        <f t="shared" si="35"/>
        <v/>
      </c>
      <c r="BM42" s="297" t="str">
        <f t="shared" si="35"/>
        <v/>
      </c>
      <c r="BN42" s="297" t="str">
        <f t="shared" si="35"/>
        <v/>
      </c>
      <c r="BO42" s="297" t="str">
        <f t="shared" si="35"/>
        <v/>
      </c>
      <c r="BP42" s="297" t="str">
        <f t="shared" si="35"/>
        <v/>
      </c>
      <c r="BQ42" s="297" t="str">
        <f t="shared" si="35"/>
        <v/>
      </c>
      <c r="BR42" s="297" t="str">
        <f t="shared" si="35"/>
        <v/>
      </c>
      <c r="BS42" s="297" t="str">
        <f t="shared" si="35"/>
        <v/>
      </c>
      <c r="BT42" s="297" t="str">
        <f t="shared" si="35"/>
        <v/>
      </c>
      <c r="BU42" s="297" t="str">
        <f t="shared" si="36"/>
        <v/>
      </c>
      <c r="BV42" s="297" t="str">
        <f t="shared" si="36"/>
        <v/>
      </c>
      <c r="BW42" s="297" t="str">
        <f t="shared" si="36"/>
        <v/>
      </c>
      <c r="BX42" s="297" t="str">
        <f t="shared" si="36"/>
        <v/>
      </c>
      <c r="BY42" s="297" t="str">
        <f t="shared" si="36"/>
        <v/>
      </c>
      <c r="BZ42" s="297" t="str">
        <f t="shared" si="36"/>
        <v/>
      </c>
      <c r="CA42" s="297" t="str">
        <f t="shared" si="36"/>
        <v/>
      </c>
      <c r="CB42" s="297" t="str">
        <f t="shared" si="36"/>
        <v/>
      </c>
      <c r="CC42" s="297" t="str">
        <f t="shared" si="36"/>
        <v/>
      </c>
      <c r="CD42" s="297" t="str">
        <f t="shared" si="36"/>
        <v/>
      </c>
      <c r="CE42" s="297" t="str">
        <f t="shared" si="37"/>
        <v/>
      </c>
      <c r="CF42" s="297" t="str">
        <f t="shared" si="37"/>
        <v/>
      </c>
      <c r="CG42" s="302" t="str">
        <f t="shared" si="37"/>
        <v/>
      </c>
      <c r="CH42" s="302" t="str">
        <f t="shared" si="37"/>
        <v/>
      </c>
      <c r="CI42" s="302" t="str">
        <f t="shared" si="37"/>
        <v/>
      </c>
      <c r="CJ42" s="302" t="str">
        <f t="shared" si="37"/>
        <v/>
      </c>
      <c r="CK42" s="302" t="str">
        <f t="shared" si="37"/>
        <v/>
      </c>
      <c r="CL42" s="302" t="str">
        <f t="shared" si="37"/>
        <v/>
      </c>
      <c r="CM42" s="302" t="str">
        <f t="shared" si="37"/>
        <v/>
      </c>
      <c r="CN42" s="302" t="str">
        <f t="shared" si="37"/>
        <v/>
      </c>
      <c r="CO42" s="303" t="str">
        <f t="shared" si="37"/>
        <v/>
      </c>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29"/>
      <c r="GV42" s="129"/>
      <c r="GW42" s="129"/>
      <c r="GX42" s="129"/>
      <c r="GY42" s="129"/>
      <c r="GZ42" s="129"/>
      <c r="HA42" s="129"/>
      <c r="HB42" s="129"/>
      <c r="HC42" s="129"/>
      <c r="HD42" s="129"/>
      <c r="HE42" s="129"/>
      <c r="HF42" s="129"/>
      <c r="HG42" s="129"/>
      <c r="HH42" s="129"/>
      <c r="HI42" s="129"/>
      <c r="HJ42" s="129"/>
      <c r="HK42" s="129"/>
      <c r="HL42" s="129"/>
      <c r="HM42" s="129"/>
      <c r="HN42" s="129"/>
      <c r="HO42" s="129"/>
      <c r="HP42" s="129"/>
      <c r="HQ42" s="129"/>
      <c r="HR42" s="129"/>
      <c r="HS42" s="129"/>
      <c r="HT42" s="129"/>
      <c r="HU42" s="129"/>
      <c r="HV42" s="129"/>
      <c r="HW42" s="129"/>
      <c r="HX42" s="129"/>
      <c r="HY42" s="129"/>
      <c r="HZ42" s="129"/>
      <c r="IA42" s="129"/>
      <c r="IB42" s="129"/>
      <c r="IC42" s="129"/>
      <c r="ID42" s="129"/>
      <c r="IE42" s="129"/>
      <c r="IF42" s="129"/>
      <c r="IG42" s="129"/>
      <c r="IH42" s="129"/>
      <c r="II42" s="129"/>
      <c r="IJ42" s="129"/>
      <c r="IK42" s="129"/>
    </row>
    <row r="43" spans="1:245" s="300" customFormat="1" ht="11.25" customHeight="1">
      <c r="A43" s="301">
        <v>200012</v>
      </c>
      <c r="B43" s="291" t="s">
        <v>595</v>
      </c>
      <c r="C43" s="291" t="s">
        <v>596</v>
      </c>
      <c r="D43" s="291" t="s">
        <v>597</v>
      </c>
      <c r="E43" s="291" t="s">
        <v>358</v>
      </c>
      <c r="F43" s="292" t="s">
        <v>363</v>
      </c>
      <c r="G43" s="293">
        <f t="shared" si="38"/>
        <v>200012</v>
      </c>
      <c r="H43" s="293">
        <f>COUNTIF($J$4:J43,J43)</f>
        <v>5</v>
      </c>
      <c r="I43" s="293" t="str">
        <f>IF(H43=1,COUNTIF($H$4:H43,1),"")</f>
        <v/>
      </c>
      <c r="J43" s="294" t="str">
        <f t="shared" si="4"/>
        <v>北区01私立01保育所</v>
      </c>
      <c r="K43" s="294" t="str">
        <f t="shared" si="5"/>
        <v>麻生保育園</v>
      </c>
      <c r="L43" s="295">
        <v>39</v>
      </c>
      <c r="M43" s="304" t="str">
        <f t="shared" si="30"/>
        <v/>
      </c>
      <c r="N43" s="297" t="str">
        <f t="shared" si="30"/>
        <v/>
      </c>
      <c r="O43" s="297" t="str">
        <f t="shared" si="30"/>
        <v/>
      </c>
      <c r="P43" s="297" t="str">
        <f t="shared" si="30"/>
        <v/>
      </c>
      <c r="Q43" s="297" t="str">
        <f t="shared" si="30"/>
        <v/>
      </c>
      <c r="R43" s="297" t="str">
        <f t="shared" si="30"/>
        <v/>
      </c>
      <c r="S43" s="297" t="str">
        <f t="shared" si="30"/>
        <v/>
      </c>
      <c r="T43" s="297" t="str">
        <f t="shared" si="30"/>
        <v/>
      </c>
      <c r="U43" s="297" t="str">
        <f t="shared" si="30"/>
        <v/>
      </c>
      <c r="V43" s="297" t="str">
        <f t="shared" si="30"/>
        <v/>
      </c>
      <c r="W43" s="297" t="str">
        <f t="shared" si="31"/>
        <v/>
      </c>
      <c r="X43" s="297" t="str">
        <f t="shared" si="31"/>
        <v/>
      </c>
      <c r="Y43" s="297" t="str">
        <f t="shared" si="31"/>
        <v/>
      </c>
      <c r="Z43" s="297" t="str">
        <f t="shared" si="31"/>
        <v/>
      </c>
      <c r="AA43" s="297" t="str">
        <f t="shared" si="31"/>
        <v/>
      </c>
      <c r="AB43" s="297" t="str">
        <f t="shared" si="31"/>
        <v/>
      </c>
      <c r="AC43" s="297" t="str">
        <f t="shared" si="31"/>
        <v/>
      </c>
      <c r="AD43" s="297" t="str">
        <f t="shared" si="31"/>
        <v/>
      </c>
      <c r="AE43" s="297" t="str">
        <f t="shared" si="31"/>
        <v/>
      </c>
      <c r="AF43" s="297" t="str">
        <f t="shared" si="31"/>
        <v/>
      </c>
      <c r="AG43" s="297" t="str">
        <f t="shared" si="32"/>
        <v/>
      </c>
      <c r="AH43" s="297" t="str">
        <f t="shared" si="32"/>
        <v/>
      </c>
      <c r="AI43" s="297" t="str">
        <f t="shared" si="32"/>
        <v/>
      </c>
      <c r="AJ43" s="297" t="str">
        <f t="shared" si="32"/>
        <v/>
      </c>
      <c r="AK43" s="297" t="str">
        <f t="shared" si="32"/>
        <v/>
      </c>
      <c r="AL43" s="297" t="str">
        <f t="shared" si="32"/>
        <v/>
      </c>
      <c r="AM43" s="297" t="str">
        <f t="shared" si="32"/>
        <v/>
      </c>
      <c r="AN43" s="297" t="str">
        <f t="shared" si="32"/>
        <v/>
      </c>
      <c r="AO43" s="297" t="str">
        <f t="shared" si="32"/>
        <v/>
      </c>
      <c r="AP43" s="297" t="str">
        <f t="shared" si="32"/>
        <v/>
      </c>
      <c r="AQ43" s="297" t="str">
        <f t="shared" si="33"/>
        <v/>
      </c>
      <c r="AR43" s="297" t="str">
        <f t="shared" si="33"/>
        <v/>
      </c>
      <c r="AS43" s="297" t="str">
        <f t="shared" si="33"/>
        <v/>
      </c>
      <c r="AT43" s="297" t="str">
        <f t="shared" si="33"/>
        <v/>
      </c>
      <c r="AU43" s="297" t="str">
        <f t="shared" si="33"/>
        <v/>
      </c>
      <c r="AV43" s="297" t="str">
        <f t="shared" si="33"/>
        <v/>
      </c>
      <c r="AW43" s="297" t="str">
        <f t="shared" si="33"/>
        <v/>
      </c>
      <c r="AX43" s="297" t="str">
        <f t="shared" si="33"/>
        <v/>
      </c>
      <c r="AY43" s="297" t="str">
        <f t="shared" si="33"/>
        <v/>
      </c>
      <c r="AZ43" s="297" t="str">
        <f t="shared" si="33"/>
        <v/>
      </c>
      <c r="BA43" s="297" t="str">
        <f t="shared" si="34"/>
        <v/>
      </c>
      <c r="BB43" s="297" t="str">
        <f t="shared" si="34"/>
        <v/>
      </c>
      <c r="BC43" s="297" t="str">
        <f t="shared" si="34"/>
        <v/>
      </c>
      <c r="BD43" s="297" t="str">
        <f t="shared" si="34"/>
        <v/>
      </c>
      <c r="BE43" s="297" t="str">
        <f t="shared" si="34"/>
        <v/>
      </c>
      <c r="BF43" s="297" t="str">
        <f t="shared" si="34"/>
        <v/>
      </c>
      <c r="BG43" s="297" t="str">
        <f t="shared" si="34"/>
        <v/>
      </c>
      <c r="BH43" s="297" t="str">
        <f t="shared" si="34"/>
        <v/>
      </c>
      <c r="BI43" s="297" t="str">
        <f t="shared" si="34"/>
        <v/>
      </c>
      <c r="BJ43" s="297" t="str">
        <f t="shared" si="34"/>
        <v/>
      </c>
      <c r="BK43" s="297" t="str">
        <f t="shared" si="35"/>
        <v/>
      </c>
      <c r="BL43" s="297" t="str">
        <f t="shared" si="35"/>
        <v/>
      </c>
      <c r="BM43" s="297" t="str">
        <f t="shared" si="35"/>
        <v/>
      </c>
      <c r="BN43" s="297" t="str">
        <f t="shared" si="35"/>
        <v/>
      </c>
      <c r="BO43" s="297" t="str">
        <f t="shared" si="35"/>
        <v/>
      </c>
      <c r="BP43" s="297" t="str">
        <f t="shared" si="35"/>
        <v/>
      </c>
      <c r="BQ43" s="297" t="str">
        <f t="shared" si="35"/>
        <v/>
      </c>
      <c r="BR43" s="297" t="str">
        <f t="shared" si="35"/>
        <v/>
      </c>
      <c r="BS43" s="297" t="str">
        <f t="shared" si="35"/>
        <v/>
      </c>
      <c r="BT43" s="297" t="str">
        <f t="shared" si="35"/>
        <v/>
      </c>
      <c r="BU43" s="297" t="str">
        <f t="shared" si="36"/>
        <v/>
      </c>
      <c r="BV43" s="297" t="str">
        <f t="shared" si="36"/>
        <v/>
      </c>
      <c r="BW43" s="297" t="str">
        <f t="shared" si="36"/>
        <v/>
      </c>
      <c r="BX43" s="297" t="str">
        <f t="shared" si="36"/>
        <v/>
      </c>
      <c r="BY43" s="297" t="str">
        <f t="shared" si="36"/>
        <v/>
      </c>
      <c r="BZ43" s="297" t="str">
        <f t="shared" si="36"/>
        <v/>
      </c>
      <c r="CA43" s="297" t="str">
        <f t="shared" si="36"/>
        <v/>
      </c>
      <c r="CB43" s="297" t="str">
        <f t="shared" si="36"/>
        <v/>
      </c>
      <c r="CC43" s="297" t="str">
        <f t="shared" si="36"/>
        <v/>
      </c>
      <c r="CD43" s="297" t="str">
        <f t="shared" si="36"/>
        <v/>
      </c>
      <c r="CE43" s="297" t="str">
        <f t="shared" si="37"/>
        <v/>
      </c>
      <c r="CF43" s="297" t="str">
        <f t="shared" si="37"/>
        <v/>
      </c>
      <c r="CG43" s="302" t="str">
        <f t="shared" si="37"/>
        <v/>
      </c>
      <c r="CH43" s="302" t="str">
        <f t="shared" si="37"/>
        <v/>
      </c>
      <c r="CI43" s="302" t="str">
        <f t="shared" si="37"/>
        <v/>
      </c>
      <c r="CJ43" s="302" t="str">
        <f t="shared" si="37"/>
        <v/>
      </c>
      <c r="CK43" s="302" t="str">
        <f t="shared" si="37"/>
        <v/>
      </c>
      <c r="CL43" s="302" t="str">
        <f t="shared" si="37"/>
        <v/>
      </c>
      <c r="CM43" s="302" t="str">
        <f t="shared" si="37"/>
        <v/>
      </c>
      <c r="CN43" s="302" t="str">
        <f t="shared" si="37"/>
        <v/>
      </c>
      <c r="CO43" s="303" t="str">
        <f t="shared" si="37"/>
        <v/>
      </c>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c r="GC43" s="129"/>
      <c r="GD43" s="129"/>
      <c r="GE43" s="129"/>
      <c r="GF43" s="129"/>
      <c r="GG43" s="129"/>
      <c r="GH43" s="129"/>
      <c r="GI43" s="129"/>
      <c r="GJ43" s="129"/>
      <c r="GK43" s="129"/>
      <c r="GL43" s="129"/>
      <c r="GM43" s="129"/>
      <c r="GN43" s="129"/>
      <c r="GO43" s="129"/>
      <c r="GP43" s="129"/>
      <c r="GQ43" s="129"/>
      <c r="GR43" s="129"/>
      <c r="GS43" s="129"/>
      <c r="GT43" s="129"/>
      <c r="GU43" s="129"/>
      <c r="GV43" s="129"/>
      <c r="GW43" s="129"/>
      <c r="GX43" s="129"/>
      <c r="GY43" s="129"/>
      <c r="GZ43" s="129"/>
      <c r="HA43" s="129"/>
      <c r="HB43" s="129"/>
      <c r="HC43" s="129"/>
      <c r="HD43" s="129"/>
      <c r="HE43" s="129"/>
      <c r="HF43" s="129"/>
      <c r="HG43" s="129"/>
      <c r="HH43" s="129"/>
      <c r="HI43" s="129"/>
      <c r="HJ43" s="129"/>
      <c r="HK43" s="129"/>
      <c r="HL43" s="129"/>
      <c r="HM43" s="129"/>
      <c r="HN43" s="129"/>
      <c r="HO43" s="129"/>
      <c r="HP43" s="129"/>
      <c r="HQ43" s="129"/>
      <c r="HR43" s="129"/>
      <c r="HS43" s="129"/>
      <c r="HT43" s="129"/>
      <c r="HU43" s="129"/>
      <c r="HV43" s="129"/>
      <c r="HW43" s="129"/>
      <c r="HX43" s="129"/>
      <c r="HY43" s="129"/>
      <c r="HZ43" s="129"/>
      <c r="IA43" s="129"/>
      <c r="IB43" s="129"/>
      <c r="IC43" s="129"/>
      <c r="ID43" s="129"/>
      <c r="IE43" s="129"/>
      <c r="IF43" s="129"/>
      <c r="IG43" s="129"/>
      <c r="IH43" s="129"/>
      <c r="II43" s="129"/>
      <c r="IJ43" s="129"/>
      <c r="IK43" s="129"/>
    </row>
    <row r="44" spans="1:245" s="300" customFormat="1" ht="11.25" customHeight="1">
      <c r="A44" s="301">
        <v>200013</v>
      </c>
      <c r="B44" s="291" t="s">
        <v>595</v>
      </c>
      <c r="C44" s="291" t="s">
        <v>596</v>
      </c>
      <c r="D44" s="291" t="s">
        <v>597</v>
      </c>
      <c r="E44" s="291" t="s">
        <v>358</v>
      </c>
      <c r="F44" s="292" t="s">
        <v>364</v>
      </c>
      <c r="G44" s="293">
        <f t="shared" si="38"/>
        <v>200013</v>
      </c>
      <c r="H44" s="293">
        <f>COUNTIF($J$4:J44,J44)</f>
        <v>6</v>
      </c>
      <c r="I44" s="293" t="str">
        <f>IF(H44=1,COUNTIF($H$4:H44,1),"")</f>
        <v/>
      </c>
      <c r="J44" s="294" t="str">
        <f t="shared" si="4"/>
        <v>北区01私立01保育所</v>
      </c>
      <c r="K44" s="294" t="str">
        <f t="shared" si="5"/>
        <v>屯田保育園</v>
      </c>
      <c r="L44" s="295">
        <v>40</v>
      </c>
      <c r="M44" s="304" t="str">
        <f t="shared" si="30"/>
        <v/>
      </c>
      <c r="N44" s="297" t="str">
        <f t="shared" si="30"/>
        <v/>
      </c>
      <c r="O44" s="297" t="str">
        <f t="shared" si="30"/>
        <v/>
      </c>
      <c r="P44" s="297" t="str">
        <f t="shared" si="30"/>
        <v/>
      </c>
      <c r="Q44" s="297" t="str">
        <f t="shared" si="30"/>
        <v/>
      </c>
      <c r="R44" s="297" t="str">
        <f t="shared" si="30"/>
        <v/>
      </c>
      <c r="S44" s="297" t="str">
        <f t="shared" si="30"/>
        <v/>
      </c>
      <c r="T44" s="297" t="str">
        <f t="shared" si="30"/>
        <v/>
      </c>
      <c r="U44" s="297" t="str">
        <f t="shared" si="30"/>
        <v/>
      </c>
      <c r="V44" s="297" t="str">
        <f t="shared" si="30"/>
        <v/>
      </c>
      <c r="W44" s="297" t="str">
        <f t="shared" si="31"/>
        <v/>
      </c>
      <c r="X44" s="297" t="str">
        <f t="shared" si="31"/>
        <v/>
      </c>
      <c r="Y44" s="297" t="str">
        <f t="shared" si="31"/>
        <v/>
      </c>
      <c r="Z44" s="297" t="str">
        <f t="shared" si="31"/>
        <v/>
      </c>
      <c r="AA44" s="297" t="str">
        <f t="shared" si="31"/>
        <v/>
      </c>
      <c r="AB44" s="297" t="str">
        <f t="shared" si="31"/>
        <v/>
      </c>
      <c r="AC44" s="297" t="str">
        <f t="shared" si="31"/>
        <v/>
      </c>
      <c r="AD44" s="297" t="str">
        <f t="shared" si="31"/>
        <v/>
      </c>
      <c r="AE44" s="297" t="str">
        <f t="shared" si="31"/>
        <v/>
      </c>
      <c r="AF44" s="297" t="str">
        <f t="shared" si="31"/>
        <v/>
      </c>
      <c r="AG44" s="297" t="str">
        <f t="shared" si="32"/>
        <v/>
      </c>
      <c r="AH44" s="297" t="str">
        <f t="shared" si="32"/>
        <v/>
      </c>
      <c r="AI44" s="297" t="str">
        <f t="shared" si="32"/>
        <v/>
      </c>
      <c r="AJ44" s="297" t="str">
        <f t="shared" si="32"/>
        <v/>
      </c>
      <c r="AK44" s="297" t="str">
        <f t="shared" si="32"/>
        <v/>
      </c>
      <c r="AL44" s="297" t="str">
        <f t="shared" si="32"/>
        <v/>
      </c>
      <c r="AM44" s="297" t="str">
        <f t="shared" si="32"/>
        <v/>
      </c>
      <c r="AN44" s="297" t="str">
        <f t="shared" si="32"/>
        <v/>
      </c>
      <c r="AO44" s="297" t="str">
        <f t="shared" si="32"/>
        <v/>
      </c>
      <c r="AP44" s="297" t="str">
        <f t="shared" si="32"/>
        <v/>
      </c>
      <c r="AQ44" s="297" t="str">
        <f t="shared" si="33"/>
        <v/>
      </c>
      <c r="AR44" s="297" t="str">
        <f t="shared" si="33"/>
        <v/>
      </c>
      <c r="AS44" s="297" t="str">
        <f t="shared" si="33"/>
        <v/>
      </c>
      <c r="AT44" s="297" t="str">
        <f t="shared" si="33"/>
        <v/>
      </c>
      <c r="AU44" s="297" t="str">
        <f t="shared" si="33"/>
        <v/>
      </c>
      <c r="AV44" s="297" t="str">
        <f t="shared" si="33"/>
        <v/>
      </c>
      <c r="AW44" s="297" t="str">
        <f t="shared" si="33"/>
        <v/>
      </c>
      <c r="AX44" s="297" t="str">
        <f t="shared" si="33"/>
        <v/>
      </c>
      <c r="AY44" s="297" t="str">
        <f t="shared" si="33"/>
        <v/>
      </c>
      <c r="AZ44" s="297" t="str">
        <f t="shared" si="33"/>
        <v/>
      </c>
      <c r="BA44" s="297" t="str">
        <f t="shared" si="34"/>
        <v/>
      </c>
      <c r="BB44" s="297" t="str">
        <f t="shared" si="34"/>
        <v/>
      </c>
      <c r="BC44" s="297" t="str">
        <f t="shared" si="34"/>
        <v/>
      </c>
      <c r="BD44" s="297" t="str">
        <f t="shared" si="34"/>
        <v/>
      </c>
      <c r="BE44" s="297" t="str">
        <f t="shared" si="34"/>
        <v/>
      </c>
      <c r="BF44" s="297" t="str">
        <f t="shared" si="34"/>
        <v/>
      </c>
      <c r="BG44" s="297" t="str">
        <f t="shared" si="34"/>
        <v/>
      </c>
      <c r="BH44" s="297" t="str">
        <f t="shared" si="34"/>
        <v/>
      </c>
      <c r="BI44" s="297" t="str">
        <f t="shared" si="34"/>
        <v/>
      </c>
      <c r="BJ44" s="297" t="str">
        <f t="shared" si="34"/>
        <v/>
      </c>
      <c r="BK44" s="297" t="str">
        <f t="shared" si="35"/>
        <v/>
      </c>
      <c r="BL44" s="297" t="str">
        <f t="shared" si="35"/>
        <v/>
      </c>
      <c r="BM44" s="297" t="str">
        <f t="shared" si="35"/>
        <v/>
      </c>
      <c r="BN44" s="297" t="str">
        <f t="shared" si="35"/>
        <v/>
      </c>
      <c r="BO44" s="297" t="str">
        <f t="shared" si="35"/>
        <v/>
      </c>
      <c r="BP44" s="297" t="str">
        <f t="shared" si="35"/>
        <v/>
      </c>
      <c r="BQ44" s="297" t="str">
        <f t="shared" si="35"/>
        <v/>
      </c>
      <c r="BR44" s="297" t="str">
        <f t="shared" si="35"/>
        <v/>
      </c>
      <c r="BS44" s="297" t="str">
        <f t="shared" si="35"/>
        <v/>
      </c>
      <c r="BT44" s="297" t="str">
        <f t="shared" si="35"/>
        <v/>
      </c>
      <c r="BU44" s="297" t="str">
        <f t="shared" si="36"/>
        <v/>
      </c>
      <c r="BV44" s="297" t="str">
        <f t="shared" si="36"/>
        <v/>
      </c>
      <c r="BW44" s="297" t="str">
        <f t="shared" si="36"/>
        <v/>
      </c>
      <c r="BX44" s="297" t="str">
        <f t="shared" si="36"/>
        <v/>
      </c>
      <c r="BY44" s="297" t="str">
        <f t="shared" si="36"/>
        <v/>
      </c>
      <c r="BZ44" s="297" t="str">
        <f t="shared" si="36"/>
        <v/>
      </c>
      <c r="CA44" s="297" t="str">
        <f t="shared" si="36"/>
        <v/>
      </c>
      <c r="CB44" s="297" t="str">
        <f t="shared" si="36"/>
        <v/>
      </c>
      <c r="CC44" s="297" t="str">
        <f t="shared" si="36"/>
        <v/>
      </c>
      <c r="CD44" s="297" t="str">
        <f t="shared" si="36"/>
        <v/>
      </c>
      <c r="CE44" s="297" t="str">
        <f t="shared" si="37"/>
        <v/>
      </c>
      <c r="CF44" s="297" t="str">
        <f t="shared" si="37"/>
        <v/>
      </c>
      <c r="CG44" s="302" t="str">
        <f t="shared" si="37"/>
        <v/>
      </c>
      <c r="CH44" s="302" t="str">
        <f t="shared" si="37"/>
        <v/>
      </c>
      <c r="CI44" s="302" t="str">
        <f t="shared" si="37"/>
        <v/>
      </c>
      <c r="CJ44" s="302" t="str">
        <f t="shared" si="37"/>
        <v/>
      </c>
      <c r="CK44" s="302" t="str">
        <f t="shared" si="37"/>
        <v/>
      </c>
      <c r="CL44" s="302" t="str">
        <f t="shared" si="37"/>
        <v/>
      </c>
      <c r="CM44" s="302" t="str">
        <f t="shared" si="37"/>
        <v/>
      </c>
      <c r="CN44" s="302" t="str">
        <f t="shared" si="37"/>
        <v/>
      </c>
      <c r="CO44" s="303" t="str">
        <f t="shared" si="37"/>
        <v/>
      </c>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c r="FF44" s="129"/>
      <c r="FG44" s="129"/>
      <c r="FH44" s="129"/>
      <c r="FI44" s="129"/>
      <c r="FJ44" s="129"/>
      <c r="FK44" s="129"/>
      <c r="FL44" s="129"/>
      <c r="FM44" s="129"/>
      <c r="FN44" s="129"/>
      <c r="FO44" s="129"/>
      <c r="FP44" s="129"/>
      <c r="FQ44" s="129"/>
      <c r="FR44" s="129"/>
      <c r="FS44" s="129"/>
      <c r="FT44" s="129"/>
      <c r="FU44" s="129"/>
      <c r="FV44" s="129"/>
      <c r="FW44" s="129"/>
      <c r="FX44" s="129"/>
      <c r="FY44" s="129"/>
      <c r="FZ44" s="129"/>
      <c r="GA44" s="129"/>
      <c r="GB44" s="129"/>
      <c r="GC44" s="129"/>
      <c r="GD44" s="129"/>
      <c r="GE44" s="129"/>
      <c r="GF44" s="129"/>
      <c r="GG44" s="129"/>
      <c r="GH44" s="129"/>
      <c r="GI44" s="129"/>
      <c r="GJ44" s="129"/>
      <c r="GK44" s="129"/>
      <c r="GL44" s="129"/>
      <c r="GM44" s="129"/>
      <c r="GN44" s="129"/>
      <c r="GO44" s="129"/>
      <c r="GP44" s="129"/>
      <c r="GQ44" s="129"/>
      <c r="GR44" s="129"/>
      <c r="GS44" s="129"/>
      <c r="GT44" s="129"/>
      <c r="GU44" s="129"/>
      <c r="GV44" s="129"/>
      <c r="GW44" s="129"/>
      <c r="GX44" s="129"/>
      <c r="GY44" s="129"/>
      <c r="GZ44" s="129"/>
      <c r="HA44" s="129"/>
      <c r="HB44" s="129"/>
      <c r="HC44" s="129"/>
      <c r="HD44" s="129"/>
      <c r="HE44" s="129"/>
      <c r="HF44" s="129"/>
      <c r="HG44" s="129"/>
      <c r="HH44" s="129"/>
      <c r="HI44" s="129"/>
      <c r="HJ44" s="129"/>
      <c r="HK44" s="129"/>
      <c r="HL44" s="129"/>
      <c r="HM44" s="129"/>
      <c r="HN44" s="129"/>
      <c r="HO44" s="129"/>
      <c r="HP44" s="129"/>
      <c r="HQ44" s="129"/>
      <c r="HR44" s="129"/>
      <c r="HS44" s="129"/>
      <c r="HT44" s="129"/>
      <c r="HU44" s="129"/>
      <c r="HV44" s="129"/>
      <c r="HW44" s="129"/>
      <c r="HX44" s="129"/>
      <c r="HY44" s="129"/>
      <c r="HZ44" s="129"/>
      <c r="IA44" s="129"/>
      <c r="IB44" s="129"/>
      <c r="IC44" s="129"/>
      <c r="ID44" s="129"/>
      <c r="IE44" s="129"/>
      <c r="IF44" s="129"/>
      <c r="IG44" s="129"/>
      <c r="IH44" s="129"/>
      <c r="II44" s="129"/>
      <c r="IJ44" s="129"/>
      <c r="IK44" s="129"/>
    </row>
    <row r="45" spans="1:245" s="300" customFormat="1" ht="11.25" customHeight="1">
      <c r="A45" s="301">
        <v>200014</v>
      </c>
      <c r="B45" s="291" t="s">
        <v>595</v>
      </c>
      <c r="C45" s="291" t="s">
        <v>596</v>
      </c>
      <c r="D45" s="291" t="s">
        <v>597</v>
      </c>
      <c r="E45" s="291" t="s">
        <v>358</v>
      </c>
      <c r="F45" s="292" t="s">
        <v>365</v>
      </c>
      <c r="G45" s="293">
        <f t="shared" si="38"/>
        <v>200014</v>
      </c>
      <c r="H45" s="293">
        <f>COUNTIF($J$4:J45,J45)</f>
        <v>7</v>
      </c>
      <c r="I45" s="293" t="str">
        <f>IF(H45=1,COUNTIF($H$4:H45,1),"")</f>
        <v/>
      </c>
      <c r="J45" s="294" t="str">
        <f t="shared" si="4"/>
        <v>北区01私立01保育所</v>
      </c>
      <c r="K45" s="294" t="str">
        <f t="shared" si="5"/>
        <v>篠路中央保育園</v>
      </c>
      <c r="L45" s="295">
        <v>41</v>
      </c>
      <c r="M45" s="304" t="str">
        <f t="shared" ref="M45:V51" si="39">IFERROR(INDEX($H$4:$K$652,MATCH($L45&amp;M$3,INDEX($H$4:$H$652&amp;$J$4:$J$652,),0),MATCH("施設名",$H$3:$K$3,0)),"")</f>
        <v/>
      </c>
      <c r="N45" s="297" t="str">
        <f t="shared" si="39"/>
        <v/>
      </c>
      <c r="O45" s="297" t="str">
        <f t="shared" si="39"/>
        <v/>
      </c>
      <c r="P45" s="297" t="str">
        <f t="shared" si="39"/>
        <v/>
      </c>
      <c r="Q45" s="297" t="str">
        <f t="shared" si="39"/>
        <v/>
      </c>
      <c r="R45" s="297" t="str">
        <f t="shared" si="39"/>
        <v/>
      </c>
      <c r="S45" s="297" t="str">
        <f t="shared" si="39"/>
        <v/>
      </c>
      <c r="T45" s="297" t="str">
        <f t="shared" si="39"/>
        <v/>
      </c>
      <c r="U45" s="297" t="str">
        <f t="shared" si="39"/>
        <v/>
      </c>
      <c r="V45" s="297" t="str">
        <f t="shared" si="39"/>
        <v/>
      </c>
      <c r="W45" s="297" t="str">
        <f t="shared" ref="W45:AF51" si="40">IFERROR(INDEX($H$4:$K$652,MATCH($L45&amp;W$3,INDEX($H$4:$H$652&amp;$J$4:$J$652,),0),MATCH("施設名",$H$3:$K$3,0)),"")</f>
        <v/>
      </c>
      <c r="X45" s="297" t="str">
        <f t="shared" si="40"/>
        <v/>
      </c>
      <c r="Y45" s="297" t="str">
        <f t="shared" si="40"/>
        <v/>
      </c>
      <c r="Z45" s="297" t="str">
        <f t="shared" si="40"/>
        <v/>
      </c>
      <c r="AA45" s="297" t="str">
        <f t="shared" si="40"/>
        <v/>
      </c>
      <c r="AB45" s="297" t="str">
        <f t="shared" si="40"/>
        <v/>
      </c>
      <c r="AC45" s="297" t="str">
        <f t="shared" si="40"/>
        <v/>
      </c>
      <c r="AD45" s="297" t="str">
        <f t="shared" si="40"/>
        <v/>
      </c>
      <c r="AE45" s="297" t="str">
        <f t="shared" si="40"/>
        <v/>
      </c>
      <c r="AF45" s="297" t="str">
        <f t="shared" si="40"/>
        <v/>
      </c>
      <c r="AG45" s="297" t="str">
        <f t="shared" ref="AG45:AP51" si="41">IFERROR(INDEX($H$4:$K$652,MATCH($L45&amp;AG$3,INDEX($H$4:$H$652&amp;$J$4:$J$652,),0),MATCH("施設名",$H$3:$K$3,0)),"")</f>
        <v/>
      </c>
      <c r="AH45" s="297" t="str">
        <f t="shared" si="41"/>
        <v/>
      </c>
      <c r="AI45" s="297" t="str">
        <f t="shared" si="41"/>
        <v/>
      </c>
      <c r="AJ45" s="297" t="str">
        <f t="shared" si="41"/>
        <v/>
      </c>
      <c r="AK45" s="297" t="str">
        <f t="shared" si="41"/>
        <v/>
      </c>
      <c r="AL45" s="297" t="str">
        <f t="shared" si="41"/>
        <v/>
      </c>
      <c r="AM45" s="297" t="str">
        <f t="shared" si="41"/>
        <v/>
      </c>
      <c r="AN45" s="297" t="str">
        <f t="shared" si="41"/>
        <v/>
      </c>
      <c r="AO45" s="297" t="str">
        <f t="shared" si="41"/>
        <v/>
      </c>
      <c r="AP45" s="297" t="str">
        <f t="shared" si="41"/>
        <v/>
      </c>
      <c r="AQ45" s="297" t="str">
        <f t="shared" ref="AQ45:AZ51" si="42">IFERROR(INDEX($H$4:$K$652,MATCH($L45&amp;AQ$3,INDEX($H$4:$H$652&amp;$J$4:$J$652,),0),MATCH("施設名",$H$3:$K$3,0)),"")</f>
        <v/>
      </c>
      <c r="AR45" s="297" t="str">
        <f t="shared" si="42"/>
        <v/>
      </c>
      <c r="AS45" s="297" t="str">
        <f t="shared" si="42"/>
        <v/>
      </c>
      <c r="AT45" s="297" t="str">
        <f t="shared" si="42"/>
        <v/>
      </c>
      <c r="AU45" s="297" t="str">
        <f t="shared" si="42"/>
        <v/>
      </c>
      <c r="AV45" s="297" t="str">
        <f t="shared" si="42"/>
        <v/>
      </c>
      <c r="AW45" s="297" t="str">
        <f t="shared" si="42"/>
        <v/>
      </c>
      <c r="AX45" s="297" t="str">
        <f t="shared" si="42"/>
        <v/>
      </c>
      <c r="AY45" s="297" t="str">
        <f t="shared" si="42"/>
        <v/>
      </c>
      <c r="AZ45" s="297" t="str">
        <f t="shared" si="42"/>
        <v/>
      </c>
      <c r="BA45" s="297" t="str">
        <f t="shared" ref="BA45:BJ51" si="43">IFERROR(INDEX($H$4:$K$652,MATCH($L45&amp;BA$3,INDEX($H$4:$H$652&amp;$J$4:$J$652,),0),MATCH("施設名",$H$3:$K$3,0)),"")</f>
        <v/>
      </c>
      <c r="BB45" s="297" t="str">
        <f t="shared" si="43"/>
        <v/>
      </c>
      <c r="BC45" s="297" t="str">
        <f t="shared" si="43"/>
        <v/>
      </c>
      <c r="BD45" s="297" t="str">
        <f t="shared" si="43"/>
        <v/>
      </c>
      <c r="BE45" s="297" t="str">
        <f t="shared" si="43"/>
        <v/>
      </c>
      <c r="BF45" s="297" t="str">
        <f t="shared" si="43"/>
        <v/>
      </c>
      <c r="BG45" s="297" t="str">
        <f t="shared" si="43"/>
        <v/>
      </c>
      <c r="BH45" s="297" t="str">
        <f t="shared" si="43"/>
        <v/>
      </c>
      <c r="BI45" s="297" t="str">
        <f t="shared" si="43"/>
        <v/>
      </c>
      <c r="BJ45" s="297" t="str">
        <f t="shared" si="43"/>
        <v/>
      </c>
      <c r="BK45" s="297" t="str">
        <f t="shared" ref="BK45:BT51" si="44">IFERROR(INDEX($H$4:$K$652,MATCH($L45&amp;BK$3,INDEX($H$4:$H$652&amp;$J$4:$J$652,),0),MATCH("施設名",$H$3:$K$3,0)),"")</f>
        <v/>
      </c>
      <c r="BL45" s="297" t="str">
        <f t="shared" si="44"/>
        <v/>
      </c>
      <c r="BM45" s="297" t="str">
        <f t="shared" si="44"/>
        <v/>
      </c>
      <c r="BN45" s="297" t="str">
        <f t="shared" si="44"/>
        <v/>
      </c>
      <c r="BO45" s="297" t="str">
        <f t="shared" si="44"/>
        <v/>
      </c>
      <c r="BP45" s="297" t="str">
        <f t="shared" si="44"/>
        <v/>
      </c>
      <c r="BQ45" s="297" t="str">
        <f t="shared" si="44"/>
        <v/>
      </c>
      <c r="BR45" s="297" t="str">
        <f t="shared" si="44"/>
        <v/>
      </c>
      <c r="BS45" s="297" t="str">
        <f t="shared" si="44"/>
        <v/>
      </c>
      <c r="BT45" s="297" t="str">
        <f t="shared" si="44"/>
        <v/>
      </c>
      <c r="BU45" s="297" t="str">
        <f t="shared" ref="BU45:CD51" si="45">IFERROR(INDEX($H$4:$K$652,MATCH($L45&amp;BU$3,INDEX($H$4:$H$652&amp;$J$4:$J$652,),0),MATCH("施設名",$H$3:$K$3,0)),"")</f>
        <v/>
      </c>
      <c r="BV45" s="297" t="str">
        <f t="shared" si="45"/>
        <v/>
      </c>
      <c r="BW45" s="297" t="str">
        <f t="shared" si="45"/>
        <v/>
      </c>
      <c r="BX45" s="297" t="str">
        <f t="shared" si="45"/>
        <v/>
      </c>
      <c r="BY45" s="297" t="str">
        <f t="shared" si="45"/>
        <v/>
      </c>
      <c r="BZ45" s="297" t="str">
        <f t="shared" si="45"/>
        <v/>
      </c>
      <c r="CA45" s="297" t="str">
        <f t="shared" si="45"/>
        <v/>
      </c>
      <c r="CB45" s="297" t="str">
        <f t="shared" si="45"/>
        <v/>
      </c>
      <c r="CC45" s="297" t="str">
        <f t="shared" si="45"/>
        <v/>
      </c>
      <c r="CD45" s="297" t="str">
        <f t="shared" si="45"/>
        <v/>
      </c>
      <c r="CE45" s="297" t="str">
        <f t="shared" ref="CE45:CO51" si="46">IFERROR(INDEX($H$4:$K$652,MATCH($L45&amp;CE$3,INDEX($H$4:$H$652&amp;$J$4:$J$652,),0),MATCH("施設名",$H$3:$K$3,0)),"")</f>
        <v/>
      </c>
      <c r="CF45" s="297" t="str">
        <f t="shared" si="46"/>
        <v/>
      </c>
      <c r="CG45" s="302" t="str">
        <f t="shared" si="46"/>
        <v/>
      </c>
      <c r="CH45" s="302" t="str">
        <f t="shared" si="46"/>
        <v/>
      </c>
      <c r="CI45" s="302" t="str">
        <f t="shared" si="46"/>
        <v/>
      </c>
      <c r="CJ45" s="302" t="str">
        <f t="shared" si="46"/>
        <v/>
      </c>
      <c r="CK45" s="302" t="str">
        <f t="shared" si="46"/>
        <v/>
      </c>
      <c r="CL45" s="302" t="str">
        <f t="shared" si="46"/>
        <v/>
      </c>
      <c r="CM45" s="302" t="str">
        <f t="shared" si="46"/>
        <v/>
      </c>
      <c r="CN45" s="302" t="str">
        <f t="shared" si="46"/>
        <v/>
      </c>
      <c r="CO45" s="303" t="str">
        <f t="shared" si="46"/>
        <v/>
      </c>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c r="EO45" s="129"/>
      <c r="EP45" s="129"/>
      <c r="EQ45" s="129"/>
      <c r="ER45" s="129"/>
      <c r="ES45" s="129"/>
      <c r="ET45" s="129"/>
      <c r="EU45" s="129"/>
      <c r="EV45" s="129"/>
      <c r="EW45" s="129"/>
      <c r="EX45" s="129"/>
      <c r="EY45" s="129"/>
      <c r="EZ45" s="129"/>
      <c r="FA45" s="129"/>
      <c r="FB45" s="129"/>
      <c r="FC45" s="129"/>
      <c r="FD45" s="129"/>
      <c r="FE45" s="129"/>
      <c r="FF45" s="129"/>
      <c r="FG45" s="129"/>
      <c r="FH45" s="129"/>
      <c r="FI45" s="129"/>
      <c r="FJ45" s="129"/>
      <c r="FK45" s="129"/>
      <c r="FL45" s="129"/>
      <c r="FM45" s="129"/>
      <c r="FN45" s="129"/>
      <c r="FO45" s="129"/>
      <c r="FP45" s="129"/>
      <c r="FQ45" s="129"/>
      <c r="FR45" s="129"/>
      <c r="FS45" s="129"/>
      <c r="FT45" s="129"/>
      <c r="FU45" s="129"/>
      <c r="FV45" s="129"/>
      <c r="FW45" s="129"/>
      <c r="FX45" s="129"/>
      <c r="FY45" s="129"/>
      <c r="FZ45" s="129"/>
      <c r="GA45" s="129"/>
      <c r="GB45" s="129"/>
      <c r="GC45" s="129"/>
      <c r="GD45" s="129"/>
      <c r="GE45" s="129"/>
      <c r="GF45" s="129"/>
      <c r="GG45" s="129"/>
      <c r="GH45" s="129"/>
      <c r="GI45" s="129"/>
      <c r="GJ45" s="129"/>
      <c r="GK45" s="129"/>
      <c r="GL45" s="129"/>
      <c r="GM45" s="129"/>
      <c r="GN45" s="129"/>
      <c r="GO45" s="129"/>
      <c r="GP45" s="129"/>
      <c r="GQ45" s="129"/>
      <c r="GR45" s="129"/>
      <c r="GS45" s="129"/>
      <c r="GT45" s="129"/>
      <c r="GU45" s="129"/>
      <c r="GV45" s="129"/>
      <c r="GW45" s="129"/>
      <c r="GX45" s="129"/>
      <c r="GY45" s="129"/>
      <c r="GZ45" s="129"/>
      <c r="HA45" s="129"/>
      <c r="HB45" s="129"/>
      <c r="HC45" s="129"/>
      <c r="HD45" s="129"/>
      <c r="HE45" s="129"/>
      <c r="HF45" s="129"/>
      <c r="HG45" s="129"/>
      <c r="HH45" s="129"/>
      <c r="HI45" s="129"/>
      <c r="HJ45" s="129"/>
      <c r="HK45" s="129"/>
      <c r="HL45" s="129"/>
      <c r="HM45" s="129"/>
      <c r="HN45" s="129"/>
      <c r="HO45" s="129"/>
      <c r="HP45" s="129"/>
      <c r="HQ45" s="129"/>
      <c r="HR45" s="129"/>
      <c r="HS45" s="129"/>
      <c r="HT45" s="129"/>
      <c r="HU45" s="129"/>
      <c r="HV45" s="129"/>
      <c r="HW45" s="129"/>
      <c r="HX45" s="129"/>
      <c r="HY45" s="129"/>
      <c r="HZ45" s="129"/>
      <c r="IA45" s="129"/>
      <c r="IB45" s="129"/>
      <c r="IC45" s="129"/>
      <c r="ID45" s="129"/>
      <c r="IE45" s="129"/>
      <c r="IF45" s="129"/>
      <c r="IG45" s="129"/>
      <c r="IH45" s="129"/>
      <c r="II45" s="129"/>
      <c r="IJ45" s="129"/>
      <c r="IK45" s="129"/>
    </row>
    <row r="46" spans="1:245" ht="11.25" customHeight="1">
      <c r="A46" s="301">
        <v>200015</v>
      </c>
      <c r="B46" s="291" t="s">
        <v>595</v>
      </c>
      <c r="C46" s="291" t="s">
        <v>596</v>
      </c>
      <c r="D46" s="291" t="s">
        <v>597</v>
      </c>
      <c r="E46" s="291" t="s">
        <v>358</v>
      </c>
      <c r="F46" s="292" t="s">
        <v>366</v>
      </c>
      <c r="G46" s="293">
        <f t="shared" si="38"/>
        <v>200015</v>
      </c>
      <c r="H46" s="293">
        <f>COUNTIF($J$4:J46,J46)</f>
        <v>8</v>
      </c>
      <c r="I46" s="293" t="str">
        <f>IF(H46=1,COUNTIF($H$4:H46,1),"")</f>
        <v/>
      </c>
      <c r="J46" s="294" t="str">
        <f t="shared" si="4"/>
        <v>北区01私立01保育所</v>
      </c>
      <c r="K46" s="294" t="str">
        <f t="shared" si="5"/>
        <v>愛和えるむ保育園</v>
      </c>
      <c r="L46" s="295">
        <v>42</v>
      </c>
      <c r="M46" s="304" t="str">
        <f t="shared" si="39"/>
        <v/>
      </c>
      <c r="N46" s="297" t="str">
        <f t="shared" si="39"/>
        <v/>
      </c>
      <c r="O46" s="297" t="str">
        <f t="shared" si="39"/>
        <v/>
      </c>
      <c r="P46" s="297" t="str">
        <f t="shared" si="39"/>
        <v/>
      </c>
      <c r="Q46" s="297" t="str">
        <f t="shared" si="39"/>
        <v/>
      </c>
      <c r="R46" s="297" t="str">
        <f t="shared" si="39"/>
        <v/>
      </c>
      <c r="S46" s="297" t="str">
        <f t="shared" si="39"/>
        <v/>
      </c>
      <c r="T46" s="297" t="str">
        <f t="shared" si="39"/>
        <v/>
      </c>
      <c r="U46" s="297" t="str">
        <f t="shared" si="39"/>
        <v/>
      </c>
      <c r="V46" s="297" t="str">
        <f t="shared" si="39"/>
        <v/>
      </c>
      <c r="W46" s="297" t="str">
        <f t="shared" si="40"/>
        <v/>
      </c>
      <c r="X46" s="297" t="str">
        <f t="shared" si="40"/>
        <v/>
      </c>
      <c r="Y46" s="297" t="str">
        <f t="shared" si="40"/>
        <v/>
      </c>
      <c r="Z46" s="297" t="str">
        <f t="shared" si="40"/>
        <v/>
      </c>
      <c r="AA46" s="297" t="str">
        <f t="shared" si="40"/>
        <v/>
      </c>
      <c r="AB46" s="297" t="str">
        <f t="shared" si="40"/>
        <v/>
      </c>
      <c r="AC46" s="297" t="str">
        <f t="shared" si="40"/>
        <v/>
      </c>
      <c r="AD46" s="297" t="str">
        <f t="shared" si="40"/>
        <v/>
      </c>
      <c r="AE46" s="297" t="str">
        <f t="shared" si="40"/>
        <v/>
      </c>
      <c r="AF46" s="297" t="str">
        <f t="shared" si="40"/>
        <v/>
      </c>
      <c r="AG46" s="297" t="str">
        <f t="shared" si="41"/>
        <v/>
      </c>
      <c r="AH46" s="297" t="str">
        <f t="shared" si="41"/>
        <v/>
      </c>
      <c r="AI46" s="297" t="str">
        <f t="shared" si="41"/>
        <v/>
      </c>
      <c r="AJ46" s="297" t="str">
        <f t="shared" si="41"/>
        <v/>
      </c>
      <c r="AK46" s="297" t="str">
        <f t="shared" si="41"/>
        <v/>
      </c>
      <c r="AL46" s="297" t="str">
        <f t="shared" si="41"/>
        <v/>
      </c>
      <c r="AM46" s="297" t="str">
        <f t="shared" si="41"/>
        <v/>
      </c>
      <c r="AN46" s="297" t="str">
        <f t="shared" si="41"/>
        <v/>
      </c>
      <c r="AO46" s="297" t="str">
        <f t="shared" si="41"/>
        <v/>
      </c>
      <c r="AP46" s="297" t="str">
        <f t="shared" si="41"/>
        <v/>
      </c>
      <c r="AQ46" s="297" t="str">
        <f t="shared" si="42"/>
        <v/>
      </c>
      <c r="AR46" s="297" t="str">
        <f t="shared" si="42"/>
        <v/>
      </c>
      <c r="AS46" s="297" t="str">
        <f t="shared" si="42"/>
        <v/>
      </c>
      <c r="AT46" s="297" t="str">
        <f t="shared" si="42"/>
        <v/>
      </c>
      <c r="AU46" s="297" t="str">
        <f t="shared" si="42"/>
        <v/>
      </c>
      <c r="AV46" s="297" t="str">
        <f t="shared" si="42"/>
        <v/>
      </c>
      <c r="AW46" s="297" t="str">
        <f t="shared" si="42"/>
        <v/>
      </c>
      <c r="AX46" s="297" t="str">
        <f t="shared" si="42"/>
        <v/>
      </c>
      <c r="AY46" s="297" t="str">
        <f t="shared" si="42"/>
        <v/>
      </c>
      <c r="AZ46" s="297" t="str">
        <f t="shared" si="42"/>
        <v/>
      </c>
      <c r="BA46" s="297" t="str">
        <f t="shared" si="43"/>
        <v/>
      </c>
      <c r="BB46" s="297" t="str">
        <f t="shared" si="43"/>
        <v/>
      </c>
      <c r="BC46" s="297" t="str">
        <f t="shared" si="43"/>
        <v/>
      </c>
      <c r="BD46" s="297" t="str">
        <f t="shared" si="43"/>
        <v/>
      </c>
      <c r="BE46" s="297" t="str">
        <f t="shared" si="43"/>
        <v/>
      </c>
      <c r="BF46" s="297" t="str">
        <f t="shared" si="43"/>
        <v/>
      </c>
      <c r="BG46" s="297" t="str">
        <f t="shared" si="43"/>
        <v/>
      </c>
      <c r="BH46" s="297" t="str">
        <f t="shared" si="43"/>
        <v/>
      </c>
      <c r="BI46" s="297" t="str">
        <f t="shared" si="43"/>
        <v/>
      </c>
      <c r="BJ46" s="297" t="str">
        <f t="shared" si="43"/>
        <v/>
      </c>
      <c r="BK46" s="297" t="str">
        <f t="shared" si="44"/>
        <v/>
      </c>
      <c r="BL46" s="297" t="str">
        <f t="shared" si="44"/>
        <v/>
      </c>
      <c r="BM46" s="297" t="str">
        <f t="shared" si="44"/>
        <v/>
      </c>
      <c r="BN46" s="297" t="str">
        <f t="shared" si="44"/>
        <v/>
      </c>
      <c r="BO46" s="297" t="str">
        <f t="shared" si="44"/>
        <v/>
      </c>
      <c r="BP46" s="297" t="str">
        <f t="shared" si="44"/>
        <v/>
      </c>
      <c r="BQ46" s="297" t="str">
        <f t="shared" si="44"/>
        <v/>
      </c>
      <c r="BR46" s="297" t="str">
        <f t="shared" si="44"/>
        <v/>
      </c>
      <c r="BS46" s="297" t="str">
        <f t="shared" si="44"/>
        <v/>
      </c>
      <c r="BT46" s="297" t="str">
        <f t="shared" si="44"/>
        <v/>
      </c>
      <c r="BU46" s="297" t="str">
        <f t="shared" si="45"/>
        <v/>
      </c>
      <c r="BV46" s="297" t="str">
        <f t="shared" si="45"/>
        <v/>
      </c>
      <c r="BW46" s="297" t="str">
        <f t="shared" si="45"/>
        <v/>
      </c>
      <c r="BX46" s="297" t="str">
        <f t="shared" si="45"/>
        <v/>
      </c>
      <c r="BY46" s="297" t="str">
        <f t="shared" si="45"/>
        <v/>
      </c>
      <c r="BZ46" s="297" t="str">
        <f t="shared" si="45"/>
        <v/>
      </c>
      <c r="CA46" s="297" t="str">
        <f t="shared" si="45"/>
        <v/>
      </c>
      <c r="CB46" s="297" t="str">
        <f t="shared" si="45"/>
        <v/>
      </c>
      <c r="CC46" s="297" t="str">
        <f t="shared" si="45"/>
        <v/>
      </c>
      <c r="CD46" s="297" t="str">
        <f t="shared" si="45"/>
        <v/>
      </c>
      <c r="CE46" s="297" t="str">
        <f t="shared" si="46"/>
        <v/>
      </c>
      <c r="CF46" s="297" t="str">
        <f t="shared" si="46"/>
        <v/>
      </c>
      <c r="CG46" s="302" t="str">
        <f t="shared" si="46"/>
        <v/>
      </c>
      <c r="CH46" s="302" t="str">
        <f t="shared" si="46"/>
        <v/>
      </c>
      <c r="CI46" s="302" t="str">
        <f t="shared" si="46"/>
        <v/>
      </c>
      <c r="CJ46" s="302" t="str">
        <f t="shared" si="46"/>
        <v/>
      </c>
      <c r="CK46" s="302" t="str">
        <f t="shared" si="46"/>
        <v/>
      </c>
      <c r="CL46" s="302" t="str">
        <f t="shared" si="46"/>
        <v/>
      </c>
      <c r="CM46" s="302" t="str">
        <f t="shared" si="46"/>
        <v/>
      </c>
      <c r="CN46" s="302" t="str">
        <f t="shared" si="46"/>
        <v/>
      </c>
      <c r="CO46" s="303" t="str">
        <f t="shared" si="46"/>
        <v/>
      </c>
    </row>
    <row r="47" spans="1:245" s="305" customFormat="1" ht="11.25" customHeight="1">
      <c r="A47" s="301">
        <v>200017</v>
      </c>
      <c r="B47" s="291" t="s">
        <v>595</v>
      </c>
      <c r="C47" s="291" t="s">
        <v>596</v>
      </c>
      <c r="D47" s="291" t="s">
        <v>597</v>
      </c>
      <c r="E47" s="291" t="s">
        <v>358</v>
      </c>
      <c r="F47" s="292" t="s">
        <v>367</v>
      </c>
      <c r="G47" s="293">
        <f t="shared" si="38"/>
        <v>200017</v>
      </c>
      <c r="H47" s="293">
        <f>COUNTIF($J$4:J47,J47)</f>
        <v>9</v>
      </c>
      <c r="I47" s="293" t="str">
        <f>IF(H47=1,COUNTIF($H$4:H47,1),"")</f>
        <v/>
      </c>
      <c r="J47" s="294" t="str">
        <f t="shared" si="4"/>
        <v>北区01私立01保育所</v>
      </c>
      <c r="K47" s="294" t="str">
        <f t="shared" si="5"/>
        <v>幌北ゆりかご保育園</v>
      </c>
      <c r="L47" s="295">
        <v>43</v>
      </c>
      <c r="M47" s="304" t="str">
        <f t="shared" si="39"/>
        <v/>
      </c>
      <c r="N47" s="297" t="str">
        <f t="shared" si="39"/>
        <v/>
      </c>
      <c r="O47" s="297" t="str">
        <f t="shared" si="39"/>
        <v/>
      </c>
      <c r="P47" s="297" t="str">
        <f t="shared" si="39"/>
        <v/>
      </c>
      <c r="Q47" s="297" t="str">
        <f t="shared" si="39"/>
        <v/>
      </c>
      <c r="R47" s="297" t="str">
        <f t="shared" si="39"/>
        <v/>
      </c>
      <c r="S47" s="297" t="str">
        <f t="shared" si="39"/>
        <v/>
      </c>
      <c r="T47" s="297" t="str">
        <f t="shared" si="39"/>
        <v/>
      </c>
      <c r="U47" s="297" t="str">
        <f t="shared" si="39"/>
        <v/>
      </c>
      <c r="V47" s="297" t="str">
        <f t="shared" si="39"/>
        <v/>
      </c>
      <c r="W47" s="297" t="str">
        <f t="shared" si="40"/>
        <v/>
      </c>
      <c r="X47" s="297" t="str">
        <f t="shared" si="40"/>
        <v/>
      </c>
      <c r="Y47" s="297" t="str">
        <f t="shared" si="40"/>
        <v/>
      </c>
      <c r="Z47" s="297" t="str">
        <f t="shared" si="40"/>
        <v/>
      </c>
      <c r="AA47" s="297" t="str">
        <f t="shared" si="40"/>
        <v/>
      </c>
      <c r="AB47" s="297" t="str">
        <f t="shared" si="40"/>
        <v/>
      </c>
      <c r="AC47" s="297" t="str">
        <f t="shared" si="40"/>
        <v/>
      </c>
      <c r="AD47" s="297" t="str">
        <f t="shared" si="40"/>
        <v/>
      </c>
      <c r="AE47" s="297" t="str">
        <f t="shared" si="40"/>
        <v/>
      </c>
      <c r="AF47" s="297" t="str">
        <f t="shared" si="40"/>
        <v/>
      </c>
      <c r="AG47" s="297" t="str">
        <f t="shared" si="41"/>
        <v/>
      </c>
      <c r="AH47" s="297" t="str">
        <f t="shared" si="41"/>
        <v/>
      </c>
      <c r="AI47" s="297" t="str">
        <f t="shared" si="41"/>
        <v/>
      </c>
      <c r="AJ47" s="297" t="str">
        <f t="shared" si="41"/>
        <v/>
      </c>
      <c r="AK47" s="297" t="str">
        <f t="shared" si="41"/>
        <v/>
      </c>
      <c r="AL47" s="297" t="str">
        <f t="shared" si="41"/>
        <v/>
      </c>
      <c r="AM47" s="297" t="str">
        <f t="shared" si="41"/>
        <v/>
      </c>
      <c r="AN47" s="297" t="str">
        <f t="shared" si="41"/>
        <v/>
      </c>
      <c r="AO47" s="297" t="str">
        <f t="shared" si="41"/>
        <v/>
      </c>
      <c r="AP47" s="297" t="str">
        <f t="shared" si="41"/>
        <v/>
      </c>
      <c r="AQ47" s="297" t="str">
        <f t="shared" si="42"/>
        <v/>
      </c>
      <c r="AR47" s="297" t="str">
        <f t="shared" si="42"/>
        <v/>
      </c>
      <c r="AS47" s="297" t="str">
        <f t="shared" si="42"/>
        <v/>
      </c>
      <c r="AT47" s="297" t="str">
        <f t="shared" si="42"/>
        <v/>
      </c>
      <c r="AU47" s="297" t="str">
        <f t="shared" si="42"/>
        <v/>
      </c>
      <c r="AV47" s="297" t="str">
        <f t="shared" si="42"/>
        <v/>
      </c>
      <c r="AW47" s="297" t="str">
        <f t="shared" si="42"/>
        <v/>
      </c>
      <c r="AX47" s="297" t="str">
        <f t="shared" si="42"/>
        <v/>
      </c>
      <c r="AY47" s="297" t="str">
        <f t="shared" si="42"/>
        <v/>
      </c>
      <c r="AZ47" s="297" t="str">
        <f t="shared" si="42"/>
        <v/>
      </c>
      <c r="BA47" s="297" t="str">
        <f t="shared" si="43"/>
        <v/>
      </c>
      <c r="BB47" s="297" t="str">
        <f t="shared" si="43"/>
        <v/>
      </c>
      <c r="BC47" s="297" t="str">
        <f t="shared" si="43"/>
        <v/>
      </c>
      <c r="BD47" s="297" t="str">
        <f t="shared" si="43"/>
        <v/>
      </c>
      <c r="BE47" s="297" t="str">
        <f t="shared" si="43"/>
        <v/>
      </c>
      <c r="BF47" s="297" t="str">
        <f t="shared" si="43"/>
        <v/>
      </c>
      <c r="BG47" s="297" t="str">
        <f t="shared" si="43"/>
        <v/>
      </c>
      <c r="BH47" s="297" t="str">
        <f t="shared" si="43"/>
        <v/>
      </c>
      <c r="BI47" s="297" t="str">
        <f t="shared" si="43"/>
        <v/>
      </c>
      <c r="BJ47" s="297" t="str">
        <f t="shared" si="43"/>
        <v/>
      </c>
      <c r="BK47" s="297" t="str">
        <f t="shared" si="44"/>
        <v/>
      </c>
      <c r="BL47" s="297" t="str">
        <f t="shared" si="44"/>
        <v/>
      </c>
      <c r="BM47" s="297" t="str">
        <f t="shared" si="44"/>
        <v/>
      </c>
      <c r="BN47" s="297" t="str">
        <f t="shared" si="44"/>
        <v/>
      </c>
      <c r="BO47" s="297" t="str">
        <f t="shared" si="44"/>
        <v/>
      </c>
      <c r="BP47" s="297" t="str">
        <f t="shared" si="44"/>
        <v/>
      </c>
      <c r="BQ47" s="297" t="str">
        <f t="shared" si="44"/>
        <v/>
      </c>
      <c r="BR47" s="297" t="str">
        <f t="shared" si="44"/>
        <v/>
      </c>
      <c r="BS47" s="297" t="str">
        <f t="shared" si="44"/>
        <v/>
      </c>
      <c r="BT47" s="297" t="str">
        <f t="shared" si="44"/>
        <v/>
      </c>
      <c r="BU47" s="297" t="str">
        <f t="shared" si="45"/>
        <v/>
      </c>
      <c r="BV47" s="297" t="str">
        <f t="shared" si="45"/>
        <v/>
      </c>
      <c r="BW47" s="297" t="str">
        <f t="shared" si="45"/>
        <v/>
      </c>
      <c r="BX47" s="297" t="str">
        <f t="shared" si="45"/>
        <v/>
      </c>
      <c r="BY47" s="297" t="str">
        <f t="shared" si="45"/>
        <v/>
      </c>
      <c r="BZ47" s="297" t="str">
        <f t="shared" si="45"/>
        <v/>
      </c>
      <c r="CA47" s="297" t="str">
        <f t="shared" si="45"/>
        <v/>
      </c>
      <c r="CB47" s="297" t="str">
        <f t="shared" si="45"/>
        <v/>
      </c>
      <c r="CC47" s="297" t="str">
        <f t="shared" si="45"/>
        <v/>
      </c>
      <c r="CD47" s="297" t="str">
        <f t="shared" si="45"/>
        <v/>
      </c>
      <c r="CE47" s="297" t="str">
        <f t="shared" si="46"/>
        <v/>
      </c>
      <c r="CF47" s="297" t="str">
        <f t="shared" si="46"/>
        <v/>
      </c>
      <c r="CG47" s="302" t="str">
        <f t="shared" si="46"/>
        <v/>
      </c>
      <c r="CH47" s="302" t="str">
        <f t="shared" si="46"/>
        <v/>
      </c>
      <c r="CI47" s="302" t="str">
        <f t="shared" si="46"/>
        <v/>
      </c>
      <c r="CJ47" s="302" t="str">
        <f t="shared" si="46"/>
        <v/>
      </c>
      <c r="CK47" s="302" t="str">
        <f t="shared" si="46"/>
        <v/>
      </c>
      <c r="CL47" s="302" t="str">
        <f t="shared" si="46"/>
        <v/>
      </c>
      <c r="CM47" s="302" t="str">
        <f t="shared" si="46"/>
        <v/>
      </c>
      <c r="CN47" s="302" t="str">
        <f t="shared" si="46"/>
        <v/>
      </c>
      <c r="CO47" s="303" t="str">
        <f t="shared" si="46"/>
        <v/>
      </c>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c r="EO47" s="129"/>
      <c r="EP47" s="129"/>
      <c r="EQ47" s="129"/>
      <c r="ER47" s="129"/>
      <c r="ES47" s="129"/>
      <c r="ET47" s="129"/>
      <c r="EU47" s="129"/>
      <c r="EV47" s="129"/>
      <c r="EW47" s="129"/>
      <c r="EX47" s="129"/>
      <c r="EY47" s="129"/>
      <c r="EZ47" s="129"/>
      <c r="FA47" s="129"/>
      <c r="FB47" s="129"/>
      <c r="FC47" s="129"/>
      <c r="FD47" s="129"/>
      <c r="FE47" s="129"/>
      <c r="FF47" s="129"/>
      <c r="FG47" s="129"/>
      <c r="FH47" s="129"/>
      <c r="FI47" s="129"/>
      <c r="FJ47" s="129"/>
      <c r="FK47" s="129"/>
      <c r="FL47" s="129"/>
      <c r="FM47" s="129"/>
      <c r="FN47" s="129"/>
      <c r="FO47" s="129"/>
      <c r="FP47" s="129"/>
      <c r="FQ47" s="129"/>
      <c r="FR47" s="129"/>
      <c r="FS47" s="129"/>
      <c r="FT47" s="129"/>
      <c r="FU47" s="129"/>
      <c r="FV47" s="129"/>
      <c r="FW47" s="129"/>
      <c r="FX47" s="129"/>
      <c r="FY47" s="129"/>
      <c r="FZ47" s="129"/>
      <c r="GA47" s="129"/>
      <c r="GB47" s="129"/>
      <c r="GC47" s="129"/>
      <c r="GD47" s="129"/>
      <c r="GE47" s="129"/>
      <c r="GF47" s="129"/>
      <c r="GG47" s="129"/>
      <c r="GH47" s="129"/>
      <c r="GI47" s="129"/>
      <c r="GJ47" s="129"/>
      <c r="GK47" s="129"/>
      <c r="GL47" s="129"/>
      <c r="GM47" s="129"/>
      <c r="GN47" s="129"/>
      <c r="GO47" s="129"/>
      <c r="GP47" s="129"/>
      <c r="GQ47" s="129"/>
      <c r="GR47" s="129"/>
      <c r="GS47" s="129"/>
      <c r="GT47" s="129"/>
      <c r="GU47" s="129"/>
      <c r="GV47" s="129"/>
      <c r="GW47" s="129"/>
      <c r="GX47" s="129"/>
      <c r="GY47" s="129"/>
      <c r="GZ47" s="129"/>
      <c r="HA47" s="129"/>
      <c r="HB47" s="129"/>
      <c r="HC47" s="129"/>
      <c r="HD47" s="129"/>
      <c r="HE47" s="129"/>
      <c r="HF47" s="129"/>
      <c r="HG47" s="129"/>
      <c r="HH47" s="129"/>
      <c r="HI47" s="129"/>
      <c r="HJ47" s="129"/>
      <c r="HK47" s="129"/>
      <c r="HL47" s="129"/>
      <c r="HM47" s="129"/>
      <c r="HN47" s="129"/>
      <c r="HO47" s="129"/>
      <c r="HP47" s="129"/>
      <c r="HQ47" s="129"/>
      <c r="HR47" s="129"/>
      <c r="HS47" s="129"/>
      <c r="HT47" s="129"/>
      <c r="HU47" s="129"/>
      <c r="HV47" s="129"/>
      <c r="HW47" s="129"/>
      <c r="HX47" s="129"/>
      <c r="HY47" s="129"/>
      <c r="HZ47" s="129"/>
      <c r="IA47" s="129"/>
      <c r="IB47" s="129"/>
      <c r="IC47" s="129"/>
      <c r="ID47" s="129"/>
      <c r="IE47" s="129"/>
      <c r="IF47" s="129"/>
      <c r="IG47" s="129"/>
      <c r="IH47" s="129"/>
      <c r="II47" s="129"/>
      <c r="IJ47" s="129"/>
      <c r="IK47" s="129"/>
    </row>
    <row r="48" spans="1:245" ht="11.25" customHeight="1">
      <c r="A48" s="301">
        <v>200019</v>
      </c>
      <c r="B48" s="291" t="s">
        <v>595</v>
      </c>
      <c r="C48" s="291" t="s">
        <v>596</v>
      </c>
      <c r="D48" s="291" t="s">
        <v>597</v>
      </c>
      <c r="E48" s="291" t="s">
        <v>358</v>
      </c>
      <c r="F48" s="292" t="s">
        <v>368</v>
      </c>
      <c r="G48" s="293">
        <f t="shared" si="38"/>
        <v>200019</v>
      </c>
      <c r="H48" s="293">
        <f>COUNTIF($J$4:J48,J48)</f>
        <v>10</v>
      </c>
      <c r="I48" s="293" t="str">
        <f>IF(H48=1,COUNTIF($H$4:H48,1),"")</f>
        <v/>
      </c>
      <c r="J48" s="294" t="str">
        <f t="shared" si="4"/>
        <v>北区01私立01保育所</v>
      </c>
      <c r="K48" s="294" t="str">
        <f t="shared" si="5"/>
        <v>太平保育園</v>
      </c>
      <c r="L48" s="295">
        <v>44</v>
      </c>
      <c r="M48" s="304" t="str">
        <f t="shared" si="39"/>
        <v/>
      </c>
      <c r="N48" s="297" t="str">
        <f t="shared" si="39"/>
        <v/>
      </c>
      <c r="O48" s="297" t="str">
        <f t="shared" si="39"/>
        <v/>
      </c>
      <c r="P48" s="297" t="str">
        <f t="shared" si="39"/>
        <v/>
      </c>
      <c r="Q48" s="297" t="str">
        <f t="shared" si="39"/>
        <v/>
      </c>
      <c r="R48" s="297" t="str">
        <f t="shared" si="39"/>
        <v/>
      </c>
      <c r="S48" s="297" t="str">
        <f t="shared" si="39"/>
        <v/>
      </c>
      <c r="T48" s="297" t="str">
        <f t="shared" si="39"/>
        <v/>
      </c>
      <c r="U48" s="297" t="str">
        <f t="shared" si="39"/>
        <v/>
      </c>
      <c r="V48" s="297" t="str">
        <f t="shared" si="39"/>
        <v/>
      </c>
      <c r="W48" s="297" t="str">
        <f t="shared" si="40"/>
        <v/>
      </c>
      <c r="X48" s="297" t="str">
        <f t="shared" si="40"/>
        <v/>
      </c>
      <c r="Y48" s="297" t="str">
        <f t="shared" si="40"/>
        <v/>
      </c>
      <c r="Z48" s="297" t="str">
        <f t="shared" si="40"/>
        <v/>
      </c>
      <c r="AA48" s="297" t="str">
        <f t="shared" si="40"/>
        <v/>
      </c>
      <c r="AB48" s="297" t="str">
        <f t="shared" si="40"/>
        <v/>
      </c>
      <c r="AC48" s="297" t="str">
        <f t="shared" si="40"/>
        <v/>
      </c>
      <c r="AD48" s="297" t="str">
        <f t="shared" si="40"/>
        <v/>
      </c>
      <c r="AE48" s="297" t="str">
        <f t="shared" si="40"/>
        <v/>
      </c>
      <c r="AF48" s="297" t="str">
        <f t="shared" si="40"/>
        <v/>
      </c>
      <c r="AG48" s="297" t="str">
        <f t="shared" si="41"/>
        <v/>
      </c>
      <c r="AH48" s="297" t="str">
        <f t="shared" si="41"/>
        <v/>
      </c>
      <c r="AI48" s="297" t="str">
        <f t="shared" si="41"/>
        <v/>
      </c>
      <c r="AJ48" s="297" t="str">
        <f t="shared" si="41"/>
        <v/>
      </c>
      <c r="AK48" s="297" t="str">
        <f t="shared" si="41"/>
        <v/>
      </c>
      <c r="AL48" s="297" t="str">
        <f t="shared" si="41"/>
        <v/>
      </c>
      <c r="AM48" s="297" t="str">
        <f t="shared" si="41"/>
        <v/>
      </c>
      <c r="AN48" s="297" t="str">
        <f t="shared" si="41"/>
        <v/>
      </c>
      <c r="AO48" s="297" t="str">
        <f t="shared" si="41"/>
        <v/>
      </c>
      <c r="AP48" s="297" t="str">
        <f t="shared" si="41"/>
        <v/>
      </c>
      <c r="AQ48" s="297" t="str">
        <f t="shared" si="42"/>
        <v/>
      </c>
      <c r="AR48" s="297" t="str">
        <f t="shared" si="42"/>
        <v/>
      </c>
      <c r="AS48" s="297" t="str">
        <f t="shared" si="42"/>
        <v/>
      </c>
      <c r="AT48" s="297" t="str">
        <f t="shared" si="42"/>
        <v/>
      </c>
      <c r="AU48" s="297" t="str">
        <f t="shared" si="42"/>
        <v/>
      </c>
      <c r="AV48" s="297" t="str">
        <f t="shared" si="42"/>
        <v/>
      </c>
      <c r="AW48" s="297" t="str">
        <f t="shared" si="42"/>
        <v/>
      </c>
      <c r="AX48" s="297" t="str">
        <f t="shared" si="42"/>
        <v/>
      </c>
      <c r="AY48" s="297" t="str">
        <f t="shared" si="42"/>
        <v/>
      </c>
      <c r="AZ48" s="297" t="str">
        <f t="shared" si="42"/>
        <v/>
      </c>
      <c r="BA48" s="297" t="str">
        <f t="shared" si="43"/>
        <v/>
      </c>
      <c r="BB48" s="297" t="str">
        <f t="shared" si="43"/>
        <v/>
      </c>
      <c r="BC48" s="297" t="str">
        <f t="shared" si="43"/>
        <v/>
      </c>
      <c r="BD48" s="297" t="str">
        <f t="shared" si="43"/>
        <v/>
      </c>
      <c r="BE48" s="297" t="str">
        <f t="shared" si="43"/>
        <v/>
      </c>
      <c r="BF48" s="297" t="str">
        <f t="shared" si="43"/>
        <v/>
      </c>
      <c r="BG48" s="297" t="str">
        <f t="shared" si="43"/>
        <v/>
      </c>
      <c r="BH48" s="297" t="str">
        <f t="shared" si="43"/>
        <v/>
      </c>
      <c r="BI48" s="297" t="str">
        <f t="shared" si="43"/>
        <v/>
      </c>
      <c r="BJ48" s="297" t="str">
        <f t="shared" si="43"/>
        <v/>
      </c>
      <c r="BK48" s="297" t="str">
        <f t="shared" si="44"/>
        <v/>
      </c>
      <c r="BL48" s="297" t="str">
        <f t="shared" si="44"/>
        <v/>
      </c>
      <c r="BM48" s="297" t="str">
        <f t="shared" si="44"/>
        <v/>
      </c>
      <c r="BN48" s="297" t="str">
        <f t="shared" si="44"/>
        <v/>
      </c>
      <c r="BO48" s="297" t="str">
        <f t="shared" si="44"/>
        <v/>
      </c>
      <c r="BP48" s="297" t="str">
        <f t="shared" si="44"/>
        <v/>
      </c>
      <c r="BQ48" s="297" t="str">
        <f t="shared" si="44"/>
        <v/>
      </c>
      <c r="BR48" s="297" t="str">
        <f t="shared" si="44"/>
        <v/>
      </c>
      <c r="BS48" s="297" t="str">
        <f t="shared" si="44"/>
        <v/>
      </c>
      <c r="BT48" s="297" t="str">
        <f t="shared" si="44"/>
        <v/>
      </c>
      <c r="BU48" s="297" t="str">
        <f t="shared" si="45"/>
        <v/>
      </c>
      <c r="BV48" s="297" t="str">
        <f t="shared" si="45"/>
        <v/>
      </c>
      <c r="BW48" s="297" t="str">
        <f t="shared" si="45"/>
        <v/>
      </c>
      <c r="BX48" s="297" t="str">
        <f t="shared" si="45"/>
        <v/>
      </c>
      <c r="BY48" s="297" t="str">
        <f t="shared" si="45"/>
        <v/>
      </c>
      <c r="BZ48" s="297" t="str">
        <f t="shared" si="45"/>
        <v/>
      </c>
      <c r="CA48" s="297" t="str">
        <f t="shared" si="45"/>
        <v/>
      </c>
      <c r="CB48" s="297" t="str">
        <f t="shared" si="45"/>
        <v/>
      </c>
      <c r="CC48" s="297" t="str">
        <f t="shared" si="45"/>
        <v/>
      </c>
      <c r="CD48" s="297" t="str">
        <f t="shared" si="45"/>
        <v/>
      </c>
      <c r="CE48" s="297" t="str">
        <f t="shared" si="46"/>
        <v/>
      </c>
      <c r="CF48" s="297" t="str">
        <f t="shared" si="46"/>
        <v/>
      </c>
      <c r="CG48" s="302" t="str">
        <f t="shared" si="46"/>
        <v/>
      </c>
      <c r="CH48" s="302" t="str">
        <f t="shared" si="46"/>
        <v/>
      </c>
      <c r="CI48" s="302" t="str">
        <f t="shared" si="46"/>
        <v/>
      </c>
      <c r="CJ48" s="302" t="str">
        <f t="shared" si="46"/>
        <v/>
      </c>
      <c r="CK48" s="302" t="str">
        <f t="shared" si="46"/>
        <v/>
      </c>
      <c r="CL48" s="302" t="str">
        <f t="shared" si="46"/>
        <v/>
      </c>
      <c r="CM48" s="302" t="str">
        <f t="shared" si="46"/>
        <v/>
      </c>
      <c r="CN48" s="302" t="str">
        <f t="shared" si="46"/>
        <v/>
      </c>
      <c r="CO48" s="303" t="str">
        <f t="shared" si="46"/>
        <v/>
      </c>
    </row>
    <row r="49" spans="1:93" ht="11.25" customHeight="1">
      <c r="A49" s="301">
        <v>200024</v>
      </c>
      <c r="B49" s="291" t="s">
        <v>595</v>
      </c>
      <c r="C49" s="291" t="s">
        <v>596</v>
      </c>
      <c r="D49" s="291" t="s">
        <v>597</v>
      </c>
      <c r="E49" s="291" t="s">
        <v>358</v>
      </c>
      <c r="F49" s="292" t="s">
        <v>369</v>
      </c>
      <c r="G49" s="293">
        <f t="shared" si="38"/>
        <v>200024</v>
      </c>
      <c r="H49" s="293">
        <f>COUNTIF($J$4:J49,J49)</f>
        <v>11</v>
      </c>
      <c r="I49" s="293" t="str">
        <f>IF(H49=1,COUNTIF($H$4:H49,1),"")</f>
        <v/>
      </c>
      <c r="J49" s="294" t="str">
        <f t="shared" si="4"/>
        <v>北区01私立01保育所</v>
      </c>
      <c r="K49" s="294" t="str">
        <f t="shared" si="5"/>
        <v>新川北保育園</v>
      </c>
      <c r="L49" s="295">
        <v>45</v>
      </c>
      <c r="M49" s="304" t="str">
        <f t="shared" si="39"/>
        <v/>
      </c>
      <c r="N49" s="297" t="str">
        <f t="shared" si="39"/>
        <v/>
      </c>
      <c r="O49" s="297" t="str">
        <f t="shared" si="39"/>
        <v/>
      </c>
      <c r="P49" s="297" t="str">
        <f t="shared" si="39"/>
        <v/>
      </c>
      <c r="Q49" s="297" t="str">
        <f t="shared" si="39"/>
        <v/>
      </c>
      <c r="R49" s="297" t="str">
        <f t="shared" si="39"/>
        <v/>
      </c>
      <c r="S49" s="297" t="str">
        <f t="shared" si="39"/>
        <v/>
      </c>
      <c r="T49" s="297" t="str">
        <f t="shared" si="39"/>
        <v/>
      </c>
      <c r="U49" s="297" t="str">
        <f t="shared" si="39"/>
        <v/>
      </c>
      <c r="V49" s="297" t="str">
        <f t="shared" si="39"/>
        <v/>
      </c>
      <c r="W49" s="297" t="str">
        <f t="shared" si="40"/>
        <v/>
      </c>
      <c r="X49" s="297" t="str">
        <f t="shared" si="40"/>
        <v/>
      </c>
      <c r="Y49" s="297" t="str">
        <f t="shared" si="40"/>
        <v/>
      </c>
      <c r="Z49" s="297" t="str">
        <f t="shared" si="40"/>
        <v/>
      </c>
      <c r="AA49" s="297" t="str">
        <f t="shared" si="40"/>
        <v/>
      </c>
      <c r="AB49" s="297" t="str">
        <f t="shared" si="40"/>
        <v/>
      </c>
      <c r="AC49" s="297" t="str">
        <f t="shared" si="40"/>
        <v/>
      </c>
      <c r="AD49" s="297" t="str">
        <f t="shared" si="40"/>
        <v/>
      </c>
      <c r="AE49" s="297" t="str">
        <f t="shared" si="40"/>
        <v/>
      </c>
      <c r="AF49" s="297" t="str">
        <f t="shared" si="40"/>
        <v/>
      </c>
      <c r="AG49" s="297" t="str">
        <f t="shared" si="41"/>
        <v/>
      </c>
      <c r="AH49" s="297" t="str">
        <f t="shared" si="41"/>
        <v/>
      </c>
      <c r="AI49" s="297" t="str">
        <f t="shared" si="41"/>
        <v/>
      </c>
      <c r="AJ49" s="297" t="str">
        <f t="shared" si="41"/>
        <v/>
      </c>
      <c r="AK49" s="297" t="str">
        <f t="shared" si="41"/>
        <v/>
      </c>
      <c r="AL49" s="297" t="str">
        <f t="shared" si="41"/>
        <v/>
      </c>
      <c r="AM49" s="297" t="str">
        <f t="shared" si="41"/>
        <v/>
      </c>
      <c r="AN49" s="297" t="str">
        <f t="shared" si="41"/>
        <v/>
      </c>
      <c r="AO49" s="297" t="str">
        <f t="shared" si="41"/>
        <v/>
      </c>
      <c r="AP49" s="297" t="str">
        <f t="shared" si="41"/>
        <v/>
      </c>
      <c r="AQ49" s="297" t="str">
        <f t="shared" si="42"/>
        <v/>
      </c>
      <c r="AR49" s="297" t="str">
        <f t="shared" si="42"/>
        <v/>
      </c>
      <c r="AS49" s="297" t="str">
        <f t="shared" si="42"/>
        <v/>
      </c>
      <c r="AT49" s="297" t="str">
        <f t="shared" si="42"/>
        <v/>
      </c>
      <c r="AU49" s="297" t="str">
        <f t="shared" si="42"/>
        <v/>
      </c>
      <c r="AV49" s="297" t="str">
        <f t="shared" si="42"/>
        <v/>
      </c>
      <c r="AW49" s="297" t="str">
        <f t="shared" si="42"/>
        <v/>
      </c>
      <c r="AX49" s="297" t="str">
        <f t="shared" si="42"/>
        <v/>
      </c>
      <c r="AY49" s="297" t="str">
        <f t="shared" si="42"/>
        <v/>
      </c>
      <c r="AZ49" s="297" t="str">
        <f t="shared" si="42"/>
        <v/>
      </c>
      <c r="BA49" s="297" t="str">
        <f t="shared" si="43"/>
        <v/>
      </c>
      <c r="BB49" s="297" t="str">
        <f t="shared" si="43"/>
        <v/>
      </c>
      <c r="BC49" s="297" t="str">
        <f t="shared" si="43"/>
        <v/>
      </c>
      <c r="BD49" s="297" t="str">
        <f t="shared" si="43"/>
        <v/>
      </c>
      <c r="BE49" s="297" t="str">
        <f t="shared" si="43"/>
        <v/>
      </c>
      <c r="BF49" s="297" t="str">
        <f t="shared" si="43"/>
        <v/>
      </c>
      <c r="BG49" s="297" t="str">
        <f t="shared" si="43"/>
        <v/>
      </c>
      <c r="BH49" s="297" t="str">
        <f t="shared" si="43"/>
        <v/>
      </c>
      <c r="BI49" s="297" t="str">
        <f t="shared" si="43"/>
        <v/>
      </c>
      <c r="BJ49" s="297" t="str">
        <f t="shared" si="43"/>
        <v/>
      </c>
      <c r="BK49" s="297" t="str">
        <f t="shared" si="44"/>
        <v/>
      </c>
      <c r="BL49" s="297" t="str">
        <f t="shared" si="44"/>
        <v/>
      </c>
      <c r="BM49" s="297" t="str">
        <f t="shared" si="44"/>
        <v/>
      </c>
      <c r="BN49" s="297" t="str">
        <f t="shared" si="44"/>
        <v/>
      </c>
      <c r="BO49" s="297" t="str">
        <f t="shared" si="44"/>
        <v/>
      </c>
      <c r="BP49" s="297" t="str">
        <f t="shared" si="44"/>
        <v/>
      </c>
      <c r="BQ49" s="297" t="str">
        <f t="shared" si="44"/>
        <v/>
      </c>
      <c r="BR49" s="297" t="str">
        <f t="shared" si="44"/>
        <v/>
      </c>
      <c r="BS49" s="297" t="str">
        <f t="shared" si="44"/>
        <v/>
      </c>
      <c r="BT49" s="297" t="str">
        <f t="shared" si="44"/>
        <v/>
      </c>
      <c r="BU49" s="297" t="str">
        <f t="shared" si="45"/>
        <v/>
      </c>
      <c r="BV49" s="297" t="str">
        <f t="shared" si="45"/>
        <v/>
      </c>
      <c r="BW49" s="297" t="str">
        <f t="shared" si="45"/>
        <v/>
      </c>
      <c r="BX49" s="297" t="str">
        <f t="shared" si="45"/>
        <v/>
      </c>
      <c r="BY49" s="297" t="str">
        <f t="shared" si="45"/>
        <v/>
      </c>
      <c r="BZ49" s="297" t="str">
        <f t="shared" si="45"/>
        <v/>
      </c>
      <c r="CA49" s="297" t="str">
        <f t="shared" si="45"/>
        <v/>
      </c>
      <c r="CB49" s="297" t="str">
        <f t="shared" si="45"/>
        <v/>
      </c>
      <c r="CC49" s="297" t="str">
        <f t="shared" si="45"/>
        <v/>
      </c>
      <c r="CD49" s="297" t="str">
        <f t="shared" si="45"/>
        <v/>
      </c>
      <c r="CE49" s="297" t="str">
        <f t="shared" si="46"/>
        <v/>
      </c>
      <c r="CF49" s="297" t="str">
        <f t="shared" si="46"/>
        <v/>
      </c>
      <c r="CG49" s="302" t="str">
        <f t="shared" si="46"/>
        <v/>
      </c>
      <c r="CH49" s="302" t="str">
        <f t="shared" si="46"/>
        <v/>
      </c>
      <c r="CI49" s="302" t="str">
        <f t="shared" si="46"/>
        <v/>
      </c>
      <c r="CJ49" s="302" t="str">
        <f t="shared" si="46"/>
        <v/>
      </c>
      <c r="CK49" s="302" t="str">
        <f t="shared" si="46"/>
        <v/>
      </c>
      <c r="CL49" s="302" t="str">
        <f t="shared" si="46"/>
        <v/>
      </c>
      <c r="CM49" s="302" t="str">
        <f t="shared" si="46"/>
        <v/>
      </c>
      <c r="CN49" s="302" t="str">
        <f t="shared" si="46"/>
        <v/>
      </c>
      <c r="CO49" s="303" t="str">
        <f t="shared" si="46"/>
        <v/>
      </c>
    </row>
    <row r="50" spans="1:93" ht="11.25" customHeight="1">
      <c r="A50" s="301">
        <v>200026</v>
      </c>
      <c r="B50" s="291" t="s">
        <v>595</v>
      </c>
      <c r="C50" s="291" t="s">
        <v>596</v>
      </c>
      <c r="D50" s="291" t="s">
        <v>597</v>
      </c>
      <c r="E50" s="291" t="s">
        <v>358</v>
      </c>
      <c r="F50" s="292" t="s">
        <v>370</v>
      </c>
      <c r="G50" s="293">
        <f t="shared" si="38"/>
        <v>200026</v>
      </c>
      <c r="H50" s="293">
        <f>COUNTIF($J$4:J50,J50)</f>
        <v>12</v>
      </c>
      <c r="I50" s="293" t="str">
        <f>IF(H50=1,COUNTIF($H$4:H50,1),"")</f>
        <v/>
      </c>
      <c r="J50" s="294" t="str">
        <f t="shared" si="4"/>
        <v>北区01私立01保育所</v>
      </c>
      <c r="K50" s="294" t="str">
        <f t="shared" si="5"/>
        <v>札幌はこぶね保育園</v>
      </c>
      <c r="L50" s="295">
        <v>46</v>
      </c>
      <c r="M50" s="304" t="str">
        <f t="shared" si="39"/>
        <v/>
      </c>
      <c r="N50" s="297" t="str">
        <f t="shared" si="39"/>
        <v/>
      </c>
      <c r="O50" s="297" t="str">
        <f t="shared" si="39"/>
        <v/>
      </c>
      <c r="P50" s="297" t="str">
        <f t="shared" si="39"/>
        <v/>
      </c>
      <c r="Q50" s="297" t="str">
        <f t="shared" si="39"/>
        <v/>
      </c>
      <c r="R50" s="297" t="str">
        <f t="shared" si="39"/>
        <v/>
      </c>
      <c r="S50" s="297" t="str">
        <f t="shared" si="39"/>
        <v/>
      </c>
      <c r="T50" s="297" t="str">
        <f t="shared" si="39"/>
        <v/>
      </c>
      <c r="U50" s="297" t="str">
        <f t="shared" si="39"/>
        <v/>
      </c>
      <c r="V50" s="297" t="str">
        <f t="shared" si="39"/>
        <v/>
      </c>
      <c r="W50" s="297" t="str">
        <f t="shared" si="40"/>
        <v/>
      </c>
      <c r="X50" s="297" t="str">
        <f t="shared" si="40"/>
        <v/>
      </c>
      <c r="Y50" s="297" t="str">
        <f t="shared" si="40"/>
        <v/>
      </c>
      <c r="Z50" s="297" t="str">
        <f t="shared" si="40"/>
        <v/>
      </c>
      <c r="AA50" s="297" t="str">
        <f t="shared" si="40"/>
        <v/>
      </c>
      <c r="AB50" s="297" t="str">
        <f t="shared" si="40"/>
        <v/>
      </c>
      <c r="AC50" s="297" t="str">
        <f t="shared" si="40"/>
        <v/>
      </c>
      <c r="AD50" s="297" t="str">
        <f t="shared" si="40"/>
        <v/>
      </c>
      <c r="AE50" s="297" t="str">
        <f t="shared" si="40"/>
        <v/>
      </c>
      <c r="AF50" s="297" t="str">
        <f t="shared" si="40"/>
        <v/>
      </c>
      <c r="AG50" s="297" t="str">
        <f t="shared" si="41"/>
        <v/>
      </c>
      <c r="AH50" s="297" t="str">
        <f t="shared" si="41"/>
        <v/>
      </c>
      <c r="AI50" s="297" t="str">
        <f t="shared" si="41"/>
        <v/>
      </c>
      <c r="AJ50" s="297" t="str">
        <f t="shared" si="41"/>
        <v/>
      </c>
      <c r="AK50" s="297" t="str">
        <f t="shared" si="41"/>
        <v/>
      </c>
      <c r="AL50" s="297" t="str">
        <f t="shared" si="41"/>
        <v/>
      </c>
      <c r="AM50" s="297" t="str">
        <f t="shared" si="41"/>
        <v/>
      </c>
      <c r="AN50" s="297" t="str">
        <f t="shared" si="41"/>
        <v/>
      </c>
      <c r="AO50" s="297" t="str">
        <f t="shared" si="41"/>
        <v/>
      </c>
      <c r="AP50" s="297" t="str">
        <f t="shared" si="41"/>
        <v/>
      </c>
      <c r="AQ50" s="297" t="str">
        <f t="shared" si="42"/>
        <v/>
      </c>
      <c r="AR50" s="297" t="str">
        <f t="shared" si="42"/>
        <v/>
      </c>
      <c r="AS50" s="297" t="str">
        <f t="shared" si="42"/>
        <v/>
      </c>
      <c r="AT50" s="297" t="str">
        <f t="shared" si="42"/>
        <v/>
      </c>
      <c r="AU50" s="297" t="str">
        <f t="shared" si="42"/>
        <v/>
      </c>
      <c r="AV50" s="297" t="str">
        <f t="shared" si="42"/>
        <v/>
      </c>
      <c r="AW50" s="297" t="str">
        <f t="shared" si="42"/>
        <v/>
      </c>
      <c r="AX50" s="297" t="str">
        <f t="shared" si="42"/>
        <v/>
      </c>
      <c r="AY50" s="297" t="str">
        <f t="shared" si="42"/>
        <v/>
      </c>
      <c r="AZ50" s="297" t="str">
        <f t="shared" si="42"/>
        <v/>
      </c>
      <c r="BA50" s="297" t="str">
        <f t="shared" si="43"/>
        <v/>
      </c>
      <c r="BB50" s="297" t="str">
        <f t="shared" si="43"/>
        <v/>
      </c>
      <c r="BC50" s="297" t="str">
        <f t="shared" si="43"/>
        <v/>
      </c>
      <c r="BD50" s="297" t="str">
        <f t="shared" si="43"/>
        <v/>
      </c>
      <c r="BE50" s="297" t="str">
        <f t="shared" si="43"/>
        <v/>
      </c>
      <c r="BF50" s="297" t="str">
        <f t="shared" si="43"/>
        <v/>
      </c>
      <c r="BG50" s="297" t="str">
        <f t="shared" si="43"/>
        <v/>
      </c>
      <c r="BH50" s="297" t="str">
        <f t="shared" si="43"/>
        <v/>
      </c>
      <c r="BI50" s="297" t="str">
        <f t="shared" si="43"/>
        <v/>
      </c>
      <c r="BJ50" s="297" t="str">
        <f t="shared" si="43"/>
        <v/>
      </c>
      <c r="BK50" s="297" t="str">
        <f t="shared" si="44"/>
        <v/>
      </c>
      <c r="BL50" s="297" t="str">
        <f t="shared" si="44"/>
        <v/>
      </c>
      <c r="BM50" s="297" t="str">
        <f t="shared" si="44"/>
        <v/>
      </c>
      <c r="BN50" s="297" t="str">
        <f t="shared" si="44"/>
        <v/>
      </c>
      <c r="BO50" s="297" t="str">
        <f t="shared" si="44"/>
        <v/>
      </c>
      <c r="BP50" s="297" t="str">
        <f t="shared" si="44"/>
        <v/>
      </c>
      <c r="BQ50" s="297" t="str">
        <f t="shared" si="44"/>
        <v/>
      </c>
      <c r="BR50" s="297" t="str">
        <f t="shared" si="44"/>
        <v/>
      </c>
      <c r="BS50" s="297" t="str">
        <f t="shared" si="44"/>
        <v/>
      </c>
      <c r="BT50" s="297" t="str">
        <f t="shared" si="44"/>
        <v/>
      </c>
      <c r="BU50" s="297" t="str">
        <f t="shared" si="45"/>
        <v/>
      </c>
      <c r="BV50" s="297" t="str">
        <f t="shared" si="45"/>
        <v/>
      </c>
      <c r="BW50" s="297" t="str">
        <f t="shared" si="45"/>
        <v/>
      </c>
      <c r="BX50" s="297" t="str">
        <f t="shared" si="45"/>
        <v/>
      </c>
      <c r="BY50" s="297" t="str">
        <f t="shared" si="45"/>
        <v/>
      </c>
      <c r="BZ50" s="297" t="str">
        <f t="shared" si="45"/>
        <v/>
      </c>
      <c r="CA50" s="297" t="str">
        <f t="shared" si="45"/>
        <v/>
      </c>
      <c r="CB50" s="297" t="str">
        <f t="shared" si="45"/>
        <v/>
      </c>
      <c r="CC50" s="297" t="str">
        <f t="shared" si="45"/>
        <v/>
      </c>
      <c r="CD50" s="297" t="str">
        <f t="shared" si="45"/>
        <v/>
      </c>
      <c r="CE50" s="297" t="str">
        <f t="shared" si="46"/>
        <v/>
      </c>
      <c r="CF50" s="297" t="str">
        <f t="shared" si="46"/>
        <v/>
      </c>
      <c r="CG50" s="302" t="str">
        <f t="shared" si="46"/>
        <v/>
      </c>
      <c r="CH50" s="302" t="str">
        <f t="shared" si="46"/>
        <v/>
      </c>
      <c r="CI50" s="302" t="str">
        <f t="shared" si="46"/>
        <v/>
      </c>
      <c r="CJ50" s="302" t="str">
        <f t="shared" si="46"/>
        <v/>
      </c>
      <c r="CK50" s="302" t="str">
        <f t="shared" si="46"/>
        <v/>
      </c>
      <c r="CL50" s="302" t="str">
        <f t="shared" si="46"/>
        <v/>
      </c>
      <c r="CM50" s="302" t="str">
        <f t="shared" si="46"/>
        <v/>
      </c>
      <c r="CN50" s="302" t="str">
        <f t="shared" si="46"/>
        <v/>
      </c>
      <c r="CO50" s="303" t="str">
        <f t="shared" si="46"/>
        <v/>
      </c>
    </row>
    <row r="51" spans="1:93" ht="11.25" customHeight="1">
      <c r="A51" s="301">
        <v>200027</v>
      </c>
      <c r="B51" s="291" t="s">
        <v>595</v>
      </c>
      <c r="C51" s="291" t="s">
        <v>596</v>
      </c>
      <c r="D51" s="291" t="s">
        <v>597</v>
      </c>
      <c r="E51" s="291" t="s">
        <v>358</v>
      </c>
      <c r="F51" s="292" t="s">
        <v>371</v>
      </c>
      <c r="G51" s="293">
        <f t="shared" si="38"/>
        <v>200027</v>
      </c>
      <c r="H51" s="293">
        <f>COUNTIF($J$4:J51,J51)</f>
        <v>13</v>
      </c>
      <c r="I51" s="293" t="str">
        <f>IF(H51=1,COUNTIF($H$4:H51,1),"")</f>
        <v/>
      </c>
      <c r="J51" s="294" t="str">
        <f t="shared" si="4"/>
        <v>北区01私立01保育所</v>
      </c>
      <c r="K51" s="294" t="str">
        <f t="shared" si="5"/>
        <v>あいの里保育園</v>
      </c>
      <c r="L51" s="295">
        <v>47</v>
      </c>
      <c r="M51" s="306" t="str">
        <f t="shared" si="39"/>
        <v/>
      </c>
      <c r="N51" s="307" t="str">
        <f t="shared" si="39"/>
        <v/>
      </c>
      <c r="O51" s="307" t="str">
        <f t="shared" si="39"/>
        <v/>
      </c>
      <c r="P51" s="307" t="str">
        <f t="shared" si="39"/>
        <v/>
      </c>
      <c r="Q51" s="307" t="str">
        <f t="shared" si="39"/>
        <v/>
      </c>
      <c r="R51" s="307" t="str">
        <f t="shared" si="39"/>
        <v/>
      </c>
      <c r="S51" s="307" t="str">
        <f t="shared" si="39"/>
        <v/>
      </c>
      <c r="T51" s="307" t="str">
        <f t="shared" si="39"/>
        <v/>
      </c>
      <c r="U51" s="307" t="str">
        <f t="shared" si="39"/>
        <v/>
      </c>
      <c r="V51" s="307" t="str">
        <f t="shared" si="39"/>
        <v/>
      </c>
      <c r="W51" s="307" t="str">
        <f t="shared" si="40"/>
        <v/>
      </c>
      <c r="X51" s="307" t="str">
        <f t="shared" si="40"/>
        <v/>
      </c>
      <c r="Y51" s="307" t="str">
        <f t="shared" si="40"/>
        <v/>
      </c>
      <c r="Z51" s="307" t="str">
        <f t="shared" si="40"/>
        <v/>
      </c>
      <c r="AA51" s="307" t="str">
        <f t="shared" si="40"/>
        <v/>
      </c>
      <c r="AB51" s="307" t="str">
        <f t="shared" si="40"/>
        <v/>
      </c>
      <c r="AC51" s="307" t="str">
        <f t="shared" si="40"/>
        <v/>
      </c>
      <c r="AD51" s="307" t="str">
        <f t="shared" si="40"/>
        <v/>
      </c>
      <c r="AE51" s="307" t="str">
        <f t="shared" si="40"/>
        <v/>
      </c>
      <c r="AF51" s="307" t="str">
        <f t="shared" si="40"/>
        <v/>
      </c>
      <c r="AG51" s="307" t="str">
        <f t="shared" si="41"/>
        <v/>
      </c>
      <c r="AH51" s="307" t="str">
        <f t="shared" si="41"/>
        <v/>
      </c>
      <c r="AI51" s="307" t="str">
        <f t="shared" si="41"/>
        <v/>
      </c>
      <c r="AJ51" s="307" t="str">
        <f t="shared" si="41"/>
        <v/>
      </c>
      <c r="AK51" s="307" t="str">
        <f t="shared" si="41"/>
        <v/>
      </c>
      <c r="AL51" s="307" t="str">
        <f t="shared" si="41"/>
        <v/>
      </c>
      <c r="AM51" s="307" t="str">
        <f t="shared" si="41"/>
        <v/>
      </c>
      <c r="AN51" s="307" t="str">
        <f t="shared" si="41"/>
        <v/>
      </c>
      <c r="AO51" s="307" t="str">
        <f t="shared" si="41"/>
        <v/>
      </c>
      <c r="AP51" s="307" t="str">
        <f t="shared" si="41"/>
        <v/>
      </c>
      <c r="AQ51" s="307" t="str">
        <f t="shared" si="42"/>
        <v/>
      </c>
      <c r="AR51" s="307" t="str">
        <f t="shared" si="42"/>
        <v/>
      </c>
      <c r="AS51" s="307" t="str">
        <f t="shared" si="42"/>
        <v/>
      </c>
      <c r="AT51" s="307" t="str">
        <f t="shared" si="42"/>
        <v/>
      </c>
      <c r="AU51" s="307" t="str">
        <f t="shared" si="42"/>
        <v/>
      </c>
      <c r="AV51" s="307" t="str">
        <f t="shared" si="42"/>
        <v/>
      </c>
      <c r="AW51" s="307" t="str">
        <f t="shared" si="42"/>
        <v/>
      </c>
      <c r="AX51" s="307" t="str">
        <f t="shared" si="42"/>
        <v/>
      </c>
      <c r="AY51" s="307" t="str">
        <f t="shared" si="42"/>
        <v/>
      </c>
      <c r="AZ51" s="307" t="str">
        <f t="shared" si="42"/>
        <v/>
      </c>
      <c r="BA51" s="307" t="str">
        <f t="shared" si="43"/>
        <v/>
      </c>
      <c r="BB51" s="307" t="str">
        <f t="shared" si="43"/>
        <v/>
      </c>
      <c r="BC51" s="307" t="str">
        <f t="shared" si="43"/>
        <v/>
      </c>
      <c r="BD51" s="307" t="str">
        <f t="shared" si="43"/>
        <v/>
      </c>
      <c r="BE51" s="307" t="str">
        <f t="shared" si="43"/>
        <v/>
      </c>
      <c r="BF51" s="307" t="str">
        <f t="shared" si="43"/>
        <v/>
      </c>
      <c r="BG51" s="307" t="str">
        <f t="shared" si="43"/>
        <v/>
      </c>
      <c r="BH51" s="307" t="str">
        <f t="shared" si="43"/>
        <v/>
      </c>
      <c r="BI51" s="307" t="str">
        <f t="shared" si="43"/>
        <v/>
      </c>
      <c r="BJ51" s="307" t="str">
        <f t="shared" si="43"/>
        <v/>
      </c>
      <c r="BK51" s="307" t="str">
        <f t="shared" si="44"/>
        <v/>
      </c>
      <c r="BL51" s="307" t="str">
        <f t="shared" si="44"/>
        <v/>
      </c>
      <c r="BM51" s="307" t="str">
        <f t="shared" si="44"/>
        <v/>
      </c>
      <c r="BN51" s="307" t="str">
        <f t="shared" si="44"/>
        <v/>
      </c>
      <c r="BO51" s="307" t="str">
        <f t="shared" si="44"/>
        <v/>
      </c>
      <c r="BP51" s="307" t="str">
        <f t="shared" si="44"/>
        <v/>
      </c>
      <c r="BQ51" s="307" t="str">
        <f t="shared" si="44"/>
        <v/>
      </c>
      <c r="BR51" s="307" t="str">
        <f t="shared" si="44"/>
        <v/>
      </c>
      <c r="BS51" s="307" t="str">
        <f t="shared" si="44"/>
        <v/>
      </c>
      <c r="BT51" s="307" t="str">
        <f t="shared" si="44"/>
        <v/>
      </c>
      <c r="BU51" s="307" t="str">
        <f t="shared" si="45"/>
        <v/>
      </c>
      <c r="BV51" s="307" t="str">
        <f t="shared" si="45"/>
        <v/>
      </c>
      <c r="BW51" s="307" t="str">
        <f t="shared" si="45"/>
        <v/>
      </c>
      <c r="BX51" s="307" t="str">
        <f t="shared" si="45"/>
        <v/>
      </c>
      <c r="BY51" s="307" t="str">
        <f t="shared" si="45"/>
        <v/>
      </c>
      <c r="BZ51" s="307" t="str">
        <f t="shared" si="45"/>
        <v/>
      </c>
      <c r="CA51" s="307" t="str">
        <f t="shared" si="45"/>
        <v/>
      </c>
      <c r="CB51" s="307" t="str">
        <f t="shared" si="45"/>
        <v/>
      </c>
      <c r="CC51" s="307" t="str">
        <f t="shared" si="45"/>
        <v/>
      </c>
      <c r="CD51" s="307" t="str">
        <f t="shared" si="45"/>
        <v/>
      </c>
      <c r="CE51" s="307" t="str">
        <f t="shared" si="46"/>
        <v/>
      </c>
      <c r="CF51" s="307" t="str">
        <f t="shared" si="46"/>
        <v/>
      </c>
      <c r="CG51" s="308" t="str">
        <f t="shared" si="46"/>
        <v/>
      </c>
      <c r="CH51" s="308" t="str">
        <f t="shared" si="46"/>
        <v/>
      </c>
      <c r="CI51" s="308" t="str">
        <f t="shared" si="46"/>
        <v/>
      </c>
      <c r="CJ51" s="308" t="str">
        <f t="shared" si="46"/>
        <v/>
      </c>
      <c r="CK51" s="308" t="str">
        <f t="shared" si="46"/>
        <v/>
      </c>
      <c r="CL51" s="308" t="str">
        <f t="shared" si="46"/>
        <v/>
      </c>
      <c r="CM51" s="308" t="str">
        <f t="shared" si="46"/>
        <v/>
      </c>
      <c r="CN51" s="308" t="str">
        <f t="shared" si="46"/>
        <v/>
      </c>
      <c r="CO51" s="309" t="str">
        <f t="shared" si="46"/>
        <v/>
      </c>
    </row>
    <row r="52" spans="1:93" ht="11.25" customHeight="1">
      <c r="A52" s="301">
        <v>200028</v>
      </c>
      <c r="B52" s="291" t="s">
        <v>595</v>
      </c>
      <c r="C52" s="291" t="s">
        <v>596</v>
      </c>
      <c r="D52" s="291" t="s">
        <v>597</v>
      </c>
      <c r="E52" s="291" t="s">
        <v>358</v>
      </c>
      <c r="F52" s="292" t="s">
        <v>372</v>
      </c>
      <c r="G52" s="293">
        <f t="shared" si="38"/>
        <v>200028</v>
      </c>
      <c r="H52" s="293">
        <f>COUNTIF($J$4:J52,J52)</f>
        <v>14</v>
      </c>
      <c r="I52" s="293" t="str">
        <f>IF(H52=1,COUNTIF($H$4:H52,1),"")</f>
        <v/>
      </c>
      <c r="J52" s="294" t="str">
        <f t="shared" si="4"/>
        <v>北区01私立01保育所</v>
      </c>
      <c r="K52" s="294" t="str">
        <f t="shared" si="5"/>
        <v>風の子保育園</v>
      </c>
      <c r="L52" s="295"/>
      <c r="M52" s="310" t="str">
        <f t="shared" ref="M52:V53" si="47">IFERROR(VLOOKUP($L52&amp;M$3,$K$4:$K$652,2,FALSE),"")</f>
        <v/>
      </c>
      <c r="N52" s="310" t="str">
        <f t="shared" si="47"/>
        <v/>
      </c>
      <c r="O52" s="310" t="str">
        <f t="shared" si="47"/>
        <v/>
      </c>
      <c r="P52" s="310" t="str">
        <f t="shared" si="47"/>
        <v/>
      </c>
      <c r="Q52" s="310" t="str">
        <f t="shared" si="47"/>
        <v/>
      </c>
      <c r="R52" s="310" t="str">
        <f t="shared" si="47"/>
        <v/>
      </c>
      <c r="S52" s="310" t="str">
        <f t="shared" si="47"/>
        <v/>
      </c>
      <c r="T52" s="310" t="str">
        <f t="shared" si="47"/>
        <v/>
      </c>
      <c r="U52" s="310" t="str">
        <f t="shared" si="47"/>
        <v/>
      </c>
      <c r="V52" s="310" t="str">
        <f t="shared" si="47"/>
        <v/>
      </c>
      <c r="W52" s="310" t="str">
        <f t="shared" ref="W52:AF53" si="48">IFERROR(VLOOKUP($L52&amp;W$3,$K$4:$K$652,2,FALSE),"")</f>
        <v/>
      </c>
      <c r="X52" s="310" t="str">
        <f t="shared" si="48"/>
        <v/>
      </c>
      <c r="Y52" s="310" t="str">
        <f t="shared" si="48"/>
        <v/>
      </c>
      <c r="Z52" s="310" t="str">
        <f t="shared" si="48"/>
        <v/>
      </c>
      <c r="AA52" s="310" t="str">
        <f t="shared" si="48"/>
        <v/>
      </c>
      <c r="AB52" s="310" t="str">
        <f t="shared" si="48"/>
        <v/>
      </c>
      <c r="AC52" s="310" t="str">
        <f t="shared" si="48"/>
        <v/>
      </c>
      <c r="AD52" s="310" t="str">
        <f t="shared" si="48"/>
        <v/>
      </c>
      <c r="AE52" s="310" t="str">
        <f t="shared" si="48"/>
        <v/>
      </c>
      <c r="AF52" s="310" t="str">
        <f t="shared" si="48"/>
        <v/>
      </c>
      <c r="AG52" s="310" t="str">
        <f t="shared" ref="AG52:AP53" si="49">IFERROR(VLOOKUP($L52&amp;AG$3,$K$4:$K$652,2,FALSE),"")</f>
        <v/>
      </c>
      <c r="AH52" s="310" t="str">
        <f t="shared" si="49"/>
        <v/>
      </c>
      <c r="AI52" s="310" t="str">
        <f t="shared" si="49"/>
        <v/>
      </c>
      <c r="AJ52" s="310" t="str">
        <f t="shared" si="49"/>
        <v/>
      </c>
      <c r="AK52" s="310" t="str">
        <f t="shared" si="49"/>
        <v/>
      </c>
      <c r="AL52" s="310" t="str">
        <f t="shared" si="49"/>
        <v/>
      </c>
      <c r="AM52" s="310" t="str">
        <f t="shared" si="49"/>
        <v/>
      </c>
      <c r="AN52" s="310" t="str">
        <f t="shared" si="49"/>
        <v/>
      </c>
      <c r="AO52" s="310" t="str">
        <f t="shared" si="49"/>
        <v/>
      </c>
      <c r="AP52" s="310" t="str">
        <f t="shared" si="49"/>
        <v/>
      </c>
      <c r="AQ52" s="310" t="str">
        <f t="shared" ref="AQ52:AZ53" si="50">IFERROR(VLOOKUP($L52&amp;AQ$3,$K$4:$K$652,2,FALSE),"")</f>
        <v/>
      </c>
      <c r="AR52" s="310" t="str">
        <f t="shared" si="50"/>
        <v/>
      </c>
      <c r="AS52" s="310" t="str">
        <f t="shared" si="50"/>
        <v/>
      </c>
      <c r="AT52" s="310" t="str">
        <f t="shared" si="50"/>
        <v/>
      </c>
      <c r="AU52" s="310" t="str">
        <f t="shared" si="50"/>
        <v/>
      </c>
      <c r="AV52" s="310" t="str">
        <f t="shared" si="50"/>
        <v/>
      </c>
      <c r="AW52" s="310" t="str">
        <f t="shared" si="50"/>
        <v/>
      </c>
      <c r="AX52" s="310" t="str">
        <f t="shared" si="50"/>
        <v/>
      </c>
      <c r="AY52" s="310" t="str">
        <f t="shared" si="50"/>
        <v/>
      </c>
      <c r="AZ52" s="310" t="str">
        <f t="shared" si="50"/>
        <v/>
      </c>
      <c r="BA52" s="310" t="str">
        <f t="shared" ref="BA52:BJ53" si="51">IFERROR(VLOOKUP($L52&amp;BA$3,$K$4:$K$652,2,FALSE),"")</f>
        <v/>
      </c>
      <c r="BB52" s="310" t="str">
        <f t="shared" si="51"/>
        <v/>
      </c>
      <c r="BC52" s="310" t="str">
        <f t="shared" si="51"/>
        <v/>
      </c>
      <c r="BD52" s="310" t="str">
        <f t="shared" si="51"/>
        <v/>
      </c>
      <c r="BE52" s="310" t="str">
        <f t="shared" si="51"/>
        <v/>
      </c>
      <c r="BF52" s="310" t="str">
        <f t="shared" si="51"/>
        <v/>
      </c>
      <c r="BG52" s="310" t="str">
        <f t="shared" si="51"/>
        <v/>
      </c>
      <c r="BH52" s="310" t="str">
        <f t="shared" si="51"/>
        <v/>
      </c>
      <c r="BI52" s="310" t="str">
        <f t="shared" si="51"/>
        <v/>
      </c>
      <c r="BJ52" s="310" t="str">
        <f t="shared" si="51"/>
        <v/>
      </c>
      <c r="BK52" s="310" t="str">
        <f t="shared" ref="BK52:BT53" si="52">IFERROR(VLOOKUP($L52&amp;BK$3,$K$4:$K$652,2,FALSE),"")</f>
        <v/>
      </c>
      <c r="BL52" s="310" t="str">
        <f t="shared" si="52"/>
        <v/>
      </c>
      <c r="BM52" s="310" t="str">
        <f t="shared" si="52"/>
        <v/>
      </c>
      <c r="BN52" s="310" t="str">
        <f t="shared" si="52"/>
        <v/>
      </c>
      <c r="BO52" s="310" t="str">
        <f t="shared" si="52"/>
        <v/>
      </c>
      <c r="BP52" s="310" t="str">
        <f t="shared" si="52"/>
        <v/>
      </c>
      <c r="BQ52" s="310" t="str">
        <f t="shared" si="52"/>
        <v/>
      </c>
      <c r="BR52" s="310" t="str">
        <f t="shared" si="52"/>
        <v/>
      </c>
      <c r="BS52" s="310" t="str">
        <f t="shared" si="52"/>
        <v/>
      </c>
      <c r="BT52" s="310" t="str">
        <f t="shared" si="52"/>
        <v/>
      </c>
      <c r="BU52" s="310" t="str">
        <f t="shared" ref="BU52:CF53" si="53">IFERROR(VLOOKUP($L52&amp;BU$3,$K$4:$K$652,2,FALSE),"")</f>
        <v/>
      </c>
      <c r="BV52" s="310" t="str">
        <f t="shared" si="53"/>
        <v/>
      </c>
      <c r="BW52" s="310" t="str">
        <f t="shared" si="53"/>
        <v/>
      </c>
      <c r="BX52" s="310" t="str">
        <f t="shared" si="53"/>
        <v/>
      </c>
      <c r="BY52" s="310" t="str">
        <f t="shared" si="53"/>
        <v/>
      </c>
      <c r="BZ52" s="310" t="str">
        <f t="shared" si="53"/>
        <v/>
      </c>
      <c r="CA52" s="310" t="str">
        <f t="shared" si="53"/>
        <v/>
      </c>
      <c r="CB52" s="310" t="str">
        <f t="shared" si="53"/>
        <v/>
      </c>
      <c r="CC52" s="310" t="str">
        <f t="shared" si="53"/>
        <v/>
      </c>
      <c r="CD52" s="310" t="str">
        <f t="shared" si="53"/>
        <v/>
      </c>
      <c r="CE52" s="310" t="str">
        <f t="shared" si="53"/>
        <v/>
      </c>
      <c r="CF52" s="310" t="str">
        <f t="shared" si="53"/>
        <v/>
      </c>
    </row>
    <row r="53" spans="1:93" ht="11.25" customHeight="1">
      <c r="A53" s="301">
        <v>200029</v>
      </c>
      <c r="B53" s="291" t="s">
        <v>595</v>
      </c>
      <c r="C53" s="291" t="s">
        <v>596</v>
      </c>
      <c r="D53" s="291" t="s">
        <v>597</v>
      </c>
      <c r="E53" s="291" t="s">
        <v>358</v>
      </c>
      <c r="F53" s="292" t="s">
        <v>373</v>
      </c>
      <c r="G53" s="293">
        <f t="shared" si="38"/>
        <v>200029</v>
      </c>
      <c r="H53" s="293">
        <f>COUNTIF($J$4:J53,J53)</f>
        <v>15</v>
      </c>
      <c r="I53" s="293" t="str">
        <f>IF(H53=1,COUNTIF($H$4:H53,1),"")</f>
        <v/>
      </c>
      <c r="J53" s="294" t="str">
        <f t="shared" si="4"/>
        <v>北区01私立01保育所</v>
      </c>
      <c r="K53" s="294" t="str">
        <f t="shared" si="5"/>
        <v>はぐくみ保育園</v>
      </c>
      <c r="L53" s="295"/>
      <c r="M53" s="310" t="str">
        <f t="shared" si="47"/>
        <v/>
      </c>
      <c r="N53" s="310" t="str">
        <f t="shared" si="47"/>
        <v/>
      </c>
      <c r="O53" s="310" t="str">
        <f t="shared" si="47"/>
        <v/>
      </c>
      <c r="P53" s="310" t="str">
        <f t="shared" si="47"/>
        <v/>
      </c>
      <c r="Q53" s="310" t="str">
        <f t="shared" si="47"/>
        <v/>
      </c>
      <c r="R53" s="310" t="str">
        <f t="shared" si="47"/>
        <v/>
      </c>
      <c r="S53" s="310" t="str">
        <f t="shared" si="47"/>
        <v/>
      </c>
      <c r="T53" s="310" t="str">
        <f t="shared" si="47"/>
        <v/>
      </c>
      <c r="U53" s="310" t="str">
        <f t="shared" si="47"/>
        <v/>
      </c>
      <c r="V53" s="310" t="str">
        <f t="shared" si="47"/>
        <v/>
      </c>
      <c r="W53" s="310" t="str">
        <f t="shared" si="48"/>
        <v/>
      </c>
      <c r="X53" s="310" t="str">
        <f t="shared" si="48"/>
        <v/>
      </c>
      <c r="Y53" s="310" t="str">
        <f t="shared" si="48"/>
        <v/>
      </c>
      <c r="Z53" s="310" t="str">
        <f t="shared" si="48"/>
        <v/>
      </c>
      <c r="AA53" s="310" t="str">
        <f t="shared" si="48"/>
        <v/>
      </c>
      <c r="AB53" s="310" t="str">
        <f t="shared" si="48"/>
        <v/>
      </c>
      <c r="AC53" s="310" t="str">
        <f t="shared" si="48"/>
        <v/>
      </c>
      <c r="AD53" s="310" t="str">
        <f t="shared" si="48"/>
        <v/>
      </c>
      <c r="AE53" s="310" t="str">
        <f t="shared" si="48"/>
        <v/>
      </c>
      <c r="AF53" s="310" t="str">
        <f t="shared" si="48"/>
        <v/>
      </c>
      <c r="AG53" s="310" t="str">
        <f t="shared" si="49"/>
        <v/>
      </c>
      <c r="AH53" s="310" t="str">
        <f t="shared" si="49"/>
        <v/>
      </c>
      <c r="AI53" s="310" t="str">
        <f t="shared" si="49"/>
        <v/>
      </c>
      <c r="AJ53" s="310" t="str">
        <f t="shared" si="49"/>
        <v/>
      </c>
      <c r="AK53" s="310" t="str">
        <f t="shared" si="49"/>
        <v/>
      </c>
      <c r="AL53" s="310" t="str">
        <f t="shared" si="49"/>
        <v/>
      </c>
      <c r="AM53" s="310" t="str">
        <f t="shared" si="49"/>
        <v/>
      </c>
      <c r="AN53" s="310" t="str">
        <f t="shared" si="49"/>
        <v/>
      </c>
      <c r="AO53" s="310" t="str">
        <f t="shared" si="49"/>
        <v/>
      </c>
      <c r="AP53" s="310" t="str">
        <f t="shared" si="49"/>
        <v/>
      </c>
      <c r="AQ53" s="310" t="str">
        <f t="shared" si="50"/>
        <v/>
      </c>
      <c r="AR53" s="310" t="str">
        <f t="shared" si="50"/>
        <v/>
      </c>
      <c r="AS53" s="310" t="str">
        <f t="shared" si="50"/>
        <v/>
      </c>
      <c r="AT53" s="310" t="str">
        <f t="shared" si="50"/>
        <v/>
      </c>
      <c r="AU53" s="310" t="str">
        <f t="shared" si="50"/>
        <v/>
      </c>
      <c r="AV53" s="310" t="str">
        <f t="shared" si="50"/>
        <v/>
      </c>
      <c r="AW53" s="310" t="str">
        <f t="shared" si="50"/>
        <v/>
      </c>
      <c r="AX53" s="310" t="str">
        <f t="shared" si="50"/>
        <v/>
      </c>
      <c r="AY53" s="310" t="str">
        <f t="shared" si="50"/>
        <v/>
      </c>
      <c r="AZ53" s="310" t="str">
        <f t="shared" si="50"/>
        <v/>
      </c>
      <c r="BA53" s="310" t="str">
        <f t="shared" si="51"/>
        <v/>
      </c>
      <c r="BB53" s="310" t="str">
        <f t="shared" si="51"/>
        <v/>
      </c>
      <c r="BC53" s="310" t="str">
        <f t="shared" si="51"/>
        <v/>
      </c>
      <c r="BD53" s="310" t="str">
        <f t="shared" si="51"/>
        <v/>
      </c>
      <c r="BE53" s="310" t="str">
        <f t="shared" si="51"/>
        <v/>
      </c>
      <c r="BF53" s="310" t="str">
        <f t="shared" si="51"/>
        <v/>
      </c>
      <c r="BG53" s="310" t="str">
        <f t="shared" si="51"/>
        <v/>
      </c>
      <c r="BH53" s="310" t="str">
        <f t="shared" si="51"/>
        <v/>
      </c>
      <c r="BI53" s="310" t="str">
        <f t="shared" si="51"/>
        <v/>
      </c>
      <c r="BJ53" s="310" t="str">
        <f t="shared" si="51"/>
        <v/>
      </c>
      <c r="BK53" s="310" t="str">
        <f t="shared" si="52"/>
        <v/>
      </c>
      <c r="BL53" s="310" t="str">
        <f t="shared" si="52"/>
        <v/>
      </c>
      <c r="BM53" s="310" t="str">
        <f t="shared" si="52"/>
        <v/>
      </c>
      <c r="BN53" s="310" t="str">
        <f t="shared" si="52"/>
        <v/>
      </c>
      <c r="BO53" s="310" t="str">
        <f t="shared" si="52"/>
        <v/>
      </c>
      <c r="BP53" s="310" t="str">
        <f t="shared" si="52"/>
        <v/>
      </c>
      <c r="BQ53" s="310" t="str">
        <f t="shared" si="52"/>
        <v/>
      </c>
      <c r="BR53" s="310" t="str">
        <f t="shared" si="52"/>
        <v/>
      </c>
      <c r="BS53" s="310" t="str">
        <f t="shared" si="52"/>
        <v/>
      </c>
      <c r="BT53" s="310" t="str">
        <f t="shared" si="52"/>
        <v/>
      </c>
      <c r="BU53" s="310" t="str">
        <f t="shared" si="53"/>
        <v/>
      </c>
      <c r="BV53" s="310" t="str">
        <f t="shared" si="53"/>
        <v/>
      </c>
      <c r="BW53" s="310" t="str">
        <f t="shared" si="53"/>
        <v/>
      </c>
      <c r="BX53" s="310" t="str">
        <f t="shared" si="53"/>
        <v/>
      </c>
      <c r="BY53" s="310" t="str">
        <f t="shared" si="53"/>
        <v/>
      </c>
      <c r="BZ53" s="310" t="str">
        <f t="shared" si="53"/>
        <v/>
      </c>
      <c r="CA53" s="310" t="str">
        <f t="shared" si="53"/>
        <v/>
      </c>
      <c r="CB53" s="310" t="str">
        <f t="shared" si="53"/>
        <v/>
      </c>
      <c r="CC53" s="310" t="str">
        <f t="shared" si="53"/>
        <v/>
      </c>
      <c r="CD53" s="310" t="str">
        <f t="shared" si="53"/>
        <v/>
      </c>
      <c r="CE53" s="310" t="str">
        <f t="shared" si="53"/>
        <v/>
      </c>
      <c r="CF53" s="310" t="str">
        <f t="shared" si="53"/>
        <v/>
      </c>
    </row>
    <row r="54" spans="1:93">
      <c r="A54" s="301">
        <v>200031</v>
      </c>
      <c r="B54" s="291" t="s">
        <v>595</v>
      </c>
      <c r="C54" s="291" t="s">
        <v>596</v>
      </c>
      <c r="D54" s="291" t="s">
        <v>597</v>
      </c>
      <c r="E54" s="291" t="s">
        <v>358</v>
      </c>
      <c r="F54" s="292" t="s">
        <v>374</v>
      </c>
      <c r="G54" s="293">
        <f t="shared" si="38"/>
        <v>200031</v>
      </c>
      <c r="H54" s="293">
        <f>COUNTIF($J$4:J54,J54)</f>
        <v>16</v>
      </c>
      <c r="I54" s="293" t="str">
        <f>IF(H54=1,COUNTIF($H$4:H54,1),"")</f>
        <v/>
      </c>
      <c r="J54" s="294" t="str">
        <f t="shared" si="4"/>
        <v>北区01私立01保育所</v>
      </c>
      <c r="K54" s="294" t="str">
        <f t="shared" si="5"/>
        <v>子どもの園保育園</v>
      </c>
      <c r="L54" s="295"/>
      <c r="M54" s="294"/>
      <c r="N54" s="294"/>
      <c r="O54" s="294"/>
      <c r="T54" s="294"/>
    </row>
    <row r="55" spans="1:93">
      <c r="A55" s="301">
        <v>200038</v>
      </c>
      <c r="B55" s="291" t="s">
        <v>595</v>
      </c>
      <c r="C55" s="291" t="s">
        <v>596</v>
      </c>
      <c r="D55" s="291" t="s">
        <v>597</v>
      </c>
      <c r="E55" s="291" t="s">
        <v>358</v>
      </c>
      <c r="F55" s="292" t="s">
        <v>375</v>
      </c>
      <c r="G55" s="293">
        <f t="shared" si="38"/>
        <v>200038</v>
      </c>
      <c r="H55" s="293">
        <f>COUNTIF($J$4:J55,J55)</f>
        <v>17</v>
      </c>
      <c r="I55" s="293" t="str">
        <f>IF(H55=1,COUNTIF($H$4:H55,1),"")</f>
        <v/>
      </c>
      <c r="J55" s="294" t="str">
        <f t="shared" si="4"/>
        <v>北区01私立01保育所</v>
      </c>
      <c r="K55" s="294" t="str">
        <f t="shared" si="5"/>
        <v>アートチャイルドケア新琴似</v>
      </c>
      <c r="L55" s="295"/>
      <c r="M55" s="294"/>
      <c r="N55" s="294"/>
      <c r="O55" s="294"/>
      <c r="T55" s="294"/>
    </row>
    <row r="56" spans="1:93" ht="11.25" customHeight="1">
      <c r="A56" s="301">
        <v>200041</v>
      </c>
      <c r="B56" s="291" t="s">
        <v>595</v>
      </c>
      <c r="C56" s="291" t="s">
        <v>596</v>
      </c>
      <c r="D56" s="291" t="s">
        <v>597</v>
      </c>
      <c r="E56" s="291" t="s">
        <v>358</v>
      </c>
      <c r="F56" s="292" t="s">
        <v>376</v>
      </c>
      <c r="G56" s="293">
        <f t="shared" si="38"/>
        <v>200041</v>
      </c>
      <c r="H56" s="293">
        <f>COUNTIF($J$4:J56,J56)</f>
        <v>18</v>
      </c>
      <c r="I56" s="293" t="str">
        <f>IF(H56=1,COUNTIF($H$4:H56,1),"")</f>
        <v/>
      </c>
      <c r="J56" s="294" t="str">
        <f t="shared" si="4"/>
        <v>北区01私立01保育所</v>
      </c>
      <c r="K56" s="294" t="str">
        <f t="shared" si="5"/>
        <v>つばさ保育園</v>
      </c>
      <c r="L56" s="295"/>
      <c r="M56" s="294"/>
      <c r="N56" s="294"/>
      <c r="O56" s="294"/>
      <c r="T56" s="294"/>
    </row>
    <row r="57" spans="1:93">
      <c r="A57" s="301">
        <v>200066</v>
      </c>
      <c r="B57" s="291" t="s">
        <v>595</v>
      </c>
      <c r="C57" s="291" t="s">
        <v>596</v>
      </c>
      <c r="D57" s="291" t="s">
        <v>597</v>
      </c>
      <c r="E57" s="291" t="s">
        <v>358</v>
      </c>
      <c r="F57" s="292" t="s">
        <v>378</v>
      </c>
      <c r="G57" s="293">
        <f t="shared" si="38"/>
        <v>200066</v>
      </c>
      <c r="H57" s="293">
        <f>COUNTIF($J$4:J57,J57)</f>
        <v>19</v>
      </c>
      <c r="I57" s="293" t="str">
        <f>IF(H57=1,COUNTIF($H$4:H57,1),"")</f>
        <v/>
      </c>
      <c r="J57" s="294" t="str">
        <f t="shared" si="4"/>
        <v>北区01私立01保育所</v>
      </c>
      <c r="K57" s="294" t="str">
        <f t="shared" si="5"/>
        <v>アスク新琴似保育園</v>
      </c>
      <c r="L57" s="295"/>
      <c r="M57" s="294"/>
      <c r="N57" s="294"/>
      <c r="O57" s="294"/>
      <c r="T57" s="294"/>
    </row>
    <row r="58" spans="1:93" ht="11.25" customHeight="1">
      <c r="A58" s="301">
        <v>200067</v>
      </c>
      <c r="B58" s="291" t="s">
        <v>595</v>
      </c>
      <c r="C58" s="291" t="s">
        <v>596</v>
      </c>
      <c r="D58" s="291" t="s">
        <v>597</v>
      </c>
      <c r="E58" s="291" t="s">
        <v>358</v>
      </c>
      <c r="F58" s="292" t="s">
        <v>379</v>
      </c>
      <c r="G58" s="293">
        <f t="shared" si="38"/>
        <v>200067</v>
      </c>
      <c r="H58" s="293">
        <f>COUNTIF($J$4:J58,J58)</f>
        <v>20</v>
      </c>
      <c r="I58" s="293" t="str">
        <f>IF(H58=1,COUNTIF($H$4:H58,1),"")</f>
        <v/>
      </c>
      <c r="J58" s="294" t="str">
        <f t="shared" si="4"/>
        <v>北区01私立01保育所</v>
      </c>
      <c r="K58" s="294" t="str">
        <f t="shared" si="5"/>
        <v>アートチャイルドケア北大前</v>
      </c>
      <c r="L58" s="295"/>
      <c r="M58" s="294"/>
      <c r="N58" s="294"/>
      <c r="O58" s="294"/>
      <c r="T58" s="294"/>
    </row>
    <row r="59" spans="1:93" ht="11.25" customHeight="1">
      <c r="A59" s="301">
        <v>200090</v>
      </c>
      <c r="B59" s="291" t="s">
        <v>595</v>
      </c>
      <c r="C59" s="291" t="s">
        <v>596</v>
      </c>
      <c r="D59" s="291" t="s">
        <v>597</v>
      </c>
      <c r="E59" s="291" t="s">
        <v>358</v>
      </c>
      <c r="F59" s="292" t="s">
        <v>380</v>
      </c>
      <c r="G59" s="293">
        <f t="shared" si="38"/>
        <v>200090</v>
      </c>
      <c r="H59" s="293">
        <f>COUNTIF($J$4:J59,J59)</f>
        <v>21</v>
      </c>
      <c r="I59" s="293" t="str">
        <f>IF(H59=1,COUNTIF($H$4:H59,1),"")</f>
        <v/>
      </c>
      <c r="J59" s="294" t="str">
        <f t="shared" si="4"/>
        <v>北区01私立01保育所</v>
      </c>
      <c r="K59" s="294" t="str">
        <f t="shared" si="5"/>
        <v>スクルドエンジェル保育園新琴似園</v>
      </c>
      <c r="L59" s="295"/>
      <c r="M59" s="294"/>
      <c r="N59" s="294"/>
      <c r="O59" s="294"/>
    </row>
    <row r="60" spans="1:93" ht="11.25" customHeight="1">
      <c r="A60" s="301">
        <v>200093</v>
      </c>
      <c r="B60" s="291" t="s">
        <v>595</v>
      </c>
      <c r="C60" s="291" t="s">
        <v>596</v>
      </c>
      <c r="D60" s="291" t="s">
        <v>597</v>
      </c>
      <c r="E60" s="291" t="s">
        <v>358</v>
      </c>
      <c r="F60" s="292" t="s">
        <v>381</v>
      </c>
      <c r="G60" s="293">
        <f t="shared" si="38"/>
        <v>200093</v>
      </c>
      <c r="H60" s="293">
        <f>COUNTIF($J$4:J60,J60)</f>
        <v>22</v>
      </c>
      <c r="I60" s="293" t="str">
        <f>IF(H60=1,COUNTIF($H$4:H60,1),"")</f>
        <v/>
      </c>
      <c r="J60" s="294" t="str">
        <f t="shared" si="4"/>
        <v>北区01私立01保育所</v>
      </c>
      <c r="K60" s="294" t="str">
        <f t="shared" si="5"/>
        <v>こすもす保育園</v>
      </c>
      <c r="L60" s="295"/>
      <c r="M60" s="294"/>
      <c r="N60" s="294"/>
      <c r="O60" s="294"/>
    </row>
    <row r="61" spans="1:93" ht="11.25" customHeight="1">
      <c r="A61" s="301">
        <v>200098</v>
      </c>
      <c r="B61" s="291" t="s">
        <v>595</v>
      </c>
      <c r="C61" s="291" t="s">
        <v>596</v>
      </c>
      <c r="D61" s="291" t="s">
        <v>597</v>
      </c>
      <c r="E61" s="291" t="s">
        <v>358</v>
      </c>
      <c r="F61" s="292" t="s">
        <v>382</v>
      </c>
      <c r="G61" s="293">
        <f t="shared" si="38"/>
        <v>200098</v>
      </c>
      <c r="H61" s="293">
        <f>COUNTIF($J$4:J61,J61)</f>
        <v>23</v>
      </c>
      <c r="I61" s="293" t="str">
        <f>IF(H61=1,COUNTIF($H$4:H61,1),"")</f>
        <v/>
      </c>
      <c r="J61" s="294" t="str">
        <f t="shared" si="4"/>
        <v>北区01私立01保育所</v>
      </c>
      <c r="K61" s="294" t="str">
        <f t="shared" si="5"/>
        <v>白楊みどり保育園</v>
      </c>
      <c r="L61" s="295"/>
      <c r="M61" s="294"/>
      <c r="N61" s="294"/>
      <c r="O61" s="294"/>
    </row>
    <row r="62" spans="1:93" ht="11.25" customHeight="1">
      <c r="A62" s="301">
        <v>200099</v>
      </c>
      <c r="B62" s="291" t="s">
        <v>595</v>
      </c>
      <c r="C62" s="291" t="s">
        <v>596</v>
      </c>
      <c r="D62" s="291" t="s">
        <v>597</v>
      </c>
      <c r="E62" s="291" t="s">
        <v>358</v>
      </c>
      <c r="F62" s="292" t="s">
        <v>383</v>
      </c>
      <c r="G62" s="293">
        <f t="shared" si="38"/>
        <v>200099</v>
      </c>
      <c r="H62" s="293">
        <f>COUNTIF($J$4:J62,J62)</f>
        <v>24</v>
      </c>
      <c r="I62" s="293" t="str">
        <f>IF(H62=1,COUNTIF($H$4:H62,1),"")</f>
        <v/>
      </c>
      <c r="J62" s="294" t="str">
        <f t="shared" si="4"/>
        <v>北区01私立01保育所</v>
      </c>
      <c r="K62" s="294" t="str">
        <f t="shared" si="5"/>
        <v>ニチイキッズさっぽろ保育園</v>
      </c>
      <c r="L62" s="295"/>
      <c r="M62" s="294"/>
      <c r="N62" s="294"/>
      <c r="O62" s="294"/>
    </row>
    <row r="63" spans="1:93" ht="11.25" customHeight="1">
      <c r="A63" s="301">
        <v>200104</v>
      </c>
      <c r="B63" s="291" t="s">
        <v>595</v>
      </c>
      <c r="C63" s="291" t="s">
        <v>596</v>
      </c>
      <c r="D63" s="291" t="s">
        <v>597</v>
      </c>
      <c r="E63" s="291" t="s">
        <v>358</v>
      </c>
      <c r="F63" s="292" t="s">
        <v>384</v>
      </c>
      <c r="G63" s="293">
        <f t="shared" si="38"/>
        <v>200104</v>
      </c>
      <c r="H63" s="293">
        <f>COUNTIF($J$4:J63,J63)</f>
        <v>25</v>
      </c>
      <c r="I63" s="293" t="str">
        <f>IF(H63=1,COUNTIF($H$4:H63,1),"")</f>
        <v/>
      </c>
      <c r="J63" s="294" t="str">
        <f t="shared" si="4"/>
        <v>北区01私立01保育所</v>
      </c>
      <c r="K63" s="294" t="str">
        <f t="shared" si="5"/>
        <v>もみの木にいな保育園</v>
      </c>
      <c r="L63" s="295"/>
      <c r="M63" s="294"/>
      <c r="N63" s="294"/>
      <c r="O63" s="294"/>
    </row>
    <row r="64" spans="1:93" ht="11.25" customHeight="1">
      <c r="A64" s="301">
        <v>200107</v>
      </c>
      <c r="B64" s="291" t="s">
        <v>595</v>
      </c>
      <c r="C64" s="291" t="s">
        <v>596</v>
      </c>
      <c r="D64" s="291" t="s">
        <v>597</v>
      </c>
      <c r="E64" s="291" t="s">
        <v>358</v>
      </c>
      <c r="F64" s="292" t="s">
        <v>385</v>
      </c>
      <c r="G64" s="293">
        <f t="shared" si="38"/>
        <v>200107</v>
      </c>
      <c r="H64" s="293">
        <f>COUNTIF($J$4:J64,J64)</f>
        <v>26</v>
      </c>
      <c r="I64" s="293" t="str">
        <f>IF(H64=1,COUNTIF($H$4:H64,1),"")</f>
        <v/>
      </c>
      <c r="J64" s="294" t="str">
        <f t="shared" si="4"/>
        <v>北区01私立01保育所</v>
      </c>
      <c r="K64" s="294" t="str">
        <f t="shared" si="5"/>
        <v>保育所おーるまいてぃ屯田園</v>
      </c>
      <c r="L64" s="295"/>
      <c r="M64" s="294"/>
      <c r="N64" s="294"/>
      <c r="O64" s="294"/>
    </row>
    <row r="65" spans="1:15" ht="11.25" customHeight="1">
      <c r="A65" s="301">
        <v>200063</v>
      </c>
      <c r="B65" s="291" t="s">
        <v>595</v>
      </c>
      <c r="C65" s="291" t="s">
        <v>596</v>
      </c>
      <c r="D65" s="291" t="s">
        <v>597</v>
      </c>
      <c r="E65" s="291" t="s">
        <v>358</v>
      </c>
      <c r="F65" s="292" t="s">
        <v>377</v>
      </c>
      <c r="G65" s="293">
        <f t="shared" si="38"/>
        <v>200063</v>
      </c>
      <c r="H65" s="293">
        <f>COUNTIF($J$4:J65,J65)</f>
        <v>27</v>
      </c>
      <c r="I65" s="293" t="str">
        <f>IF(H65=1,COUNTIF($H$4:H65,1),"")</f>
        <v/>
      </c>
      <c r="J65" s="294" t="str">
        <f t="shared" si="4"/>
        <v>北区01私立01保育所</v>
      </c>
      <c r="K65" s="294" t="str">
        <f t="shared" si="5"/>
        <v>きずな麻生保育園</v>
      </c>
      <c r="L65" s="295"/>
      <c r="M65" s="294"/>
      <c r="N65" s="294"/>
      <c r="O65" s="294"/>
    </row>
    <row r="66" spans="1:15" ht="11.25" customHeight="1">
      <c r="A66" s="301">
        <v>200117</v>
      </c>
      <c r="B66" s="291" t="s">
        <v>595</v>
      </c>
      <c r="C66" s="291" t="s">
        <v>596</v>
      </c>
      <c r="D66" s="291" t="s">
        <v>597</v>
      </c>
      <c r="E66" s="291" t="s">
        <v>358</v>
      </c>
      <c r="F66" s="292" t="s">
        <v>386</v>
      </c>
      <c r="G66" s="293">
        <f t="shared" si="38"/>
        <v>200117</v>
      </c>
      <c r="H66" s="293">
        <f>COUNTIF($J$4:J66,J66)</f>
        <v>28</v>
      </c>
      <c r="I66" s="293" t="str">
        <f>IF(H66=1,COUNTIF($H$4:H66,1),"")</f>
        <v/>
      </c>
      <c r="J66" s="294" t="str">
        <f t="shared" si="4"/>
        <v>北区01私立01保育所</v>
      </c>
      <c r="K66" s="294" t="str">
        <f t="shared" si="5"/>
        <v>あいの里第２協働保育園</v>
      </c>
      <c r="L66" s="295"/>
      <c r="M66" s="294"/>
      <c r="N66" s="294"/>
      <c r="O66" s="294"/>
    </row>
    <row r="67" spans="1:15" ht="11.25" customHeight="1">
      <c r="A67" s="301">
        <v>200118</v>
      </c>
      <c r="B67" s="291" t="s">
        <v>595</v>
      </c>
      <c r="C67" s="291" t="s">
        <v>596</v>
      </c>
      <c r="D67" s="291" t="s">
        <v>597</v>
      </c>
      <c r="E67" s="291" t="s">
        <v>358</v>
      </c>
      <c r="F67" s="292" t="s">
        <v>387</v>
      </c>
      <c r="G67" s="293">
        <f t="shared" si="38"/>
        <v>200118</v>
      </c>
      <c r="H67" s="293">
        <f>COUNTIF($J$4:J67,J67)</f>
        <v>29</v>
      </c>
      <c r="I67" s="293" t="str">
        <f>IF(H67=1,COUNTIF($H$4:H67,1),"")</f>
        <v/>
      </c>
      <c r="J67" s="294" t="str">
        <f t="shared" si="4"/>
        <v>北区01私立01保育所</v>
      </c>
      <c r="K67" s="294" t="str">
        <f t="shared" si="5"/>
        <v>ピッコロ子ども倶楽部北大前保育所</v>
      </c>
      <c r="L67" s="295"/>
      <c r="M67" s="294"/>
      <c r="N67" s="294"/>
      <c r="O67" s="294"/>
    </row>
    <row r="68" spans="1:15" ht="11.25" customHeight="1">
      <c r="A68" s="301">
        <v>200119</v>
      </c>
      <c r="B68" s="291" t="s">
        <v>595</v>
      </c>
      <c r="C68" s="291" t="s">
        <v>596</v>
      </c>
      <c r="D68" s="291" t="s">
        <v>597</v>
      </c>
      <c r="E68" s="291" t="s">
        <v>358</v>
      </c>
      <c r="F68" s="292" t="s">
        <v>388</v>
      </c>
      <c r="G68" s="293">
        <f t="shared" si="38"/>
        <v>200119</v>
      </c>
      <c r="H68" s="293">
        <f>COUNTIF($J$4:J68,J68)</f>
        <v>30</v>
      </c>
      <c r="I68" s="293" t="str">
        <f>IF(H68=1,COUNTIF($H$4:H68,1),"")</f>
        <v/>
      </c>
      <c r="J68" s="294" t="str">
        <f t="shared" si="4"/>
        <v>北区01私立01保育所</v>
      </c>
      <c r="K68" s="294" t="str">
        <f t="shared" si="5"/>
        <v>新川ひまわり保育園</v>
      </c>
      <c r="L68" s="295"/>
      <c r="M68" s="294"/>
      <c r="N68" s="294"/>
      <c r="O68" s="294"/>
    </row>
    <row r="69" spans="1:15" ht="11.25" customHeight="1">
      <c r="A69" s="301">
        <v>200122</v>
      </c>
      <c r="B69" s="291" t="s">
        <v>595</v>
      </c>
      <c r="C69" s="291" t="s">
        <v>596</v>
      </c>
      <c r="D69" s="291" t="s">
        <v>597</v>
      </c>
      <c r="E69" s="291" t="s">
        <v>358</v>
      </c>
      <c r="F69" s="292" t="s">
        <v>389</v>
      </c>
      <c r="G69" s="293">
        <f t="shared" ref="G69:G132" si="54">A69</f>
        <v>200122</v>
      </c>
      <c r="H69" s="293">
        <f>COUNTIF($J$4:J69,J69)</f>
        <v>31</v>
      </c>
      <c r="I69" s="293" t="str">
        <f>IF(H69=1,COUNTIF($H$4:H69,1),"")</f>
        <v/>
      </c>
      <c r="J69" s="294" t="str">
        <f t="shared" ref="J69:J132" si="55">$E69&amp;$B69&amp;$C69</f>
        <v>北区01私立01保育所</v>
      </c>
      <c r="K69" s="294" t="str">
        <f t="shared" ref="K69:K132" si="56">$F69</f>
        <v>新陽保育園</v>
      </c>
      <c r="L69" s="295"/>
      <c r="M69" s="294"/>
      <c r="N69" s="294"/>
      <c r="O69" s="294"/>
    </row>
    <row r="70" spans="1:15" ht="11.25" customHeight="1">
      <c r="A70" s="301">
        <v>200123</v>
      </c>
      <c r="B70" s="291" t="s">
        <v>595</v>
      </c>
      <c r="C70" s="291" t="s">
        <v>596</v>
      </c>
      <c r="D70" s="291" t="s">
        <v>597</v>
      </c>
      <c r="E70" s="291" t="s">
        <v>358</v>
      </c>
      <c r="F70" s="292" t="s">
        <v>390</v>
      </c>
      <c r="G70" s="293">
        <f t="shared" si="54"/>
        <v>200123</v>
      </c>
      <c r="H70" s="293">
        <f>COUNTIF($J$4:J70,J70)</f>
        <v>32</v>
      </c>
      <c r="I70" s="293" t="str">
        <f>IF(H70=1,COUNTIF($H$4:H70,1),"")</f>
        <v/>
      </c>
      <c r="J70" s="294" t="str">
        <f t="shared" si="55"/>
        <v>北区01私立01保育所</v>
      </c>
      <c r="K70" s="294" t="str">
        <f t="shared" si="56"/>
        <v>札幌北はぐはぐ保育園</v>
      </c>
      <c r="L70" s="295"/>
      <c r="M70" s="294"/>
      <c r="N70" s="294"/>
      <c r="O70" s="294"/>
    </row>
    <row r="71" spans="1:15" ht="11.25" customHeight="1">
      <c r="A71" s="301">
        <v>200124</v>
      </c>
      <c r="B71" s="291" t="s">
        <v>595</v>
      </c>
      <c r="C71" s="291" t="s">
        <v>596</v>
      </c>
      <c r="D71" s="291" t="s">
        <v>597</v>
      </c>
      <c r="E71" s="291" t="s">
        <v>358</v>
      </c>
      <c r="F71" s="292" t="s">
        <v>600</v>
      </c>
      <c r="G71" s="293">
        <f t="shared" si="54"/>
        <v>200124</v>
      </c>
      <c r="H71" s="293">
        <f>COUNTIF($J$4:J71,J71)</f>
        <v>33</v>
      </c>
      <c r="I71" s="293" t="str">
        <f>IF(H71=1,COUNTIF($H$4:H71,1),"")</f>
        <v/>
      </c>
      <c r="J71" s="294" t="str">
        <f t="shared" si="55"/>
        <v>北区01私立01保育所</v>
      </c>
      <c r="K71" s="294" t="str">
        <f t="shared" si="56"/>
        <v>アイグラン保育園北陽</v>
      </c>
      <c r="L71" s="295"/>
      <c r="M71" s="294"/>
      <c r="N71" s="294"/>
      <c r="O71" s="294"/>
    </row>
    <row r="72" spans="1:15" ht="11.25" customHeight="1">
      <c r="A72" s="301">
        <v>200125</v>
      </c>
      <c r="B72" s="291" t="s">
        <v>595</v>
      </c>
      <c r="C72" s="291" t="s">
        <v>596</v>
      </c>
      <c r="D72" s="291" t="s">
        <v>597</v>
      </c>
      <c r="E72" s="291" t="s">
        <v>358</v>
      </c>
      <c r="F72" s="292" t="s">
        <v>391</v>
      </c>
      <c r="G72" s="293">
        <f t="shared" si="54"/>
        <v>200125</v>
      </c>
      <c r="H72" s="293">
        <f>COUNTIF($J$4:J72,J72)</f>
        <v>34</v>
      </c>
      <c r="I72" s="293" t="str">
        <f>IF(H72=1,COUNTIF($H$4:H72,1),"")</f>
        <v/>
      </c>
      <c r="J72" s="294" t="str">
        <f t="shared" si="55"/>
        <v>北区01私立01保育所</v>
      </c>
      <c r="K72" s="294" t="str">
        <f t="shared" si="56"/>
        <v>Ｓ．Ｔ．ナーサリーＳＣＨＯＯＬ新川西</v>
      </c>
      <c r="L72" s="295"/>
      <c r="M72" s="294"/>
      <c r="N72" s="294"/>
      <c r="O72" s="294"/>
    </row>
    <row r="73" spans="1:15" ht="11.25" customHeight="1">
      <c r="A73" s="301">
        <v>200126</v>
      </c>
      <c r="B73" s="291" t="s">
        <v>595</v>
      </c>
      <c r="C73" s="291" t="s">
        <v>596</v>
      </c>
      <c r="D73" s="291" t="s">
        <v>597</v>
      </c>
      <c r="E73" s="291" t="s">
        <v>358</v>
      </c>
      <c r="F73" s="292" t="s">
        <v>601</v>
      </c>
      <c r="G73" s="293">
        <f t="shared" si="54"/>
        <v>200126</v>
      </c>
      <c r="H73" s="293">
        <f>COUNTIF($J$4:J73,J73)</f>
        <v>35</v>
      </c>
      <c r="I73" s="293" t="str">
        <f>IF(H73=1,COUNTIF($H$4:H73,1),"")</f>
        <v/>
      </c>
      <c r="J73" s="294" t="str">
        <f t="shared" si="55"/>
        <v>北区01私立01保育所</v>
      </c>
      <c r="K73" s="294" t="str">
        <f t="shared" si="56"/>
        <v>アイグラン保育園拓北</v>
      </c>
      <c r="L73" s="295"/>
      <c r="M73" s="294"/>
      <c r="N73" s="294"/>
      <c r="O73" s="294"/>
    </row>
    <row r="74" spans="1:15" ht="11.25" customHeight="1">
      <c r="A74" s="301">
        <v>200127</v>
      </c>
      <c r="B74" s="291" t="s">
        <v>595</v>
      </c>
      <c r="C74" s="291" t="s">
        <v>596</v>
      </c>
      <c r="D74" s="291" t="s">
        <v>597</v>
      </c>
      <c r="E74" s="291" t="s">
        <v>358</v>
      </c>
      <c r="F74" s="292" t="s">
        <v>602</v>
      </c>
      <c r="G74" s="293">
        <f t="shared" si="54"/>
        <v>200127</v>
      </c>
      <c r="H74" s="293">
        <f>COUNTIF($J$4:J74,J74)</f>
        <v>36</v>
      </c>
      <c r="I74" s="293" t="str">
        <f>IF(H74=1,COUNTIF($H$4:H74,1),"")</f>
        <v/>
      </c>
      <c r="J74" s="294" t="str">
        <f t="shared" si="55"/>
        <v>北区01私立01保育所</v>
      </c>
      <c r="K74" s="294" t="str">
        <f t="shared" si="56"/>
        <v>元気っ子保育園・屯田南</v>
      </c>
      <c r="L74" s="295"/>
      <c r="M74" s="294"/>
      <c r="N74" s="294"/>
      <c r="O74" s="294"/>
    </row>
    <row r="75" spans="1:15" ht="11.25" customHeight="1">
      <c r="A75" s="301">
        <v>200128</v>
      </c>
      <c r="B75" s="291" t="s">
        <v>595</v>
      </c>
      <c r="C75" s="291" t="s">
        <v>596</v>
      </c>
      <c r="D75" s="291" t="s">
        <v>597</v>
      </c>
      <c r="E75" s="291" t="s">
        <v>358</v>
      </c>
      <c r="F75" s="292" t="s">
        <v>603</v>
      </c>
      <c r="G75" s="293">
        <f t="shared" si="54"/>
        <v>200128</v>
      </c>
      <c r="H75" s="293">
        <f>COUNTIF($J$4:J75,J75)</f>
        <v>37</v>
      </c>
      <c r="I75" s="293" t="str">
        <f>IF(H75=1,COUNTIF($H$4:H75,1),"")</f>
        <v/>
      </c>
      <c r="J75" s="294" t="str">
        <f t="shared" si="55"/>
        <v>北区01私立01保育所</v>
      </c>
      <c r="K75" s="294" t="str">
        <f t="shared" si="56"/>
        <v>こころ篠路保育園</v>
      </c>
      <c r="L75" s="295"/>
      <c r="M75" s="294"/>
      <c r="N75" s="294"/>
      <c r="O75" s="294"/>
    </row>
    <row r="76" spans="1:15" ht="11.25" customHeight="1">
      <c r="A76" s="301">
        <v>200129</v>
      </c>
      <c r="B76" s="291" t="s">
        <v>595</v>
      </c>
      <c r="C76" s="291" t="s">
        <v>596</v>
      </c>
      <c r="D76" s="291" t="s">
        <v>597</v>
      </c>
      <c r="E76" s="291" t="s">
        <v>358</v>
      </c>
      <c r="F76" s="292" t="s">
        <v>604</v>
      </c>
      <c r="G76" s="293">
        <f t="shared" si="54"/>
        <v>200129</v>
      </c>
      <c r="H76" s="293">
        <f>COUNTIF($J$4:J76,J76)</f>
        <v>38</v>
      </c>
      <c r="I76" s="293" t="str">
        <f>IF(H76=1,COUNTIF($H$4:H76,1),"")</f>
        <v/>
      </c>
      <c r="J76" s="294" t="str">
        <f t="shared" si="55"/>
        <v>北区01私立01保育所</v>
      </c>
      <c r="K76" s="294" t="str">
        <f t="shared" si="56"/>
        <v>屯田南保育園</v>
      </c>
      <c r="L76" s="295"/>
      <c r="M76" s="294"/>
      <c r="N76" s="294"/>
      <c r="O76" s="294"/>
    </row>
    <row r="77" spans="1:15" ht="11.25" customHeight="1">
      <c r="A77" s="301">
        <v>300004</v>
      </c>
      <c r="B77" s="291" t="s">
        <v>595</v>
      </c>
      <c r="C77" s="291" t="s">
        <v>596</v>
      </c>
      <c r="D77" s="291" t="s">
        <v>597</v>
      </c>
      <c r="E77" s="291" t="s">
        <v>317</v>
      </c>
      <c r="F77" s="292" t="s">
        <v>392</v>
      </c>
      <c r="G77" s="293">
        <f t="shared" si="54"/>
        <v>300004</v>
      </c>
      <c r="H77" s="293">
        <f>COUNTIF($J$4:J77,J77)</f>
        <v>1</v>
      </c>
      <c r="I77" s="293">
        <f>IF(H77=1,COUNTIF($H$4:H77,1),"")</f>
        <v>3</v>
      </c>
      <c r="J77" s="294" t="str">
        <f t="shared" si="55"/>
        <v>東区01私立01保育所</v>
      </c>
      <c r="K77" s="294" t="str">
        <f t="shared" si="56"/>
        <v>札苗保育園</v>
      </c>
      <c r="L77" s="295"/>
      <c r="M77" s="294"/>
      <c r="N77" s="294"/>
      <c r="O77" s="294"/>
    </row>
    <row r="78" spans="1:15" ht="11.25" customHeight="1">
      <c r="A78" s="301">
        <v>300005</v>
      </c>
      <c r="B78" s="291" t="s">
        <v>595</v>
      </c>
      <c r="C78" s="291" t="s">
        <v>596</v>
      </c>
      <c r="D78" s="291" t="s">
        <v>597</v>
      </c>
      <c r="E78" s="291" t="s">
        <v>317</v>
      </c>
      <c r="F78" s="292" t="s">
        <v>393</v>
      </c>
      <c r="G78" s="293">
        <f t="shared" si="54"/>
        <v>300005</v>
      </c>
      <c r="H78" s="293">
        <f>COUNTIF($J$4:J78,J78)</f>
        <v>2</v>
      </c>
      <c r="I78" s="293" t="str">
        <f>IF(H78=1,COUNTIF($H$4:H78,1),"")</f>
        <v/>
      </c>
      <c r="J78" s="294" t="str">
        <f t="shared" si="55"/>
        <v>東区01私立01保育所</v>
      </c>
      <c r="K78" s="294" t="str">
        <f t="shared" si="56"/>
        <v>元町にこにこ保育園</v>
      </c>
      <c r="L78" s="295"/>
      <c r="M78" s="294"/>
      <c r="N78" s="294"/>
      <c r="O78" s="294"/>
    </row>
    <row r="79" spans="1:15" ht="11.25" customHeight="1">
      <c r="A79" s="301">
        <v>300009</v>
      </c>
      <c r="B79" s="291" t="s">
        <v>595</v>
      </c>
      <c r="C79" s="291" t="s">
        <v>596</v>
      </c>
      <c r="D79" s="291" t="s">
        <v>597</v>
      </c>
      <c r="E79" s="291" t="s">
        <v>317</v>
      </c>
      <c r="F79" s="292" t="s">
        <v>394</v>
      </c>
      <c r="G79" s="293">
        <f t="shared" si="54"/>
        <v>300009</v>
      </c>
      <c r="H79" s="293">
        <f>COUNTIF($J$4:J79,J79)</f>
        <v>3</v>
      </c>
      <c r="I79" s="293" t="str">
        <f>IF(H79=1,COUNTIF($H$4:H79,1),"")</f>
        <v/>
      </c>
      <c r="J79" s="294" t="str">
        <f t="shared" si="55"/>
        <v>東区01私立01保育所</v>
      </c>
      <c r="K79" s="294" t="str">
        <f t="shared" si="56"/>
        <v>札苗北保育園</v>
      </c>
      <c r="L79" s="295"/>
      <c r="M79" s="294"/>
      <c r="N79" s="294"/>
      <c r="O79" s="294"/>
    </row>
    <row r="80" spans="1:15" ht="11.25" customHeight="1">
      <c r="A80" s="301">
        <v>300010</v>
      </c>
      <c r="B80" s="291" t="s">
        <v>595</v>
      </c>
      <c r="C80" s="291" t="s">
        <v>596</v>
      </c>
      <c r="D80" s="291" t="s">
        <v>597</v>
      </c>
      <c r="E80" s="291" t="s">
        <v>317</v>
      </c>
      <c r="F80" s="292" t="s">
        <v>395</v>
      </c>
      <c r="G80" s="293">
        <f t="shared" si="54"/>
        <v>300010</v>
      </c>
      <c r="H80" s="293">
        <f>COUNTIF($J$4:J80,J80)</f>
        <v>4</v>
      </c>
      <c r="I80" s="293" t="str">
        <f>IF(H80=1,COUNTIF($H$4:H80,1),"")</f>
        <v/>
      </c>
      <c r="J80" s="294" t="str">
        <f t="shared" si="55"/>
        <v>東区01私立01保育所</v>
      </c>
      <c r="K80" s="294" t="str">
        <f t="shared" si="56"/>
        <v>ちゃいれっく北８条東保育園</v>
      </c>
      <c r="L80" s="295"/>
      <c r="M80" s="294"/>
      <c r="N80" s="294"/>
      <c r="O80" s="294"/>
    </row>
    <row r="81" spans="1:245" s="300" customFormat="1" ht="11.25" customHeight="1">
      <c r="A81" s="301">
        <v>300012</v>
      </c>
      <c r="B81" s="291" t="s">
        <v>595</v>
      </c>
      <c r="C81" s="291" t="s">
        <v>596</v>
      </c>
      <c r="D81" s="291" t="s">
        <v>597</v>
      </c>
      <c r="E81" s="291" t="s">
        <v>317</v>
      </c>
      <c r="F81" s="292" t="s">
        <v>396</v>
      </c>
      <c r="G81" s="293">
        <f t="shared" si="54"/>
        <v>300012</v>
      </c>
      <c r="H81" s="293">
        <f>COUNTIF($J$4:J81,J81)</f>
        <v>5</v>
      </c>
      <c r="I81" s="293" t="str">
        <f>IF(H81=1,COUNTIF($H$4:H81,1),"")</f>
        <v/>
      </c>
      <c r="J81" s="294" t="str">
        <f t="shared" si="55"/>
        <v>東区01私立01保育所</v>
      </c>
      <c r="K81" s="294" t="str">
        <f t="shared" si="56"/>
        <v>苗穂保育園</v>
      </c>
      <c r="L81" s="295"/>
      <c r="M81" s="294"/>
      <c r="N81" s="294"/>
      <c r="O81" s="294"/>
      <c r="P81" s="282"/>
      <c r="Q81" s="282"/>
      <c r="R81" s="282"/>
      <c r="S81" s="282"/>
      <c r="T81" s="282"/>
      <c r="U81" s="282"/>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29"/>
      <c r="ER81" s="129"/>
      <c r="ES81" s="129"/>
      <c r="ET81" s="129"/>
      <c r="EU81" s="129"/>
      <c r="EV81" s="129"/>
      <c r="EW81" s="129"/>
      <c r="EX81" s="129"/>
      <c r="EY81" s="129"/>
      <c r="EZ81" s="129"/>
      <c r="FA81" s="129"/>
      <c r="FB81" s="129"/>
      <c r="FC81" s="129"/>
      <c r="FD81" s="129"/>
      <c r="FE81" s="129"/>
      <c r="FF81" s="129"/>
      <c r="FG81" s="129"/>
      <c r="FH81" s="129"/>
      <c r="FI81" s="129"/>
      <c r="FJ81" s="129"/>
      <c r="FK81" s="129"/>
      <c r="FL81" s="129"/>
      <c r="FM81" s="129"/>
      <c r="FN81" s="129"/>
      <c r="FO81" s="129"/>
      <c r="FP81" s="129"/>
      <c r="FQ81" s="129"/>
      <c r="FR81" s="129"/>
      <c r="FS81" s="129"/>
      <c r="FT81" s="129"/>
      <c r="FU81" s="129"/>
      <c r="FV81" s="129"/>
      <c r="FW81" s="129"/>
      <c r="FX81" s="129"/>
      <c r="FY81" s="129"/>
      <c r="FZ81" s="129"/>
      <c r="GA81" s="129"/>
      <c r="GB81" s="129"/>
      <c r="GC81" s="129"/>
      <c r="GD81" s="129"/>
      <c r="GE81" s="129"/>
      <c r="GF81" s="129"/>
      <c r="GG81" s="129"/>
      <c r="GH81" s="129"/>
      <c r="GI81" s="129"/>
      <c r="GJ81" s="129"/>
      <c r="GK81" s="129"/>
      <c r="GL81" s="129"/>
      <c r="GM81" s="129"/>
      <c r="GN81" s="129"/>
      <c r="GO81" s="129"/>
      <c r="GP81" s="129"/>
      <c r="GQ81" s="129"/>
      <c r="GR81" s="129"/>
      <c r="GS81" s="129"/>
      <c r="GT81" s="129"/>
      <c r="GU81" s="129"/>
      <c r="GV81" s="129"/>
      <c r="GW81" s="129"/>
      <c r="GX81" s="129"/>
      <c r="GY81" s="129"/>
      <c r="GZ81" s="129"/>
      <c r="HA81" s="129"/>
      <c r="HB81" s="129"/>
      <c r="HC81" s="129"/>
      <c r="HD81" s="129"/>
      <c r="HE81" s="129"/>
      <c r="HF81" s="129"/>
      <c r="HG81" s="129"/>
      <c r="HH81" s="129"/>
      <c r="HI81" s="129"/>
      <c r="HJ81" s="129"/>
      <c r="HK81" s="129"/>
      <c r="HL81" s="129"/>
      <c r="HM81" s="129"/>
      <c r="HN81" s="129"/>
      <c r="HO81" s="129"/>
      <c r="HP81" s="129"/>
      <c r="HQ81" s="129"/>
      <c r="HR81" s="129"/>
      <c r="HS81" s="129"/>
      <c r="HT81" s="129"/>
      <c r="HU81" s="129"/>
      <c r="HV81" s="129"/>
      <c r="HW81" s="129"/>
      <c r="HX81" s="129"/>
      <c r="HY81" s="129"/>
      <c r="HZ81" s="129"/>
      <c r="IA81" s="129"/>
      <c r="IB81" s="129"/>
      <c r="IC81" s="129"/>
      <c r="ID81" s="129"/>
      <c r="IE81" s="129"/>
      <c r="IF81" s="129"/>
      <c r="IG81" s="129"/>
      <c r="IH81" s="129"/>
      <c r="II81" s="129"/>
      <c r="IJ81" s="129"/>
      <c r="IK81" s="129"/>
    </row>
    <row r="82" spans="1:245" ht="11.25" customHeight="1">
      <c r="A82" s="301">
        <v>300014</v>
      </c>
      <c r="B82" s="291" t="s">
        <v>595</v>
      </c>
      <c r="C82" s="291" t="s">
        <v>596</v>
      </c>
      <c r="D82" s="291" t="s">
        <v>597</v>
      </c>
      <c r="E82" s="291" t="s">
        <v>317</v>
      </c>
      <c r="F82" s="292" t="s">
        <v>397</v>
      </c>
      <c r="G82" s="293">
        <f t="shared" si="54"/>
        <v>300014</v>
      </c>
      <c r="H82" s="293">
        <f>COUNTIF($J$4:J82,J82)</f>
        <v>6</v>
      </c>
      <c r="I82" s="293" t="str">
        <f>IF(H82=1,COUNTIF($H$4:H82,1),"")</f>
        <v/>
      </c>
      <c r="J82" s="294" t="str">
        <f t="shared" si="55"/>
        <v>東区01私立01保育所</v>
      </c>
      <c r="K82" s="294" t="str">
        <f t="shared" si="56"/>
        <v>札幌第２福ちゃん保育園</v>
      </c>
      <c r="L82" s="295"/>
      <c r="M82" s="294"/>
      <c r="N82" s="294"/>
      <c r="O82" s="294"/>
      <c r="P82" s="294"/>
      <c r="Q82" s="294"/>
      <c r="R82" s="294"/>
      <c r="S82" s="294"/>
      <c r="T82" s="294"/>
      <c r="U82" s="294"/>
    </row>
    <row r="83" spans="1:245" ht="11.25" customHeight="1">
      <c r="A83" s="301">
        <v>300015</v>
      </c>
      <c r="B83" s="291" t="s">
        <v>595</v>
      </c>
      <c r="C83" s="291" t="s">
        <v>596</v>
      </c>
      <c r="D83" s="291" t="s">
        <v>597</v>
      </c>
      <c r="E83" s="291" t="s">
        <v>317</v>
      </c>
      <c r="F83" s="292" t="s">
        <v>398</v>
      </c>
      <c r="G83" s="293">
        <f t="shared" si="54"/>
        <v>300015</v>
      </c>
      <c r="H83" s="293">
        <f>COUNTIF($J$4:J83,J83)</f>
        <v>7</v>
      </c>
      <c r="I83" s="293" t="str">
        <f>IF(H83=1,COUNTIF($H$4:H83,1),"")</f>
        <v/>
      </c>
      <c r="J83" s="294" t="str">
        <f t="shared" si="55"/>
        <v>東区01私立01保育所</v>
      </c>
      <c r="K83" s="294" t="str">
        <f t="shared" si="56"/>
        <v>北栄保育園</v>
      </c>
      <c r="L83" s="295"/>
      <c r="M83" s="294"/>
      <c r="N83" s="294"/>
      <c r="O83" s="294"/>
    </row>
    <row r="84" spans="1:245" ht="11.25" customHeight="1">
      <c r="A84" s="301">
        <v>300016</v>
      </c>
      <c r="B84" s="291" t="s">
        <v>595</v>
      </c>
      <c r="C84" s="291" t="s">
        <v>596</v>
      </c>
      <c r="D84" s="291" t="s">
        <v>597</v>
      </c>
      <c r="E84" s="291" t="s">
        <v>317</v>
      </c>
      <c r="F84" s="292" t="s">
        <v>399</v>
      </c>
      <c r="G84" s="293">
        <f t="shared" si="54"/>
        <v>300016</v>
      </c>
      <c r="H84" s="293">
        <f>COUNTIF($J$4:J84,J84)</f>
        <v>8</v>
      </c>
      <c r="I84" s="293" t="str">
        <f>IF(H84=1,COUNTIF($H$4:H84,1),"")</f>
        <v/>
      </c>
      <c r="J84" s="294" t="str">
        <f t="shared" si="55"/>
        <v>東区01私立01保育所</v>
      </c>
      <c r="K84" s="294" t="str">
        <f t="shared" si="56"/>
        <v>札幌厚成福祉会第二保育所</v>
      </c>
      <c r="L84" s="295"/>
      <c r="M84" s="294"/>
      <c r="N84" s="294"/>
      <c r="O84" s="294"/>
    </row>
    <row r="85" spans="1:245" ht="11.25" customHeight="1">
      <c r="A85" s="301">
        <v>300019</v>
      </c>
      <c r="B85" s="291" t="s">
        <v>595</v>
      </c>
      <c r="C85" s="291" t="s">
        <v>596</v>
      </c>
      <c r="D85" s="291" t="s">
        <v>597</v>
      </c>
      <c r="E85" s="291" t="s">
        <v>317</v>
      </c>
      <c r="F85" s="292" t="s">
        <v>400</v>
      </c>
      <c r="G85" s="293">
        <f t="shared" si="54"/>
        <v>300019</v>
      </c>
      <c r="H85" s="293">
        <f>COUNTIF($J$4:J85,J85)</f>
        <v>9</v>
      </c>
      <c r="I85" s="293" t="str">
        <f>IF(H85=1,COUNTIF($H$4:H85,1),"")</f>
        <v/>
      </c>
      <c r="J85" s="294" t="str">
        <f t="shared" si="55"/>
        <v>東区01私立01保育所</v>
      </c>
      <c r="K85" s="294" t="str">
        <f t="shared" si="56"/>
        <v>明園保育園</v>
      </c>
      <c r="L85" s="295"/>
      <c r="M85" s="294"/>
      <c r="N85" s="294"/>
      <c r="O85" s="294"/>
    </row>
    <row r="86" spans="1:245" ht="11.25" customHeight="1">
      <c r="A86" s="301">
        <v>300021</v>
      </c>
      <c r="B86" s="291" t="s">
        <v>595</v>
      </c>
      <c r="C86" s="291" t="s">
        <v>596</v>
      </c>
      <c r="D86" s="291" t="s">
        <v>597</v>
      </c>
      <c r="E86" s="291" t="s">
        <v>317</v>
      </c>
      <c r="F86" s="292" t="s">
        <v>401</v>
      </c>
      <c r="G86" s="293">
        <f t="shared" si="54"/>
        <v>300021</v>
      </c>
      <c r="H86" s="293">
        <f>COUNTIF($J$4:J86,J86)</f>
        <v>10</v>
      </c>
      <c r="I86" s="293" t="str">
        <f>IF(H86=1,COUNTIF($H$4:H86,1),"")</f>
        <v/>
      </c>
      <c r="J86" s="294" t="str">
        <f t="shared" si="55"/>
        <v>東区01私立01保育所</v>
      </c>
      <c r="K86" s="294" t="str">
        <f t="shared" si="56"/>
        <v>はらっぱ保育園</v>
      </c>
      <c r="L86" s="295"/>
      <c r="M86" s="294"/>
      <c r="N86" s="294"/>
      <c r="O86" s="294"/>
    </row>
    <row r="87" spans="1:245" ht="11.25" customHeight="1">
      <c r="A87" s="301">
        <v>300022</v>
      </c>
      <c r="B87" s="291" t="s">
        <v>595</v>
      </c>
      <c r="C87" s="291" t="s">
        <v>596</v>
      </c>
      <c r="D87" s="291" t="s">
        <v>597</v>
      </c>
      <c r="E87" s="291" t="s">
        <v>317</v>
      </c>
      <c r="F87" s="292" t="s">
        <v>402</v>
      </c>
      <c r="G87" s="293">
        <f t="shared" si="54"/>
        <v>300022</v>
      </c>
      <c r="H87" s="293">
        <f>COUNTIF($J$4:J87,J87)</f>
        <v>11</v>
      </c>
      <c r="I87" s="293" t="str">
        <f>IF(H87=1,COUNTIF($H$4:H87,1),"")</f>
        <v/>
      </c>
      <c r="J87" s="294" t="str">
        <f t="shared" si="55"/>
        <v>東区01私立01保育所</v>
      </c>
      <c r="K87" s="294" t="str">
        <f t="shared" si="56"/>
        <v>丘珠ひばり保育園</v>
      </c>
      <c r="L87" s="295"/>
      <c r="M87" s="294"/>
      <c r="N87" s="294"/>
      <c r="O87" s="294"/>
    </row>
    <row r="88" spans="1:245" ht="11.25" customHeight="1">
      <c r="A88" s="301">
        <v>300023</v>
      </c>
      <c r="B88" s="291" t="s">
        <v>595</v>
      </c>
      <c r="C88" s="291" t="s">
        <v>596</v>
      </c>
      <c r="D88" s="291" t="s">
        <v>597</v>
      </c>
      <c r="E88" s="291" t="s">
        <v>317</v>
      </c>
      <c r="F88" s="292" t="s">
        <v>403</v>
      </c>
      <c r="G88" s="293">
        <f t="shared" si="54"/>
        <v>300023</v>
      </c>
      <c r="H88" s="293">
        <f>COUNTIF($J$4:J88,J88)</f>
        <v>12</v>
      </c>
      <c r="I88" s="293" t="str">
        <f>IF(H88=1,COUNTIF($H$4:H88,1),"")</f>
        <v/>
      </c>
      <c r="J88" s="294" t="str">
        <f t="shared" si="55"/>
        <v>東区01私立01保育所</v>
      </c>
      <c r="K88" s="294" t="str">
        <f t="shared" si="56"/>
        <v>心の里親保育園</v>
      </c>
      <c r="L88" s="295"/>
      <c r="M88" s="294"/>
      <c r="N88" s="294"/>
      <c r="O88" s="294"/>
    </row>
    <row r="89" spans="1:245" ht="11.25" customHeight="1">
      <c r="A89" s="301">
        <v>300024</v>
      </c>
      <c r="B89" s="291" t="s">
        <v>595</v>
      </c>
      <c r="C89" s="291" t="s">
        <v>596</v>
      </c>
      <c r="D89" s="291" t="s">
        <v>597</v>
      </c>
      <c r="E89" s="291" t="s">
        <v>317</v>
      </c>
      <c r="F89" s="292" t="s">
        <v>404</v>
      </c>
      <c r="G89" s="293">
        <f t="shared" si="54"/>
        <v>300024</v>
      </c>
      <c r="H89" s="293">
        <f>COUNTIF($J$4:J89,J89)</f>
        <v>13</v>
      </c>
      <c r="I89" s="293" t="str">
        <f>IF(H89=1,COUNTIF($H$4:H89,1),"")</f>
        <v/>
      </c>
      <c r="J89" s="294" t="str">
        <f t="shared" si="55"/>
        <v>東区01私立01保育所</v>
      </c>
      <c r="K89" s="294" t="str">
        <f t="shared" si="56"/>
        <v>元町保育園</v>
      </c>
      <c r="L89" s="295"/>
      <c r="M89" s="294"/>
      <c r="N89" s="294"/>
      <c r="O89" s="294"/>
    </row>
    <row r="90" spans="1:245" ht="11.25" customHeight="1">
      <c r="A90" s="301">
        <v>300025</v>
      </c>
      <c r="B90" s="291" t="s">
        <v>595</v>
      </c>
      <c r="C90" s="291" t="s">
        <v>596</v>
      </c>
      <c r="D90" s="291" t="s">
        <v>597</v>
      </c>
      <c r="E90" s="291" t="s">
        <v>317</v>
      </c>
      <c r="F90" s="292" t="s">
        <v>405</v>
      </c>
      <c r="G90" s="293">
        <f t="shared" si="54"/>
        <v>300025</v>
      </c>
      <c r="H90" s="293">
        <f>COUNTIF($J$4:J90,J90)</f>
        <v>14</v>
      </c>
      <c r="I90" s="293" t="str">
        <f>IF(H90=1,COUNTIF($H$4:H90,1),"")</f>
        <v/>
      </c>
      <c r="J90" s="294" t="str">
        <f t="shared" si="55"/>
        <v>東区01私立01保育所</v>
      </c>
      <c r="K90" s="294" t="str">
        <f t="shared" si="56"/>
        <v>北栄みどり保育園</v>
      </c>
      <c r="L90" s="295"/>
      <c r="M90" s="294"/>
      <c r="N90" s="294"/>
      <c r="O90" s="294"/>
    </row>
    <row r="91" spans="1:245" ht="11.25" customHeight="1">
      <c r="A91" s="301">
        <v>300027</v>
      </c>
      <c r="B91" s="291" t="s">
        <v>595</v>
      </c>
      <c r="C91" s="291" t="s">
        <v>596</v>
      </c>
      <c r="D91" s="291" t="s">
        <v>597</v>
      </c>
      <c r="E91" s="291" t="s">
        <v>317</v>
      </c>
      <c r="F91" s="292" t="s">
        <v>406</v>
      </c>
      <c r="G91" s="293">
        <f t="shared" si="54"/>
        <v>300027</v>
      </c>
      <c r="H91" s="293">
        <f>COUNTIF($J$4:J91,J91)</f>
        <v>15</v>
      </c>
      <c r="I91" s="293" t="str">
        <f>IF(H91=1,COUNTIF($H$4:H91,1),"")</f>
        <v/>
      </c>
      <c r="J91" s="294" t="str">
        <f t="shared" si="55"/>
        <v>東区01私立01保育所</v>
      </c>
      <c r="K91" s="294" t="str">
        <f t="shared" si="56"/>
        <v>モエレはとポッポ保育園</v>
      </c>
      <c r="L91" s="295"/>
      <c r="M91" s="294"/>
      <c r="N91" s="294"/>
      <c r="O91" s="294"/>
    </row>
    <row r="92" spans="1:245" ht="11.25" customHeight="1">
      <c r="A92" s="301">
        <v>300028</v>
      </c>
      <c r="B92" s="291" t="s">
        <v>595</v>
      </c>
      <c r="C92" s="291" t="s">
        <v>596</v>
      </c>
      <c r="D92" s="291" t="s">
        <v>597</v>
      </c>
      <c r="E92" s="291" t="s">
        <v>317</v>
      </c>
      <c r="F92" s="292" t="s">
        <v>407</v>
      </c>
      <c r="G92" s="293">
        <f t="shared" si="54"/>
        <v>300028</v>
      </c>
      <c r="H92" s="293">
        <f>COUNTIF($J$4:J92,J92)</f>
        <v>16</v>
      </c>
      <c r="I92" s="293" t="str">
        <f>IF(H92=1,COUNTIF($H$4:H92,1),"")</f>
        <v/>
      </c>
      <c r="J92" s="294" t="str">
        <f t="shared" si="55"/>
        <v>東区01私立01保育所</v>
      </c>
      <c r="K92" s="294" t="str">
        <f t="shared" si="56"/>
        <v>元町みどり保育園</v>
      </c>
      <c r="L92" s="295"/>
      <c r="M92" s="294"/>
      <c r="N92" s="294"/>
      <c r="O92" s="294"/>
    </row>
    <row r="93" spans="1:245" ht="11.25" customHeight="1">
      <c r="A93" s="301">
        <v>300029</v>
      </c>
      <c r="B93" s="291" t="s">
        <v>595</v>
      </c>
      <c r="C93" s="291" t="s">
        <v>596</v>
      </c>
      <c r="D93" s="291" t="s">
        <v>597</v>
      </c>
      <c r="E93" s="291" t="s">
        <v>317</v>
      </c>
      <c r="F93" s="292" t="s">
        <v>408</v>
      </c>
      <c r="G93" s="293">
        <f t="shared" si="54"/>
        <v>300029</v>
      </c>
      <c r="H93" s="293">
        <f>COUNTIF($J$4:J93,J93)</f>
        <v>17</v>
      </c>
      <c r="I93" s="293" t="str">
        <f>IF(H93=1,COUNTIF($H$4:H93,1),"")</f>
        <v/>
      </c>
      <c r="J93" s="294" t="str">
        <f t="shared" si="55"/>
        <v>東区01私立01保育所</v>
      </c>
      <c r="K93" s="294" t="str">
        <f t="shared" si="56"/>
        <v>栄保育園</v>
      </c>
      <c r="L93" s="295"/>
      <c r="M93" s="294"/>
      <c r="N93" s="294"/>
      <c r="O93" s="294"/>
    </row>
    <row r="94" spans="1:245" ht="11.25" customHeight="1">
      <c r="A94" s="301">
        <v>300030</v>
      </c>
      <c r="B94" s="291" t="s">
        <v>595</v>
      </c>
      <c r="C94" s="291" t="s">
        <v>596</v>
      </c>
      <c r="D94" s="291" t="s">
        <v>597</v>
      </c>
      <c r="E94" s="291" t="s">
        <v>317</v>
      </c>
      <c r="F94" s="292" t="s">
        <v>409</v>
      </c>
      <c r="G94" s="293">
        <f t="shared" si="54"/>
        <v>300030</v>
      </c>
      <c r="H94" s="293">
        <f>COUNTIF($J$4:J94,J94)</f>
        <v>18</v>
      </c>
      <c r="I94" s="293" t="str">
        <f>IF(H94=1,COUNTIF($H$4:H94,1),"")</f>
        <v/>
      </c>
      <c r="J94" s="294" t="str">
        <f t="shared" si="55"/>
        <v>東区01私立01保育所</v>
      </c>
      <c r="K94" s="294" t="str">
        <f t="shared" si="56"/>
        <v>札幌フラワー保育園</v>
      </c>
      <c r="L94" s="295"/>
      <c r="M94" s="294"/>
      <c r="N94" s="294"/>
      <c r="O94" s="294"/>
    </row>
    <row r="95" spans="1:245" ht="11.25" customHeight="1">
      <c r="A95" s="301">
        <v>300032</v>
      </c>
      <c r="B95" s="291" t="s">
        <v>595</v>
      </c>
      <c r="C95" s="291" t="s">
        <v>596</v>
      </c>
      <c r="D95" s="291" t="s">
        <v>597</v>
      </c>
      <c r="E95" s="291" t="s">
        <v>317</v>
      </c>
      <c r="F95" s="292" t="s">
        <v>410</v>
      </c>
      <c r="G95" s="293">
        <f t="shared" si="54"/>
        <v>300032</v>
      </c>
      <c r="H95" s="293">
        <f>COUNTIF($J$4:J95,J95)</f>
        <v>19</v>
      </c>
      <c r="I95" s="293" t="str">
        <f>IF(H95=1,COUNTIF($H$4:H95,1),"")</f>
        <v/>
      </c>
      <c r="J95" s="294" t="str">
        <f t="shared" si="55"/>
        <v>東区01私立01保育所</v>
      </c>
      <c r="K95" s="294" t="str">
        <f t="shared" si="56"/>
        <v>光星はとポッポ保育園</v>
      </c>
      <c r="L95" s="295"/>
      <c r="M95" s="294"/>
      <c r="N95" s="294"/>
      <c r="O95" s="294"/>
    </row>
    <row r="96" spans="1:245" ht="11.25" customHeight="1">
      <c r="A96" s="301">
        <v>300035</v>
      </c>
      <c r="B96" s="291" t="s">
        <v>595</v>
      </c>
      <c r="C96" s="291" t="s">
        <v>596</v>
      </c>
      <c r="D96" s="291" t="s">
        <v>597</v>
      </c>
      <c r="E96" s="291" t="s">
        <v>317</v>
      </c>
      <c r="F96" s="292" t="s">
        <v>411</v>
      </c>
      <c r="G96" s="293">
        <f t="shared" si="54"/>
        <v>300035</v>
      </c>
      <c r="H96" s="293">
        <f>COUNTIF($J$4:J96,J96)</f>
        <v>20</v>
      </c>
      <c r="I96" s="293" t="str">
        <f>IF(H96=1,COUNTIF($H$4:H96,1),"")</f>
        <v/>
      </c>
      <c r="J96" s="294" t="str">
        <f t="shared" si="55"/>
        <v>東区01私立01保育所</v>
      </c>
      <c r="K96" s="294" t="str">
        <f t="shared" si="56"/>
        <v>栄町あおぞら保育園</v>
      </c>
      <c r="L96" s="295"/>
      <c r="M96" s="294"/>
      <c r="N96" s="294"/>
      <c r="O96" s="294"/>
    </row>
    <row r="97" spans="1:15" ht="11.25" customHeight="1">
      <c r="A97" s="301">
        <v>300036</v>
      </c>
      <c r="B97" s="291" t="s">
        <v>595</v>
      </c>
      <c r="C97" s="291" t="s">
        <v>596</v>
      </c>
      <c r="D97" s="291" t="s">
        <v>597</v>
      </c>
      <c r="E97" s="291" t="s">
        <v>317</v>
      </c>
      <c r="F97" s="292" t="s">
        <v>412</v>
      </c>
      <c r="G97" s="293">
        <f t="shared" si="54"/>
        <v>300036</v>
      </c>
      <c r="H97" s="293">
        <f>COUNTIF($J$4:J97,J97)</f>
        <v>21</v>
      </c>
      <c r="I97" s="293" t="str">
        <f>IF(H97=1,COUNTIF($H$4:H97,1),"")</f>
        <v/>
      </c>
      <c r="J97" s="294" t="str">
        <f t="shared" si="55"/>
        <v>東区01私立01保育所</v>
      </c>
      <c r="K97" s="294" t="str">
        <f t="shared" si="56"/>
        <v>勤医協ぽぷら保育園</v>
      </c>
      <c r="L97" s="295"/>
      <c r="M97" s="294"/>
      <c r="N97" s="294"/>
      <c r="O97" s="294"/>
    </row>
    <row r="98" spans="1:15" ht="11.25" customHeight="1">
      <c r="A98" s="301">
        <v>300038</v>
      </c>
      <c r="B98" s="291" t="s">
        <v>595</v>
      </c>
      <c r="C98" s="291" t="s">
        <v>596</v>
      </c>
      <c r="D98" s="291" t="s">
        <v>597</v>
      </c>
      <c r="E98" s="291" t="s">
        <v>317</v>
      </c>
      <c r="F98" s="292" t="s">
        <v>413</v>
      </c>
      <c r="G98" s="293">
        <f t="shared" si="54"/>
        <v>300038</v>
      </c>
      <c r="H98" s="293">
        <f>COUNTIF($J$4:J98,J98)</f>
        <v>22</v>
      </c>
      <c r="I98" s="293" t="str">
        <f>IF(H98=1,COUNTIF($H$4:H98,1),"")</f>
        <v/>
      </c>
      <c r="J98" s="294" t="str">
        <f t="shared" si="55"/>
        <v>東区01私立01保育所</v>
      </c>
      <c r="K98" s="294" t="str">
        <f t="shared" si="56"/>
        <v>愛和新穂保育園</v>
      </c>
      <c r="L98" s="295"/>
      <c r="M98" s="294"/>
      <c r="N98" s="294"/>
      <c r="O98" s="294"/>
    </row>
    <row r="99" spans="1:15" ht="11.25" customHeight="1">
      <c r="A99" s="301">
        <v>300040</v>
      </c>
      <c r="B99" s="291" t="s">
        <v>595</v>
      </c>
      <c r="C99" s="291" t="s">
        <v>596</v>
      </c>
      <c r="D99" s="291" t="s">
        <v>597</v>
      </c>
      <c r="E99" s="291" t="s">
        <v>317</v>
      </c>
      <c r="F99" s="292" t="s">
        <v>414</v>
      </c>
      <c r="G99" s="293">
        <f t="shared" si="54"/>
        <v>300040</v>
      </c>
      <c r="H99" s="293">
        <f>COUNTIF($J$4:J99,J99)</f>
        <v>23</v>
      </c>
      <c r="I99" s="293" t="str">
        <f>IF(H99=1,COUNTIF($H$4:H99,1),"")</f>
        <v/>
      </c>
      <c r="J99" s="294" t="str">
        <f t="shared" si="55"/>
        <v>東区01私立01保育所</v>
      </c>
      <c r="K99" s="294" t="str">
        <f t="shared" si="56"/>
        <v>かりき保育園</v>
      </c>
      <c r="L99" s="295"/>
      <c r="M99" s="294"/>
      <c r="N99" s="294"/>
      <c r="O99" s="294"/>
    </row>
    <row r="100" spans="1:15" ht="11.25" customHeight="1">
      <c r="A100" s="301">
        <v>300041</v>
      </c>
      <c r="B100" s="291" t="s">
        <v>595</v>
      </c>
      <c r="C100" s="291" t="s">
        <v>596</v>
      </c>
      <c r="D100" s="291" t="s">
        <v>597</v>
      </c>
      <c r="E100" s="291" t="s">
        <v>317</v>
      </c>
      <c r="F100" s="292" t="s">
        <v>415</v>
      </c>
      <c r="G100" s="293">
        <f t="shared" si="54"/>
        <v>300041</v>
      </c>
      <c r="H100" s="293">
        <f>COUNTIF($J$4:J100,J100)</f>
        <v>24</v>
      </c>
      <c r="I100" s="293" t="str">
        <f>IF(H100=1,COUNTIF($H$4:H100,1),"")</f>
        <v/>
      </c>
      <c r="J100" s="294" t="str">
        <f t="shared" si="55"/>
        <v>東区01私立01保育所</v>
      </c>
      <c r="K100" s="294" t="str">
        <f t="shared" si="56"/>
        <v>開成みどり保育園</v>
      </c>
      <c r="L100" s="295"/>
      <c r="M100" s="294"/>
      <c r="N100" s="294"/>
      <c r="O100" s="294"/>
    </row>
    <row r="101" spans="1:15" ht="11.25" customHeight="1">
      <c r="A101" s="301">
        <v>300063</v>
      </c>
      <c r="B101" s="291" t="s">
        <v>595</v>
      </c>
      <c r="C101" s="291" t="s">
        <v>596</v>
      </c>
      <c r="D101" s="291" t="s">
        <v>597</v>
      </c>
      <c r="E101" s="291" t="s">
        <v>317</v>
      </c>
      <c r="F101" s="292" t="s">
        <v>416</v>
      </c>
      <c r="G101" s="293">
        <f t="shared" si="54"/>
        <v>300063</v>
      </c>
      <c r="H101" s="293">
        <f>COUNTIF($J$4:J101,J101)</f>
        <v>25</v>
      </c>
      <c r="I101" s="293" t="str">
        <f>IF(H101=1,COUNTIF($H$4:H101,1),"")</f>
        <v/>
      </c>
      <c r="J101" s="294" t="str">
        <f t="shared" si="55"/>
        <v>東区01私立01保育所</v>
      </c>
      <c r="K101" s="294" t="str">
        <f t="shared" si="56"/>
        <v>アートチャイルドケア札幌元町</v>
      </c>
      <c r="L101" s="295"/>
      <c r="M101" s="294"/>
      <c r="N101" s="294"/>
      <c r="O101" s="294"/>
    </row>
    <row r="102" spans="1:15" ht="11.25" customHeight="1">
      <c r="A102" s="301">
        <v>300081</v>
      </c>
      <c r="B102" s="291" t="s">
        <v>595</v>
      </c>
      <c r="C102" s="291" t="s">
        <v>596</v>
      </c>
      <c r="D102" s="291" t="s">
        <v>597</v>
      </c>
      <c r="E102" s="291" t="s">
        <v>317</v>
      </c>
      <c r="F102" s="292" t="s">
        <v>417</v>
      </c>
      <c r="G102" s="293">
        <f t="shared" si="54"/>
        <v>300081</v>
      </c>
      <c r="H102" s="293">
        <f>COUNTIF($J$4:J102,J102)</f>
        <v>26</v>
      </c>
      <c r="I102" s="293" t="str">
        <f>IF(H102=1,COUNTIF($H$4:H102,1),"")</f>
        <v/>
      </c>
      <c r="J102" s="294" t="str">
        <f t="shared" si="55"/>
        <v>東区01私立01保育所</v>
      </c>
      <c r="K102" s="294" t="str">
        <f t="shared" si="56"/>
        <v>札幌麻生雲母保育園</v>
      </c>
      <c r="L102" s="295"/>
      <c r="M102" s="294"/>
      <c r="N102" s="294"/>
      <c r="O102" s="294"/>
    </row>
    <row r="103" spans="1:15" ht="11.25" customHeight="1">
      <c r="A103" s="301">
        <v>300084</v>
      </c>
      <c r="B103" s="291" t="s">
        <v>595</v>
      </c>
      <c r="C103" s="291" t="s">
        <v>596</v>
      </c>
      <c r="D103" s="291" t="s">
        <v>597</v>
      </c>
      <c r="E103" s="291" t="s">
        <v>317</v>
      </c>
      <c r="F103" s="292" t="s">
        <v>418</v>
      </c>
      <c r="G103" s="293">
        <f t="shared" si="54"/>
        <v>300084</v>
      </c>
      <c r="H103" s="293">
        <f>COUNTIF($J$4:J103,J103)</f>
        <v>27</v>
      </c>
      <c r="I103" s="293" t="str">
        <f>IF(H103=1,COUNTIF($H$4:H103,1),"")</f>
        <v/>
      </c>
      <c r="J103" s="294" t="str">
        <f t="shared" si="55"/>
        <v>東区01私立01保育所</v>
      </c>
      <c r="K103" s="294" t="str">
        <f t="shared" si="56"/>
        <v>おひさまさっぽろ東保育園</v>
      </c>
      <c r="L103" s="295"/>
      <c r="M103" s="294"/>
      <c r="N103" s="294"/>
    </row>
    <row r="104" spans="1:15">
      <c r="A104" s="301">
        <v>300093</v>
      </c>
      <c r="B104" s="291" t="s">
        <v>595</v>
      </c>
      <c r="C104" s="291" t="s">
        <v>596</v>
      </c>
      <c r="D104" s="291" t="s">
        <v>597</v>
      </c>
      <c r="E104" s="291" t="s">
        <v>317</v>
      </c>
      <c r="F104" s="292" t="s">
        <v>419</v>
      </c>
      <c r="G104" s="293">
        <f t="shared" si="54"/>
        <v>300093</v>
      </c>
      <c r="H104" s="293">
        <f>COUNTIF($J$4:J104,J104)</f>
        <v>28</v>
      </c>
      <c r="I104" s="293" t="str">
        <f>IF(H104=1,COUNTIF($H$4:H104,1),"")</f>
        <v/>
      </c>
      <c r="J104" s="294" t="str">
        <f t="shared" si="55"/>
        <v>東区01私立01保育所</v>
      </c>
      <c r="K104" s="294" t="str">
        <f t="shared" si="56"/>
        <v>もえれ保育園</v>
      </c>
      <c r="L104" s="295"/>
      <c r="M104" s="294"/>
      <c r="N104" s="294"/>
    </row>
    <row r="105" spans="1:15">
      <c r="A105" s="301">
        <v>300105</v>
      </c>
      <c r="B105" s="291" t="s">
        <v>595</v>
      </c>
      <c r="C105" s="291" t="s">
        <v>596</v>
      </c>
      <c r="D105" s="291" t="s">
        <v>597</v>
      </c>
      <c r="E105" s="291" t="s">
        <v>317</v>
      </c>
      <c r="F105" s="292" t="s">
        <v>420</v>
      </c>
      <c r="G105" s="293">
        <f t="shared" si="54"/>
        <v>300105</v>
      </c>
      <c r="H105" s="293">
        <f>COUNTIF($J$4:J105,J105)</f>
        <v>29</v>
      </c>
      <c r="I105" s="293" t="str">
        <f>IF(H105=1,COUNTIF($H$4:H105,1),"")</f>
        <v/>
      </c>
      <c r="J105" s="294" t="str">
        <f t="shared" si="55"/>
        <v>東区01私立01保育所</v>
      </c>
      <c r="K105" s="294" t="str">
        <f t="shared" si="56"/>
        <v>まことさつなえ保育園</v>
      </c>
      <c r="L105" s="295"/>
      <c r="M105" s="294"/>
      <c r="N105" s="294"/>
    </row>
    <row r="106" spans="1:15">
      <c r="A106" s="301">
        <v>300106</v>
      </c>
      <c r="B106" s="291" t="s">
        <v>595</v>
      </c>
      <c r="C106" s="291" t="s">
        <v>596</v>
      </c>
      <c r="D106" s="291" t="s">
        <v>597</v>
      </c>
      <c r="E106" s="291" t="s">
        <v>317</v>
      </c>
      <c r="F106" s="292" t="s">
        <v>421</v>
      </c>
      <c r="G106" s="293">
        <f t="shared" si="54"/>
        <v>300106</v>
      </c>
      <c r="H106" s="293">
        <f>COUNTIF($J$4:J106,J106)</f>
        <v>30</v>
      </c>
      <c r="I106" s="293" t="str">
        <f>IF(H106=1,COUNTIF($H$4:H106,1),"")</f>
        <v/>
      </c>
      <c r="J106" s="294" t="str">
        <f t="shared" si="55"/>
        <v>東区01私立01保育所</v>
      </c>
      <c r="K106" s="294" t="str">
        <f t="shared" si="56"/>
        <v>まことさっぽろ保育園</v>
      </c>
      <c r="L106" s="295"/>
      <c r="M106" s="294"/>
      <c r="N106" s="294"/>
    </row>
    <row r="107" spans="1:15">
      <c r="A107" s="301">
        <v>300107</v>
      </c>
      <c r="B107" s="291" t="s">
        <v>595</v>
      </c>
      <c r="C107" s="291" t="s">
        <v>596</v>
      </c>
      <c r="D107" s="291" t="s">
        <v>597</v>
      </c>
      <c r="E107" s="291" t="s">
        <v>317</v>
      </c>
      <c r="F107" s="292" t="s">
        <v>422</v>
      </c>
      <c r="G107" s="293">
        <f t="shared" si="54"/>
        <v>300107</v>
      </c>
      <c r="H107" s="293">
        <f>COUNTIF($J$4:J107,J107)</f>
        <v>31</v>
      </c>
      <c r="I107" s="293" t="str">
        <f>IF(H107=1,COUNTIF($H$4:H107,1),"")</f>
        <v/>
      </c>
      <c r="J107" s="294" t="str">
        <f t="shared" si="55"/>
        <v>東区01私立01保育所</v>
      </c>
      <c r="K107" s="294" t="str">
        <f t="shared" si="56"/>
        <v>栄南保育園</v>
      </c>
      <c r="L107" s="295"/>
      <c r="M107" s="294"/>
      <c r="N107" s="294"/>
    </row>
    <row r="108" spans="1:15" ht="11.25" customHeight="1">
      <c r="A108" s="301">
        <v>400010</v>
      </c>
      <c r="B108" s="291" t="s">
        <v>595</v>
      </c>
      <c r="C108" s="291" t="s">
        <v>596</v>
      </c>
      <c r="D108" s="291" t="s">
        <v>597</v>
      </c>
      <c r="E108" s="291" t="s">
        <v>318</v>
      </c>
      <c r="F108" s="292" t="s">
        <v>423</v>
      </c>
      <c r="G108" s="293">
        <f t="shared" si="54"/>
        <v>400010</v>
      </c>
      <c r="H108" s="293">
        <f>COUNTIF($J$4:J108,J108)</f>
        <v>1</v>
      </c>
      <c r="I108" s="293">
        <f>IF(H108=1,COUNTIF($H$4:H108,1),"")</f>
        <v>4</v>
      </c>
      <c r="J108" s="294" t="str">
        <f t="shared" si="55"/>
        <v>白石区01私立01保育所</v>
      </c>
      <c r="K108" s="294" t="str">
        <f t="shared" si="56"/>
        <v>東札幌かすたねっと保育園</v>
      </c>
      <c r="L108" s="295"/>
      <c r="M108" s="294"/>
      <c r="N108" s="294"/>
    </row>
    <row r="109" spans="1:15" ht="11.25" customHeight="1">
      <c r="A109" s="301">
        <v>400012</v>
      </c>
      <c r="B109" s="291" t="s">
        <v>595</v>
      </c>
      <c r="C109" s="291" t="s">
        <v>596</v>
      </c>
      <c r="D109" s="291" t="s">
        <v>597</v>
      </c>
      <c r="E109" s="291" t="s">
        <v>318</v>
      </c>
      <c r="F109" s="292" t="s">
        <v>424</v>
      </c>
      <c r="G109" s="293">
        <f t="shared" si="54"/>
        <v>400012</v>
      </c>
      <c r="H109" s="293">
        <f>COUNTIF($J$4:J109,J109)</f>
        <v>2</v>
      </c>
      <c r="I109" s="293" t="str">
        <f>IF(H109=1,COUNTIF($H$4:H109,1),"")</f>
        <v/>
      </c>
      <c r="J109" s="294" t="str">
        <f t="shared" si="55"/>
        <v>白石区01私立01保育所</v>
      </c>
      <c r="K109" s="294" t="str">
        <f t="shared" si="56"/>
        <v>札幌愛隣舘第二保育園</v>
      </c>
      <c r="L109" s="295"/>
      <c r="M109" s="294"/>
      <c r="N109" s="294"/>
    </row>
    <row r="110" spans="1:15" ht="11.25" customHeight="1">
      <c r="A110" s="301">
        <v>400014</v>
      </c>
      <c r="B110" s="291" t="s">
        <v>595</v>
      </c>
      <c r="C110" s="291" t="s">
        <v>596</v>
      </c>
      <c r="D110" s="291" t="s">
        <v>597</v>
      </c>
      <c r="E110" s="291" t="s">
        <v>318</v>
      </c>
      <c r="F110" s="292" t="s">
        <v>425</v>
      </c>
      <c r="G110" s="293">
        <f t="shared" si="54"/>
        <v>400014</v>
      </c>
      <c r="H110" s="293">
        <f>COUNTIF($J$4:J110,J110)</f>
        <v>3</v>
      </c>
      <c r="I110" s="293" t="str">
        <f>IF(H110=1,COUNTIF($H$4:H110,1),"")</f>
        <v/>
      </c>
      <c r="J110" s="294" t="str">
        <f t="shared" si="55"/>
        <v>白石区01私立01保育所</v>
      </c>
      <c r="K110" s="294" t="str">
        <f t="shared" si="56"/>
        <v>柏葉保育園</v>
      </c>
      <c r="L110" s="295"/>
      <c r="M110" s="294"/>
      <c r="N110" s="294"/>
    </row>
    <row r="111" spans="1:15" ht="11.25" customHeight="1">
      <c r="A111" s="301">
        <v>400016</v>
      </c>
      <c r="B111" s="291" t="s">
        <v>595</v>
      </c>
      <c r="C111" s="291" t="s">
        <v>596</v>
      </c>
      <c r="D111" s="291" t="s">
        <v>597</v>
      </c>
      <c r="E111" s="291" t="s">
        <v>318</v>
      </c>
      <c r="F111" s="292" t="s">
        <v>426</v>
      </c>
      <c r="G111" s="293">
        <f t="shared" si="54"/>
        <v>400016</v>
      </c>
      <c r="H111" s="293">
        <f>COUNTIF($J$4:J111,J111)</f>
        <v>4</v>
      </c>
      <c r="I111" s="293" t="str">
        <f>IF(H111=1,COUNTIF($H$4:H111,1),"")</f>
        <v/>
      </c>
      <c r="J111" s="294" t="str">
        <f t="shared" si="55"/>
        <v>白石区01私立01保育所</v>
      </c>
      <c r="K111" s="294" t="str">
        <f t="shared" si="56"/>
        <v>北の星東札幌保育園</v>
      </c>
      <c r="L111" s="295"/>
      <c r="M111" s="294"/>
      <c r="N111" s="294"/>
    </row>
    <row r="112" spans="1:15" ht="11.25" customHeight="1">
      <c r="A112" s="301">
        <v>400017</v>
      </c>
      <c r="B112" s="291" t="s">
        <v>595</v>
      </c>
      <c r="C112" s="291" t="s">
        <v>596</v>
      </c>
      <c r="D112" s="291" t="s">
        <v>597</v>
      </c>
      <c r="E112" s="291" t="s">
        <v>318</v>
      </c>
      <c r="F112" s="292" t="s">
        <v>427</v>
      </c>
      <c r="G112" s="293">
        <f t="shared" si="54"/>
        <v>400017</v>
      </c>
      <c r="H112" s="293">
        <f>COUNTIF($J$4:J112,J112)</f>
        <v>5</v>
      </c>
      <c r="I112" s="293" t="str">
        <f>IF(H112=1,COUNTIF($H$4:H112,1),"")</f>
        <v/>
      </c>
      <c r="J112" s="294" t="str">
        <f t="shared" si="55"/>
        <v>白石区01私立01保育所</v>
      </c>
      <c r="K112" s="294" t="str">
        <f t="shared" si="56"/>
        <v>菊水元町保育園</v>
      </c>
      <c r="L112" s="295"/>
      <c r="M112" s="294"/>
      <c r="N112" s="294"/>
    </row>
    <row r="113" spans="1:14" ht="11.25" customHeight="1">
      <c r="A113" s="301">
        <v>400019</v>
      </c>
      <c r="B113" s="291" t="s">
        <v>595</v>
      </c>
      <c r="C113" s="291" t="s">
        <v>596</v>
      </c>
      <c r="D113" s="291" t="s">
        <v>597</v>
      </c>
      <c r="E113" s="291" t="s">
        <v>318</v>
      </c>
      <c r="F113" s="292" t="s">
        <v>428</v>
      </c>
      <c r="G113" s="293">
        <f t="shared" si="54"/>
        <v>400019</v>
      </c>
      <c r="H113" s="293">
        <f>COUNTIF($J$4:J113,J113)</f>
        <v>6</v>
      </c>
      <c r="I113" s="293" t="str">
        <f>IF(H113=1,COUNTIF($H$4:H113,1),"")</f>
        <v/>
      </c>
      <c r="J113" s="294" t="str">
        <f t="shared" si="55"/>
        <v>白石区01私立01保育所</v>
      </c>
      <c r="K113" s="294" t="str">
        <f t="shared" si="56"/>
        <v>北白石保育園</v>
      </c>
      <c r="L113" s="295"/>
      <c r="M113" s="294"/>
      <c r="N113" s="294"/>
    </row>
    <row r="114" spans="1:14" ht="11.25" customHeight="1">
      <c r="A114" s="301">
        <v>400021</v>
      </c>
      <c r="B114" s="291" t="s">
        <v>595</v>
      </c>
      <c r="C114" s="291" t="s">
        <v>596</v>
      </c>
      <c r="D114" s="291" t="s">
        <v>597</v>
      </c>
      <c r="E114" s="291" t="s">
        <v>318</v>
      </c>
      <c r="F114" s="292" t="s">
        <v>429</v>
      </c>
      <c r="G114" s="293">
        <f t="shared" si="54"/>
        <v>400021</v>
      </c>
      <c r="H114" s="293">
        <f>COUNTIF($J$4:J114,J114)</f>
        <v>7</v>
      </c>
      <c r="I114" s="293" t="str">
        <f>IF(H114=1,COUNTIF($H$4:H114,1),"")</f>
        <v/>
      </c>
      <c r="J114" s="294" t="str">
        <f t="shared" si="55"/>
        <v>白石区01私立01保育所</v>
      </c>
      <c r="K114" s="294" t="str">
        <f t="shared" si="56"/>
        <v>大谷地たかだ保育園</v>
      </c>
      <c r="L114" s="295"/>
      <c r="M114" s="294"/>
      <c r="N114" s="294"/>
    </row>
    <row r="115" spans="1:14" ht="11.25" customHeight="1">
      <c r="A115" s="301">
        <v>400022</v>
      </c>
      <c r="B115" s="291" t="s">
        <v>595</v>
      </c>
      <c r="C115" s="291" t="s">
        <v>596</v>
      </c>
      <c r="D115" s="291" t="s">
        <v>597</v>
      </c>
      <c r="E115" s="291" t="s">
        <v>318</v>
      </c>
      <c r="F115" s="292" t="s">
        <v>430</v>
      </c>
      <c r="G115" s="293">
        <f t="shared" si="54"/>
        <v>400022</v>
      </c>
      <c r="H115" s="293">
        <f>COUNTIF($J$4:J115,J115)</f>
        <v>8</v>
      </c>
      <c r="I115" s="293" t="str">
        <f>IF(H115=1,COUNTIF($H$4:H115,1),"")</f>
        <v/>
      </c>
      <c r="J115" s="294" t="str">
        <f t="shared" si="55"/>
        <v>白石区01私立01保育所</v>
      </c>
      <c r="K115" s="294" t="str">
        <f t="shared" si="56"/>
        <v>南郷保育園</v>
      </c>
      <c r="L115" s="295"/>
      <c r="M115" s="294"/>
      <c r="N115" s="294"/>
    </row>
    <row r="116" spans="1:14" ht="11.25" customHeight="1">
      <c r="A116" s="301">
        <v>400023</v>
      </c>
      <c r="B116" s="291" t="s">
        <v>595</v>
      </c>
      <c r="C116" s="291" t="s">
        <v>596</v>
      </c>
      <c r="D116" s="291" t="s">
        <v>597</v>
      </c>
      <c r="E116" s="291" t="s">
        <v>318</v>
      </c>
      <c r="F116" s="292" t="s">
        <v>431</v>
      </c>
      <c r="G116" s="293">
        <f t="shared" si="54"/>
        <v>400023</v>
      </c>
      <c r="H116" s="293">
        <f>COUNTIF($J$4:J116,J116)</f>
        <v>9</v>
      </c>
      <c r="I116" s="293" t="str">
        <f>IF(H116=1,COUNTIF($H$4:H116,1),"")</f>
        <v/>
      </c>
      <c r="J116" s="294" t="str">
        <f t="shared" si="55"/>
        <v>白石区01私立01保育所</v>
      </c>
      <c r="K116" s="294" t="str">
        <f t="shared" si="56"/>
        <v>東白石雪ん子保育園</v>
      </c>
      <c r="L116" s="295"/>
      <c r="M116" s="294"/>
      <c r="N116" s="294"/>
    </row>
    <row r="117" spans="1:14" ht="11.25" customHeight="1">
      <c r="A117" s="301">
        <v>400024</v>
      </c>
      <c r="B117" s="291" t="s">
        <v>595</v>
      </c>
      <c r="C117" s="291" t="s">
        <v>596</v>
      </c>
      <c r="D117" s="291" t="s">
        <v>597</v>
      </c>
      <c r="E117" s="291" t="s">
        <v>318</v>
      </c>
      <c r="F117" s="292" t="s">
        <v>432</v>
      </c>
      <c r="G117" s="293">
        <f t="shared" si="54"/>
        <v>400024</v>
      </c>
      <c r="H117" s="293">
        <f>COUNTIF($J$4:J117,J117)</f>
        <v>10</v>
      </c>
      <c r="I117" s="293" t="str">
        <f>IF(H117=1,COUNTIF($H$4:H117,1),"")</f>
        <v/>
      </c>
      <c r="J117" s="294" t="str">
        <f t="shared" si="55"/>
        <v>白石区01私立01保育所</v>
      </c>
      <c r="K117" s="294" t="str">
        <f t="shared" si="56"/>
        <v>まこと保育所</v>
      </c>
      <c r="L117" s="295"/>
      <c r="M117" s="294"/>
      <c r="N117" s="294"/>
    </row>
    <row r="118" spans="1:14" ht="11.25" customHeight="1">
      <c r="A118" s="301">
        <v>400026</v>
      </c>
      <c r="B118" s="291" t="s">
        <v>595</v>
      </c>
      <c r="C118" s="291" t="s">
        <v>596</v>
      </c>
      <c r="D118" s="291" t="s">
        <v>597</v>
      </c>
      <c r="E118" s="291" t="s">
        <v>318</v>
      </c>
      <c r="F118" s="292" t="s">
        <v>433</v>
      </c>
      <c r="G118" s="293">
        <f t="shared" si="54"/>
        <v>400026</v>
      </c>
      <c r="H118" s="293">
        <f>COUNTIF($J$4:J118,J118)</f>
        <v>11</v>
      </c>
      <c r="I118" s="293" t="str">
        <f>IF(H118=1,COUNTIF($H$4:H118,1),"")</f>
        <v/>
      </c>
      <c r="J118" s="294" t="str">
        <f t="shared" si="55"/>
        <v>白石区01私立01保育所</v>
      </c>
      <c r="K118" s="294" t="str">
        <f t="shared" si="56"/>
        <v>北の星白石保育園</v>
      </c>
      <c r="L118" s="295"/>
      <c r="M118" s="294"/>
      <c r="N118" s="294"/>
    </row>
    <row r="119" spans="1:14" ht="11.25" customHeight="1">
      <c r="A119" s="301">
        <v>400028</v>
      </c>
      <c r="B119" s="291" t="s">
        <v>595</v>
      </c>
      <c r="C119" s="291" t="s">
        <v>596</v>
      </c>
      <c r="D119" s="291" t="s">
        <v>597</v>
      </c>
      <c r="E119" s="291" t="s">
        <v>318</v>
      </c>
      <c r="F119" s="292" t="s">
        <v>434</v>
      </c>
      <c r="G119" s="293">
        <f t="shared" si="54"/>
        <v>400028</v>
      </c>
      <c r="H119" s="293">
        <f>COUNTIF($J$4:J119,J119)</f>
        <v>12</v>
      </c>
      <c r="I119" s="293" t="str">
        <f>IF(H119=1,COUNTIF($H$4:H119,1),"")</f>
        <v/>
      </c>
      <c r="J119" s="294" t="str">
        <f t="shared" si="55"/>
        <v>白石区01私立01保育所</v>
      </c>
      <c r="K119" s="294" t="str">
        <f t="shared" si="56"/>
        <v>救世軍菊水上町保育園</v>
      </c>
      <c r="L119" s="295"/>
      <c r="M119" s="294"/>
      <c r="N119" s="294"/>
    </row>
    <row r="120" spans="1:14" ht="11.25" customHeight="1">
      <c r="A120" s="301">
        <v>400029</v>
      </c>
      <c r="B120" s="291" t="s">
        <v>595</v>
      </c>
      <c r="C120" s="291" t="s">
        <v>596</v>
      </c>
      <c r="D120" s="291" t="s">
        <v>597</v>
      </c>
      <c r="E120" s="291" t="s">
        <v>318</v>
      </c>
      <c r="F120" s="292" t="s">
        <v>435</v>
      </c>
      <c r="G120" s="293">
        <f t="shared" si="54"/>
        <v>400029</v>
      </c>
      <c r="H120" s="293">
        <f>COUNTIF($J$4:J120,J120)</f>
        <v>13</v>
      </c>
      <c r="I120" s="293" t="str">
        <f>IF(H120=1,COUNTIF($H$4:H120,1),"")</f>
        <v/>
      </c>
      <c r="J120" s="294" t="str">
        <f t="shared" si="55"/>
        <v>白石区01私立01保育所</v>
      </c>
      <c r="K120" s="294" t="str">
        <f t="shared" si="56"/>
        <v>白石うさこ保育園</v>
      </c>
      <c r="L120" s="295"/>
      <c r="M120" s="294"/>
      <c r="N120" s="294"/>
    </row>
    <row r="121" spans="1:14">
      <c r="A121" s="301">
        <v>400030</v>
      </c>
      <c r="B121" s="291" t="s">
        <v>595</v>
      </c>
      <c r="C121" s="291" t="s">
        <v>596</v>
      </c>
      <c r="D121" s="291" t="s">
        <v>597</v>
      </c>
      <c r="E121" s="291" t="s">
        <v>318</v>
      </c>
      <c r="F121" s="292" t="s">
        <v>436</v>
      </c>
      <c r="G121" s="293">
        <f t="shared" si="54"/>
        <v>400030</v>
      </c>
      <c r="H121" s="293">
        <f>COUNTIF($J$4:J121,J121)</f>
        <v>14</v>
      </c>
      <c r="I121" s="293" t="str">
        <f>IF(H121=1,COUNTIF($H$4:H121,1),"")</f>
        <v/>
      </c>
      <c r="J121" s="294" t="str">
        <f t="shared" si="55"/>
        <v>白石区01私立01保育所</v>
      </c>
      <c r="K121" s="294" t="str">
        <f t="shared" si="56"/>
        <v>こぶし保育園</v>
      </c>
      <c r="L121" s="295"/>
      <c r="M121" s="294"/>
      <c r="N121" s="294"/>
    </row>
    <row r="122" spans="1:14" ht="11.25" customHeight="1">
      <c r="A122" s="301">
        <v>400050</v>
      </c>
      <c r="B122" s="291" t="s">
        <v>595</v>
      </c>
      <c r="C122" s="291" t="s">
        <v>596</v>
      </c>
      <c r="D122" s="291" t="s">
        <v>597</v>
      </c>
      <c r="E122" s="291" t="s">
        <v>318</v>
      </c>
      <c r="F122" s="292" t="s">
        <v>437</v>
      </c>
      <c r="G122" s="293">
        <f t="shared" si="54"/>
        <v>400050</v>
      </c>
      <c r="H122" s="293">
        <f>COUNTIF($J$4:J122,J122)</f>
        <v>15</v>
      </c>
      <c r="I122" s="293" t="str">
        <f>IF(H122=1,COUNTIF($H$4:H122,1),"")</f>
        <v/>
      </c>
      <c r="J122" s="294" t="str">
        <f t="shared" si="55"/>
        <v>白石区01私立01保育所</v>
      </c>
      <c r="K122" s="294" t="str">
        <f t="shared" si="56"/>
        <v>北郷こぶし保育園</v>
      </c>
      <c r="L122" s="295"/>
      <c r="M122" s="294"/>
      <c r="N122" s="294"/>
    </row>
    <row r="123" spans="1:14">
      <c r="A123" s="301">
        <v>400051</v>
      </c>
      <c r="B123" s="291" t="s">
        <v>595</v>
      </c>
      <c r="C123" s="291" t="s">
        <v>596</v>
      </c>
      <c r="D123" s="291" t="s">
        <v>597</v>
      </c>
      <c r="E123" s="291" t="s">
        <v>318</v>
      </c>
      <c r="F123" s="292" t="s">
        <v>438</v>
      </c>
      <c r="G123" s="293">
        <f t="shared" si="54"/>
        <v>400051</v>
      </c>
      <c r="H123" s="293">
        <f>COUNTIF($J$4:J123,J123)</f>
        <v>16</v>
      </c>
      <c r="I123" s="293" t="str">
        <f>IF(H123=1,COUNTIF($H$4:H123,1),"")</f>
        <v/>
      </c>
      <c r="J123" s="294" t="str">
        <f t="shared" si="55"/>
        <v>白石区01私立01保育所</v>
      </c>
      <c r="K123" s="294" t="str">
        <f t="shared" si="56"/>
        <v>アスク白石保育園</v>
      </c>
      <c r="L123" s="295"/>
      <c r="M123" s="294"/>
      <c r="N123" s="294"/>
    </row>
    <row r="124" spans="1:14" ht="11.25" customHeight="1">
      <c r="A124" s="301">
        <v>400052</v>
      </c>
      <c r="B124" s="291" t="s">
        <v>595</v>
      </c>
      <c r="C124" s="291" t="s">
        <v>596</v>
      </c>
      <c r="D124" s="291" t="s">
        <v>597</v>
      </c>
      <c r="E124" s="291" t="s">
        <v>318</v>
      </c>
      <c r="F124" s="292" t="s">
        <v>439</v>
      </c>
      <c r="G124" s="293">
        <f t="shared" si="54"/>
        <v>400052</v>
      </c>
      <c r="H124" s="293">
        <f>COUNTIF($J$4:J124,J124)</f>
        <v>17</v>
      </c>
      <c r="I124" s="293" t="str">
        <f>IF(H124=1,COUNTIF($H$4:H124,1),"")</f>
        <v/>
      </c>
      <c r="J124" s="294" t="str">
        <f t="shared" si="55"/>
        <v>白石区01私立01保育所</v>
      </c>
      <c r="K124" s="294" t="str">
        <f t="shared" si="56"/>
        <v>ポピンズナーサリースクール札幌白石</v>
      </c>
      <c r="L124" s="295"/>
      <c r="M124" s="294"/>
      <c r="N124" s="294"/>
    </row>
    <row r="125" spans="1:14" ht="11.25" customHeight="1">
      <c r="A125" s="301">
        <v>400053</v>
      </c>
      <c r="B125" s="291" t="s">
        <v>595</v>
      </c>
      <c r="C125" s="291" t="s">
        <v>596</v>
      </c>
      <c r="D125" s="291" t="s">
        <v>597</v>
      </c>
      <c r="E125" s="291" t="s">
        <v>318</v>
      </c>
      <c r="F125" s="292" t="s">
        <v>440</v>
      </c>
      <c r="G125" s="293">
        <f t="shared" si="54"/>
        <v>400053</v>
      </c>
      <c r="H125" s="293">
        <f>COUNTIF($J$4:J125,J125)</f>
        <v>18</v>
      </c>
      <c r="I125" s="293" t="str">
        <f>IF(H125=1,COUNTIF($H$4:H125,1),"")</f>
        <v/>
      </c>
      <c r="J125" s="294" t="str">
        <f t="shared" si="55"/>
        <v>白石区01私立01保育所</v>
      </c>
      <c r="K125" s="294" t="str">
        <f t="shared" si="56"/>
        <v>大藤子ども園</v>
      </c>
      <c r="L125" s="295"/>
      <c r="M125" s="294"/>
      <c r="N125" s="294"/>
    </row>
    <row r="126" spans="1:14" ht="11.25" customHeight="1">
      <c r="A126" s="301">
        <v>400054</v>
      </c>
      <c r="B126" s="291" t="s">
        <v>595</v>
      </c>
      <c r="C126" s="291" t="s">
        <v>596</v>
      </c>
      <c r="D126" s="291" t="s">
        <v>597</v>
      </c>
      <c r="E126" s="291" t="s">
        <v>318</v>
      </c>
      <c r="F126" s="292" t="s">
        <v>441</v>
      </c>
      <c r="G126" s="293">
        <f t="shared" si="54"/>
        <v>400054</v>
      </c>
      <c r="H126" s="293">
        <f>COUNTIF($J$4:J126,J126)</f>
        <v>19</v>
      </c>
      <c r="I126" s="293" t="str">
        <f>IF(H126=1,COUNTIF($H$4:H126,1),"")</f>
        <v/>
      </c>
      <c r="J126" s="294" t="str">
        <f t="shared" si="55"/>
        <v>白石区01私立01保育所</v>
      </c>
      <c r="K126" s="294" t="str">
        <f t="shared" si="56"/>
        <v>ピッコロ子ども倶楽部東札幌園</v>
      </c>
      <c r="L126" s="295"/>
      <c r="M126" s="294"/>
      <c r="N126" s="294"/>
    </row>
    <row r="127" spans="1:14" ht="11.25" customHeight="1">
      <c r="A127" s="301">
        <v>400063</v>
      </c>
      <c r="B127" s="291" t="s">
        <v>595</v>
      </c>
      <c r="C127" s="291" t="s">
        <v>596</v>
      </c>
      <c r="D127" s="291" t="s">
        <v>597</v>
      </c>
      <c r="E127" s="291" t="s">
        <v>318</v>
      </c>
      <c r="F127" s="292" t="s">
        <v>442</v>
      </c>
      <c r="G127" s="293">
        <f t="shared" si="54"/>
        <v>400063</v>
      </c>
      <c r="H127" s="293">
        <f>COUNTIF($J$4:J127,J127)</f>
        <v>20</v>
      </c>
      <c r="I127" s="293" t="str">
        <f>IF(H127=1,COUNTIF($H$4:H127,1),"")</f>
        <v/>
      </c>
      <c r="J127" s="294" t="str">
        <f t="shared" si="55"/>
        <v>白石区01私立01保育所</v>
      </c>
      <c r="K127" s="294" t="str">
        <f t="shared" si="56"/>
        <v>太陽の子札幌白石保育園</v>
      </c>
      <c r="L127" s="295"/>
      <c r="M127" s="294"/>
      <c r="N127" s="294"/>
    </row>
    <row r="128" spans="1:14" ht="11.25" customHeight="1">
      <c r="A128" s="301">
        <v>400064</v>
      </c>
      <c r="B128" s="291" t="s">
        <v>595</v>
      </c>
      <c r="C128" s="291" t="s">
        <v>596</v>
      </c>
      <c r="D128" s="291" t="s">
        <v>597</v>
      </c>
      <c r="E128" s="291" t="s">
        <v>318</v>
      </c>
      <c r="F128" s="292" t="s">
        <v>443</v>
      </c>
      <c r="G128" s="293">
        <f t="shared" si="54"/>
        <v>400064</v>
      </c>
      <c r="H128" s="293">
        <f>COUNTIF($J$4:J128,J128)</f>
        <v>21</v>
      </c>
      <c r="I128" s="293" t="str">
        <f>IF(H128=1,COUNTIF($H$4:H128,1),"")</f>
        <v/>
      </c>
      <c r="J128" s="294" t="str">
        <f t="shared" si="55"/>
        <v>白石区01私立01保育所</v>
      </c>
      <c r="K128" s="294" t="str">
        <f t="shared" si="56"/>
        <v>米里保育園</v>
      </c>
      <c r="L128" s="295"/>
      <c r="M128" s="294"/>
    </row>
    <row r="129" spans="1:245" ht="11.25" customHeight="1">
      <c r="A129" s="301">
        <v>400068</v>
      </c>
      <c r="B129" s="291" t="s">
        <v>595</v>
      </c>
      <c r="C129" s="291" t="s">
        <v>596</v>
      </c>
      <c r="D129" s="291" t="s">
        <v>597</v>
      </c>
      <c r="E129" s="291" t="s">
        <v>318</v>
      </c>
      <c r="F129" s="292" t="s">
        <v>444</v>
      </c>
      <c r="G129" s="293">
        <f t="shared" si="54"/>
        <v>400068</v>
      </c>
      <c r="H129" s="293">
        <f>COUNTIF($J$4:J129,J129)</f>
        <v>22</v>
      </c>
      <c r="I129" s="293" t="str">
        <f>IF(H129=1,COUNTIF($H$4:H129,1),"")</f>
        <v/>
      </c>
      <c r="J129" s="294" t="str">
        <f t="shared" si="55"/>
        <v>白石区01私立01保育所</v>
      </c>
      <c r="K129" s="294" t="str">
        <f t="shared" si="56"/>
        <v>ニチイキッズしろいし保育園</v>
      </c>
      <c r="L129" s="295"/>
      <c r="M129" s="294"/>
    </row>
    <row r="130" spans="1:245" s="305" customFormat="1" ht="11.25" customHeight="1">
      <c r="A130" s="301">
        <v>400070</v>
      </c>
      <c r="B130" s="291" t="s">
        <v>595</v>
      </c>
      <c r="C130" s="291" t="s">
        <v>596</v>
      </c>
      <c r="D130" s="291" t="s">
        <v>597</v>
      </c>
      <c r="E130" s="291" t="s">
        <v>318</v>
      </c>
      <c r="F130" s="292" t="s">
        <v>445</v>
      </c>
      <c r="G130" s="293">
        <f t="shared" si="54"/>
        <v>400070</v>
      </c>
      <c r="H130" s="293">
        <f>COUNTIF($J$4:J130,J130)</f>
        <v>23</v>
      </c>
      <c r="I130" s="293" t="str">
        <f>IF(H130=1,COUNTIF($H$4:H130,1),"")</f>
        <v/>
      </c>
      <c r="J130" s="294" t="str">
        <f t="shared" si="55"/>
        <v>白石区01私立01保育所</v>
      </c>
      <c r="K130" s="294" t="str">
        <f t="shared" si="56"/>
        <v>南郷通たかだ保育園</v>
      </c>
      <c r="L130" s="295"/>
      <c r="M130" s="294"/>
      <c r="N130" s="282"/>
      <c r="O130" s="282"/>
      <c r="P130" s="282"/>
      <c r="Q130" s="282"/>
      <c r="R130" s="282"/>
      <c r="S130" s="282"/>
      <c r="T130" s="282"/>
      <c r="U130" s="282"/>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29"/>
      <c r="DQ130" s="129"/>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29"/>
      <c r="EM130" s="129"/>
      <c r="EN130" s="129"/>
      <c r="EO130" s="129"/>
      <c r="EP130" s="129"/>
      <c r="EQ130" s="129"/>
      <c r="ER130" s="129"/>
      <c r="ES130" s="129"/>
      <c r="ET130" s="129"/>
      <c r="EU130" s="129"/>
      <c r="EV130" s="129"/>
      <c r="EW130" s="129"/>
      <c r="EX130" s="129"/>
      <c r="EY130" s="129"/>
      <c r="EZ130" s="129"/>
      <c r="FA130" s="129"/>
      <c r="FB130" s="129"/>
      <c r="FC130" s="129"/>
      <c r="FD130" s="129"/>
      <c r="FE130" s="129"/>
      <c r="FF130" s="129"/>
      <c r="FG130" s="129"/>
      <c r="FH130" s="129"/>
      <c r="FI130" s="129"/>
      <c r="FJ130" s="129"/>
      <c r="FK130" s="129"/>
      <c r="FL130" s="129"/>
      <c r="FM130" s="129"/>
      <c r="FN130" s="129"/>
      <c r="FO130" s="129"/>
      <c r="FP130" s="129"/>
      <c r="FQ130" s="129"/>
      <c r="FR130" s="129"/>
      <c r="FS130" s="129"/>
      <c r="FT130" s="129"/>
      <c r="FU130" s="129"/>
      <c r="FV130" s="129"/>
      <c r="FW130" s="129"/>
      <c r="FX130" s="129"/>
      <c r="FY130" s="129"/>
      <c r="FZ130" s="129"/>
      <c r="GA130" s="129"/>
      <c r="GB130" s="129"/>
      <c r="GC130" s="129"/>
      <c r="GD130" s="129"/>
      <c r="GE130" s="129"/>
      <c r="GF130" s="129"/>
      <c r="GG130" s="129"/>
      <c r="GH130" s="129"/>
      <c r="GI130" s="129"/>
      <c r="GJ130" s="129"/>
      <c r="GK130" s="129"/>
      <c r="GL130" s="129"/>
      <c r="GM130" s="129"/>
      <c r="GN130" s="129"/>
      <c r="GO130" s="129"/>
      <c r="GP130" s="129"/>
      <c r="GQ130" s="129"/>
      <c r="GR130" s="129"/>
      <c r="GS130" s="129"/>
      <c r="GT130" s="129"/>
      <c r="GU130" s="129"/>
      <c r="GV130" s="129"/>
      <c r="GW130" s="129"/>
      <c r="GX130" s="129"/>
      <c r="GY130" s="129"/>
      <c r="GZ130" s="129"/>
      <c r="HA130" s="129"/>
      <c r="HB130" s="129"/>
      <c r="HC130" s="129"/>
      <c r="HD130" s="129"/>
      <c r="HE130" s="129"/>
      <c r="HF130" s="129"/>
      <c r="HG130" s="129"/>
      <c r="HH130" s="129"/>
      <c r="HI130" s="129"/>
      <c r="HJ130" s="129"/>
      <c r="HK130" s="129"/>
      <c r="HL130" s="129"/>
      <c r="HM130" s="129"/>
      <c r="HN130" s="129"/>
      <c r="HO130" s="129"/>
      <c r="HP130" s="129"/>
      <c r="HQ130" s="129"/>
      <c r="HR130" s="129"/>
      <c r="HS130" s="129"/>
      <c r="HT130" s="129"/>
      <c r="HU130" s="129"/>
      <c r="HV130" s="129"/>
      <c r="HW130" s="129"/>
      <c r="HX130" s="129"/>
      <c r="HY130" s="129"/>
      <c r="HZ130" s="129"/>
      <c r="IA130" s="129"/>
      <c r="IB130" s="129"/>
      <c r="IC130" s="129"/>
      <c r="ID130" s="129"/>
      <c r="IE130" s="129"/>
      <c r="IF130" s="129"/>
      <c r="IG130" s="129"/>
      <c r="IH130" s="129"/>
      <c r="II130" s="129"/>
      <c r="IJ130" s="129"/>
      <c r="IK130" s="129"/>
    </row>
    <row r="131" spans="1:245" ht="11.25" customHeight="1">
      <c r="A131" s="301">
        <v>400083</v>
      </c>
      <c r="B131" s="291" t="s">
        <v>595</v>
      </c>
      <c r="C131" s="291" t="s">
        <v>596</v>
      </c>
      <c r="D131" s="291" t="s">
        <v>597</v>
      </c>
      <c r="E131" s="291" t="s">
        <v>318</v>
      </c>
      <c r="F131" s="292" t="s">
        <v>446</v>
      </c>
      <c r="G131" s="293">
        <f t="shared" si="54"/>
        <v>400083</v>
      </c>
      <c r="H131" s="293">
        <f>COUNTIF($J$4:J131,J131)</f>
        <v>24</v>
      </c>
      <c r="I131" s="293" t="str">
        <f>IF(H131=1,COUNTIF($H$4:H131,1),"")</f>
        <v/>
      </c>
      <c r="J131" s="294" t="str">
        <f t="shared" si="55"/>
        <v>白石区01私立01保育所</v>
      </c>
      <c r="K131" s="294" t="str">
        <f t="shared" si="56"/>
        <v>にこまるえん白石</v>
      </c>
      <c r="L131" s="295"/>
      <c r="M131" s="294"/>
      <c r="N131" s="311"/>
      <c r="O131" s="311"/>
      <c r="P131" s="311"/>
      <c r="Q131" s="311"/>
      <c r="R131" s="311"/>
      <c r="S131" s="311"/>
      <c r="T131" s="311"/>
      <c r="U131" s="311"/>
    </row>
    <row r="132" spans="1:245" ht="11.25" customHeight="1">
      <c r="A132" s="301">
        <v>450001</v>
      </c>
      <c r="B132" s="291" t="s">
        <v>595</v>
      </c>
      <c r="C132" s="291" t="s">
        <v>596</v>
      </c>
      <c r="D132" s="291" t="s">
        <v>597</v>
      </c>
      <c r="E132" s="291" t="s">
        <v>447</v>
      </c>
      <c r="F132" s="292" t="s">
        <v>448</v>
      </c>
      <c r="G132" s="293">
        <f t="shared" si="54"/>
        <v>450001</v>
      </c>
      <c r="H132" s="293">
        <f>COUNTIF($J$4:J132,J132)</f>
        <v>1</v>
      </c>
      <c r="I132" s="293">
        <f>IF(H132=1,COUNTIF($H$4:H132,1),"")</f>
        <v>5</v>
      </c>
      <c r="J132" s="294" t="str">
        <f t="shared" si="55"/>
        <v>厚別区01私立01保育所</v>
      </c>
      <c r="K132" s="294" t="str">
        <f t="shared" si="56"/>
        <v>まごころ保育園</v>
      </c>
      <c r="L132" s="295"/>
      <c r="M132" s="294"/>
    </row>
    <row r="133" spans="1:245" ht="11.25" customHeight="1">
      <c r="A133" s="301">
        <v>450002</v>
      </c>
      <c r="B133" s="291" t="s">
        <v>595</v>
      </c>
      <c r="C133" s="291" t="s">
        <v>596</v>
      </c>
      <c r="D133" s="291" t="s">
        <v>597</v>
      </c>
      <c r="E133" s="291" t="s">
        <v>447</v>
      </c>
      <c r="F133" s="292" t="s">
        <v>449</v>
      </c>
      <c r="G133" s="293">
        <f t="shared" ref="G133:G196" si="57">A133</f>
        <v>450002</v>
      </c>
      <c r="H133" s="293">
        <f>COUNTIF($J$4:J133,J133)</f>
        <v>2</v>
      </c>
      <c r="I133" s="293" t="str">
        <f>IF(H133=1,COUNTIF($H$4:H133,1),"")</f>
        <v/>
      </c>
      <c r="J133" s="294" t="str">
        <f t="shared" ref="J133:J196" si="58">$E133&amp;$B133&amp;$C133</f>
        <v>厚別区01私立01保育所</v>
      </c>
      <c r="K133" s="294" t="str">
        <f t="shared" ref="K133:K196" si="59">$F133</f>
        <v>ひばりが丘保育園</v>
      </c>
      <c r="L133" s="295"/>
      <c r="M133" s="294"/>
    </row>
    <row r="134" spans="1:245" ht="11.25" customHeight="1">
      <c r="A134" s="301">
        <v>450003</v>
      </c>
      <c r="B134" s="291" t="s">
        <v>595</v>
      </c>
      <c r="C134" s="291" t="s">
        <v>596</v>
      </c>
      <c r="D134" s="291" t="s">
        <v>597</v>
      </c>
      <c r="E134" s="291" t="s">
        <v>447</v>
      </c>
      <c r="F134" s="292" t="s">
        <v>450</v>
      </c>
      <c r="G134" s="293">
        <f t="shared" si="57"/>
        <v>450003</v>
      </c>
      <c r="H134" s="293">
        <f>COUNTIF($J$4:J134,J134)</f>
        <v>3</v>
      </c>
      <c r="I134" s="293" t="str">
        <f>IF(H134=1,COUNTIF($H$4:H134,1),"")</f>
        <v/>
      </c>
      <c r="J134" s="294" t="str">
        <f t="shared" si="58"/>
        <v>厚別区01私立01保育所</v>
      </c>
      <c r="K134" s="294" t="str">
        <f t="shared" si="59"/>
        <v>青葉興正保育園</v>
      </c>
      <c r="L134" s="295"/>
      <c r="M134" s="294"/>
    </row>
    <row r="135" spans="1:245" ht="11.25" customHeight="1">
      <c r="A135" s="301">
        <v>450004</v>
      </c>
      <c r="B135" s="291" t="s">
        <v>595</v>
      </c>
      <c r="C135" s="291" t="s">
        <v>596</v>
      </c>
      <c r="D135" s="291" t="s">
        <v>597</v>
      </c>
      <c r="E135" s="291" t="s">
        <v>447</v>
      </c>
      <c r="F135" s="292" t="s">
        <v>451</v>
      </c>
      <c r="G135" s="293">
        <f t="shared" si="57"/>
        <v>450004</v>
      </c>
      <c r="H135" s="293">
        <f>COUNTIF($J$4:J135,J135)</f>
        <v>4</v>
      </c>
      <c r="I135" s="293" t="str">
        <f>IF(H135=1,COUNTIF($H$4:H135,1),"")</f>
        <v/>
      </c>
      <c r="J135" s="294" t="str">
        <f t="shared" si="58"/>
        <v>厚別区01私立01保育所</v>
      </c>
      <c r="K135" s="294" t="str">
        <f t="shared" si="59"/>
        <v>もみじ台北保育園</v>
      </c>
      <c r="L135" s="295"/>
      <c r="M135" s="294"/>
    </row>
    <row r="136" spans="1:245" ht="11.25" customHeight="1">
      <c r="A136" s="301">
        <v>450005</v>
      </c>
      <c r="B136" s="291" t="s">
        <v>595</v>
      </c>
      <c r="C136" s="291" t="s">
        <v>596</v>
      </c>
      <c r="D136" s="291" t="s">
        <v>597</v>
      </c>
      <c r="E136" s="291" t="s">
        <v>447</v>
      </c>
      <c r="F136" s="292" t="s">
        <v>452</v>
      </c>
      <c r="G136" s="293">
        <f t="shared" si="57"/>
        <v>450005</v>
      </c>
      <c r="H136" s="293">
        <f>COUNTIF($J$4:J136,J136)</f>
        <v>5</v>
      </c>
      <c r="I136" s="293" t="str">
        <f>IF(H136=1,COUNTIF($H$4:H136,1),"")</f>
        <v/>
      </c>
      <c r="J136" s="294" t="str">
        <f t="shared" si="58"/>
        <v>厚別区01私立01保育所</v>
      </c>
      <c r="K136" s="294" t="str">
        <f t="shared" si="59"/>
        <v>厚別共栄保育園</v>
      </c>
      <c r="L136" s="295"/>
      <c r="M136" s="294"/>
    </row>
    <row r="137" spans="1:245" ht="11.25" customHeight="1">
      <c r="A137" s="301">
        <v>450007</v>
      </c>
      <c r="B137" s="291" t="s">
        <v>595</v>
      </c>
      <c r="C137" s="291" t="s">
        <v>596</v>
      </c>
      <c r="D137" s="291" t="s">
        <v>597</v>
      </c>
      <c r="E137" s="291" t="s">
        <v>447</v>
      </c>
      <c r="F137" s="292" t="s">
        <v>453</v>
      </c>
      <c r="G137" s="293">
        <f t="shared" si="57"/>
        <v>450007</v>
      </c>
      <c r="H137" s="293">
        <f>COUNTIF($J$4:J137,J137)</f>
        <v>6</v>
      </c>
      <c r="I137" s="293" t="str">
        <f>IF(H137=1,COUNTIF($H$4:H137,1),"")</f>
        <v/>
      </c>
      <c r="J137" s="294" t="str">
        <f t="shared" si="58"/>
        <v>厚別区01私立01保育所</v>
      </c>
      <c r="K137" s="294" t="str">
        <f t="shared" si="59"/>
        <v>もみじ台南保育園</v>
      </c>
      <c r="L137" s="295"/>
      <c r="M137" s="294"/>
    </row>
    <row r="138" spans="1:245" ht="11.25" customHeight="1">
      <c r="A138" s="301">
        <v>450008</v>
      </c>
      <c r="B138" s="291" t="s">
        <v>595</v>
      </c>
      <c r="C138" s="291" t="s">
        <v>596</v>
      </c>
      <c r="D138" s="291" t="s">
        <v>597</v>
      </c>
      <c r="E138" s="291" t="s">
        <v>447</v>
      </c>
      <c r="F138" s="292" t="s">
        <v>454</v>
      </c>
      <c r="G138" s="293">
        <f t="shared" si="57"/>
        <v>450008</v>
      </c>
      <c r="H138" s="293">
        <f>COUNTIF($J$4:J138,J138)</f>
        <v>7</v>
      </c>
      <c r="I138" s="293" t="str">
        <f>IF(H138=1,COUNTIF($H$4:H138,1),"")</f>
        <v/>
      </c>
      <c r="J138" s="294" t="str">
        <f t="shared" si="58"/>
        <v>厚別区01私立01保育所</v>
      </c>
      <c r="K138" s="294" t="str">
        <f t="shared" si="59"/>
        <v>札幌協働保育園</v>
      </c>
      <c r="L138" s="295"/>
      <c r="M138" s="294"/>
    </row>
    <row r="139" spans="1:245" ht="11.25" customHeight="1">
      <c r="A139" s="301">
        <v>450009</v>
      </c>
      <c r="B139" s="291" t="s">
        <v>595</v>
      </c>
      <c r="C139" s="291" t="s">
        <v>596</v>
      </c>
      <c r="D139" s="291" t="s">
        <v>597</v>
      </c>
      <c r="E139" s="291" t="s">
        <v>447</v>
      </c>
      <c r="F139" s="292" t="s">
        <v>455</v>
      </c>
      <c r="G139" s="293">
        <f t="shared" si="57"/>
        <v>450009</v>
      </c>
      <c r="H139" s="293">
        <f>COUNTIF($J$4:J139,J139)</f>
        <v>8</v>
      </c>
      <c r="I139" s="293" t="str">
        <f>IF(H139=1,COUNTIF($H$4:H139,1),"")</f>
        <v/>
      </c>
      <c r="J139" s="294" t="str">
        <f t="shared" si="58"/>
        <v>厚別区01私立01保育所</v>
      </c>
      <c r="K139" s="294" t="str">
        <f t="shared" si="59"/>
        <v>厚別こま草保育園</v>
      </c>
      <c r="L139" s="295"/>
      <c r="M139" s="294"/>
    </row>
    <row r="140" spans="1:245" ht="11.25" customHeight="1">
      <c r="A140" s="301">
        <v>450012</v>
      </c>
      <c r="B140" s="291" t="s">
        <v>595</v>
      </c>
      <c r="C140" s="291" t="s">
        <v>596</v>
      </c>
      <c r="D140" s="291" t="s">
        <v>597</v>
      </c>
      <c r="E140" s="291" t="s">
        <v>447</v>
      </c>
      <c r="F140" s="292" t="s">
        <v>456</v>
      </c>
      <c r="G140" s="293">
        <f t="shared" si="57"/>
        <v>450012</v>
      </c>
      <c r="H140" s="293">
        <f>COUNTIF($J$4:J140,J140)</f>
        <v>9</v>
      </c>
      <c r="I140" s="293" t="str">
        <f>IF(H140=1,COUNTIF($H$4:H140,1),"")</f>
        <v/>
      </c>
      <c r="J140" s="294" t="str">
        <f t="shared" si="58"/>
        <v>厚別区01私立01保育所</v>
      </c>
      <c r="K140" s="294" t="str">
        <f t="shared" si="59"/>
        <v>新さっぽろとまと保育園</v>
      </c>
      <c r="L140" s="295"/>
      <c r="M140" s="294"/>
    </row>
    <row r="141" spans="1:245" ht="11.25" customHeight="1">
      <c r="A141" s="301">
        <v>450013</v>
      </c>
      <c r="B141" s="291" t="s">
        <v>595</v>
      </c>
      <c r="C141" s="291" t="s">
        <v>596</v>
      </c>
      <c r="D141" s="291" t="s">
        <v>597</v>
      </c>
      <c r="E141" s="291" t="s">
        <v>447</v>
      </c>
      <c r="F141" s="292" t="s">
        <v>457</v>
      </c>
      <c r="G141" s="293">
        <f t="shared" si="57"/>
        <v>450013</v>
      </c>
      <c r="H141" s="293">
        <f>COUNTIF($J$4:J141,J141)</f>
        <v>10</v>
      </c>
      <c r="I141" s="293" t="str">
        <f>IF(H141=1,COUNTIF($H$4:H141,1),"")</f>
        <v/>
      </c>
      <c r="J141" s="294" t="str">
        <f t="shared" si="58"/>
        <v>厚別区01私立01保育所</v>
      </c>
      <c r="K141" s="294" t="str">
        <f t="shared" si="59"/>
        <v>厚別もえぎ保育園</v>
      </c>
      <c r="L141" s="295"/>
      <c r="M141" s="294"/>
    </row>
    <row r="142" spans="1:245" ht="11.25" customHeight="1">
      <c r="A142" s="301">
        <v>450052</v>
      </c>
      <c r="B142" s="291" t="s">
        <v>595</v>
      </c>
      <c r="C142" s="291" t="s">
        <v>596</v>
      </c>
      <c r="D142" s="291" t="s">
        <v>597</v>
      </c>
      <c r="E142" s="291" t="s">
        <v>447</v>
      </c>
      <c r="F142" s="292" t="s">
        <v>458</v>
      </c>
      <c r="G142" s="293">
        <f t="shared" si="57"/>
        <v>450052</v>
      </c>
      <c r="H142" s="293">
        <f>COUNTIF($J$4:J142,J142)</f>
        <v>11</v>
      </c>
      <c r="I142" s="293" t="str">
        <f>IF(H142=1,COUNTIF($H$4:H142,1),"")</f>
        <v/>
      </c>
      <c r="J142" s="294" t="str">
        <f t="shared" si="58"/>
        <v>厚別区01私立01保育所</v>
      </c>
      <c r="K142" s="294" t="str">
        <f t="shared" si="59"/>
        <v>きっずぱーく厚別保育園</v>
      </c>
      <c r="L142" s="295"/>
      <c r="M142" s="294"/>
    </row>
    <row r="143" spans="1:245" ht="11.25" customHeight="1">
      <c r="A143" s="301">
        <v>500010</v>
      </c>
      <c r="B143" s="291" t="s">
        <v>595</v>
      </c>
      <c r="C143" s="291" t="s">
        <v>596</v>
      </c>
      <c r="D143" s="291" t="s">
        <v>597</v>
      </c>
      <c r="E143" s="291" t="s">
        <v>319</v>
      </c>
      <c r="F143" s="292" t="s">
        <v>459</v>
      </c>
      <c r="G143" s="293">
        <f t="shared" si="57"/>
        <v>500010</v>
      </c>
      <c r="H143" s="293">
        <f>COUNTIF($J$4:J143,J143)</f>
        <v>1</v>
      </c>
      <c r="I143" s="293">
        <f>IF(H143=1,COUNTIF($H$4:H143,1),"")</f>
        <v>6</v>
      </c>
      <c r="J143" s="294" t="str">
        <f t="shared" si="58"/>
        <v>豊平区01私立01保育所</v>
      </c>
      <c r="K143" s="294" t="str">
        <f t="shared" si="59"/>
        <v>札幌愛隣舘保育園</v>
      </c>
      <c r="L143" s="295"/>
      <c r="M143" s="294"/>
    </row>
    <row r="144" spans="1:245" ht="11.25" customHeight="1">
      <c r="A144" s="301">
        <v>500011</v>
      </c>
      <c r="B144" s="291" t="s">
        <v>595</v>
      </c>
      <c r="C144" s="291" t="s">
        <v>596</v>
      </c>
      <c r="D144" s="291" t="s">
        <v>597</v>
      </c>
      <c r="E144" s="291" t="s">
        <v>319</v>
      </c>
      <c r="F144" s="292" t="s">
        <v>460</v>
      </c>
      <c r="G144" s="293">
        <f t="shared" si="57"/>
        <v>500011</v>
      </c>
      <c r="H144" s="293">
        <f>COUNTIF($J$4:J144,J144)</f>
        <v>2</v>
      </c>
      <c r="I144" s="293" t="str">
        <f>IF(H144=1,COUNTIF($H$4:H144,1),"")</f>
        <v/>
      </c>
      <c r="J144" s="294" t="str">
        <f t="shared" si="58"/>
        <v>豊平区01私立01保育所</v>
      </c>
      <c r="K144" s="294" t="str">
        <f t="shared" si="59"/>
        <v>札幌第１福ちゃん保育園</v>
      </c>
      <c r="L144" s="295"/>
      <c r="M144" s="294"/>
    </row>
    <row r="145" spans="1:245" ht="11.25" customHeight="1">
      <c r="A145" s="301">
        <v>500014</v>
      </c>
      <c r="B145" s="291" t="s">
        <v>595</v>
      </c>
      <c r="C145" s="291" t="s">
        <v>596</v>
      </c>
      <c r="D145" s="291" t="s">
        <v>597</v>
      </c>
      <c r="E145" s="291" t="s">
        <v>319</v>
      </c>
      <c r="F145" s="292" t="s">
        <v>461</v>
      </c>
      <c r="G145" s="293">
        <f t="shared" si="57"/>
        <v>500014</v>
      </c>
      <c r="H145" s="293">
        <f>COUNTIF($J$4:J145,J145)</f>
        <v>3</v>
      </c>
      <c r="I145" s="293" t="str">
        <f>IF(H145=1,COUNTIF($H$4:H145,1),"")</f>
        <v/>
      </c>
      <c r="J145" s="294" t="str">
        <f t="shared" si="58"/>
        <v>豊平区01私立01保育所</v>
      </c>
      <c r="K145" s="294" t="str">
        <f t="shared" si="59"/>
        <v>西岡保育園</v>
      </c>
      <c r="L145" s="295"/>
      <c r="M145" s="294"/>
    </row>
    <row r="146" spans="1:245" ht="11.25" customHeight="1">
      <c r="A146" s="301">
        <v>500015</v>
      </c>
      <c r="B146" s="291" t="s">
        <v>595</v>
      </c>
      <c r="C146" s="291" t="s">
        <v>596</v>
      </c>
      <c r="D146" s="291" t="s">
        <v>597</v>
      </c>
      <c r="E146" s="291" t="s">
        <v>319</v>
      </c>
      <c r="F146" s="292" t="s">
        <v>462</v>
      </c>
      <c r="G146" s="293">
        <f t="shared" si="57"/>
        <v>500015</v>
      </c>
      <c r="H146" s="293">
        <f>COUNTIF($J$4:J146,J146)</f>
        <v>4</v>
      </c>
      <c r="I146" s="293" t="str">
        <f>IF(H146=1,COUNTIF($H$4:H146,1),"")</f>
        <v/>
      </c>
      <c r="J146" s="294" t="str">
        <f t="shared" si="58"/>
        <v>豊平区01私立01保育所</v>
      </c>
      <c r="K146" s="294" t="str">
        <f t="shared" si="59"/>
        <v>札幌愛隣舘東山保育園</v>
      </c>
      <c r="L146" s="295"/>
      <c r="M146" s="294"/>
    </row>
    <row r="147" spans="1:245" ht="11.25" customHeight="1">
      <c r="A147" s="301">
        <v>500017</v>
      </c>
      <c r="B147" s="291" t="s">
        <v>595</v>
      </c>
      <c r="C147" s="291" t="s">
        <v>596</v>
      </c>
      <c r="D147" s="291" t="s">
        <v>597</v>
      </c>
      <c r="E147" s="291" t="s">
        <v>319</v>
      </c>
      <c r="F147" s="292" t="s">
        <v>463</v>
      </c>
      <c r="G147" s="293">
        <f t="shared" si="57"/>
        <v>500017</v>
      </c>
      <c r="H147" s="293">
        <f>COUNTIF($J$4:J147,J147)</f>
        <v>5</v>
      </c>
      <c r="I147" s="293" t="str">
        <f>IF(H147=1,COUNTIF($H$4:H147,1),"")</f>
        <v/>
      </c>
      <c r="J147" s="294" t="str">
        <f t="shared" si="58"/>
        <v>豊平区01私立01保育所</v>
      </c>
      <c r="K147" s="294" t="str">
        <f t="shared" si="59"/>
        <v>札幌愛隣舘りんご保育園</v>
      </c>
      <c r="L147" s="295"/>
      <c r="M147" s="294"/>
    </row>
    <row r="148" spans="1:245" ht="11.25" customHeight="1">
      <c r="A148" s="301">
        <v>500018</v>
      </c>
      <c r="B148" s="291" t="s">
        <v>595</v>
      </c>
      <c r="C148" s="291" t="s">
        <v>596</v>
      </c>
      <c r="D148" s="291" t="s">
        <v>597</v>
      </c>
      <c r="E148" s="291" t="s">
        <v>319</v>
      </c>
      <c r="F148" s="292" t="s">
        <v>464</v>
      </c>
      <c r="G148" s="293">
        <f t="shared" si="57"/>
        <v>500018</v>
      </c>
      <c r="H148" s="293">
        <f>COUNTIF($J$4:J148,J148)</f>
        <v>6</v>
      </c>
      <c r="I148" s="293" t="str">
        <f>IF(H148=1,COUNTIF($H$4:H148,1),"")</f>
        <v/>
      </c>
      <c r="J148" s="294" t="str">
        <f t="shared" si="58"/>
        <v>豊平区01私立01保育所</v>
      </c>
      <c r="K148" s="294" t="str">
        <f t="shared" si="59"/>
        <v>羊丘藤保育園</v>
      </c>
      <c r="L148" s="295"/>
      <c r="M148" s="294"/>
    </row>
    <row r="149" spans="1:245" ht="11.25" customHeight="1">
      <c r="A149" s="301">
        <v>500019</v>
      </c>
      <c r="B149" s="291" t="s">
        <v>595</v>
      </c>
      <c r="C149" s="291" t="s">
        <v>596</v>
      </c>
      <c r="D149" s="291" t="s">
        <v>597</v>
      </c>
      <c r="E149" s="291" t="s">
        <v>319</v>
      </c>
      <c r="F149" s="292" t="s">
        <v>465</v>
      </c>
      <c r="G149" s="293">
        <f t="shared" si="57"/>
        <v>500019</v>
      </c>
      <c r="H149" s="293">
        <f>COUNTIF($J$4:J149,J149)</f>
        <v>7</v>
      </c>
      <c r="I149" s="293" t="str">
        <f>IF(H149=1,COUNTIF($H$4:H149,1),"")</f>
        <v/>
      </c>
      <c r="J149" s="294" t="str">
        <f t="shared" si="58"/>
        <v>豊平区01私立01保育所</v>
      </c>
      <c r="K149" s="294" t="str">
        <f t="shared" si="59"/>
        <v>子どもの家保育園</v>
      </c>
      <c r="L149" s="295"/>
      <c r="M149" s="294"/>
    </row>
    <row r="150" spans="1:245" ht="11.25" customHeight="1">
      <c r="A150" s="301">
        <v>500021</v>
      </c>
      <c r="B150" s="291" t="s">
        <v>595</v>
      </c>
      <c r="C150" s="291" t="s">
        <v>596</v>
      </c>
      <c r="D150" s="291" t="s">
        <v>597</v>
      </c>
      <c r="E150" s="291" t="s">
        <v>319</v>
      </c>
      <c r="F150" s="292" t="s">
        <v>466</v>
      </c>
      <c r="G150" s="293">
        <f t="shared" si="57"/>
        <v>500021</v>
      </c>
      <c r="H150" s="293">
        <f>COUNTIF($J$4:J150,J150)</f>
        <v>8</v>
      </c>
      <c r="I150" s="293" t="str">
        <f>IF(H150=1,COUNTIF($H$4:H150,1),"")</f>
        <v/>
      </c>
      <c r="J150" s="294" t="str">
        <f t="shared" si="58"/>
        <v>豊平区01私立01保育所</v>
      </c>
      <c r="K150" s="294" t="str">
        <f t="shared" si="59"/>
        <v>西岡高台保育園</v>
      </c>
      <c r="L150" s="295"/>
      <c r="M150" s="294"/>
    </row>
    <row r="151" spans="1:245" ht="11.25" customHeight="1">
      <c r="A151" s="301">
        <v>500023</v>
      </c>
      <c r="B151" s="291" t="s">
        <v>595</v>
      </c>
      <c r="C151" s="291" t="s">
        <v>596</v>
      </c>
      <c r="D151" s="291" t="s">
        <v>597</v>
      </c>
      <c r="E151" s="291" t="s">
        <v>319</v>
      </c>
      <c r="F151" s="292" t="s">
        <v>467</v>
      </c>
      <c r="G151" s="293">
        <f t="shared" si="57"/>
        <v>500023</v>
      </c>
      <c r="H151" s="293">
        <f>COUNTIF($J$4:J151,J151)</f>
        <v>9</v>
      </c>
      <c r="I151" s="293" t="str">
        <f>IF(H151=1,COUNTIF($H$4:H151,1),"")</f>
        <v/>
      </c>
      <c r="J151" s="294" t="str">
        <f t="shared" si="58"/>
        <v>豊平区01私立01保育所</v>
      </c>
      <c r="K151" s="294" t="str">
        <f t="shared" si="59"/>
        <v>中の島興正保育園</v>
      </c>
      <c r="L151" s="295"/>
      <c r="M151" s="294"/>
    </row>
    <row r="152" spans="1:245" ht="11.25" customHeight="1">
      <c r="A152" s="301">
        <v>500024</v>
      </c>
      <c r="B152" s="291" t="s">
        <v>595</v>
      </c>
      <c r="C152" s="291" t="s">
        <v>596</v>
      </c>
      <c r="D152" s="291" t="s">
        <v>597</v>
      </c>
      <c r="E152" s="291" t="s">
        <v>319</v>
      </c>
      <c r="F152" s="292" t="s">
        <v>468</v>
      </c>
      <c r="G152" s="293">
        <f t="shared" si="57"/>
        <v>500024</v>
      </c>
      <c r="H152" s="293">
        <f>COUNTIF($J$4:J152,J152)</f>
        <v>10</v>
      </c>
      <c r="I152" s="293" t="str">
        <f>IF(H152=1,COUNTIF($H$4:H152,1),"")</f>
        <v/>
      </c>
      <c r="J152" s="294" t="str">
        <f t="shared" si="58"/>
        <v>豊平区01私立01保育所</v>
      </c>
      <c r="K152" s="294" t="str">
        <f t="shared" si="59"/>
        <v>福住保育園</v>
      </c>
      <c r="L152" s="295"/>
      <c r="M152" s="294"/>
    </row>
    <row r="153" spans="1:245" s="300" customFormat="1" ht="11.25" customHeight="1">
      <c r="A153" s="301">
        <v>500026</v>
      </c>
      <c r="B153" s="291" t="s">
        <v>595</v>
      </c>
      <c r="C153" s="291" t="s">
        <v>596</v>
      </c>
      <c r="D153" s="291" t="s">
        <v>597</v>
      </c>
      <c r="E153" s="291" t="s">
        <v>319</v>
      </c>
      <c r="F153" s="292" t="s">
        <v>469</v>
      </c>
      <c r="G153" s="293">
        <f t="shared" si="57"/>
        <v>500026</v>
      </c>
      <c r="H153" s="293">
        <f>COUNTIF($J$4:J153,J153)</f>
        <v>11</v>
      </c>
      <c r="I153" s="293" t="str">
        <f>IF(H153=1,COUNTIF($H$4:H153,1),"")</f>
        <v/>
      </c>
      <c r="J153" s="294" t="str">
        <f t="shared" si="58"/>
        <v>豊平区01私立01保育所</v>
      </c>
      <c r="K153" s="294" t="str">
        <f t="shared" si="59"/>
        <v>平岸興正保育園</v>
      </c>
      <c r="L153" s="295"/>
      <c r="M153" s="294"/>
      <c r="N153" s="282"/>
      <c r="O153" s="282"/>
      <c r="P153" s="282"/>
      <c r="Q153" s="282"/>
      <c r="R153" s="282"/>
      <c r="S153" s="282"/>
      <c r="T153" s="282"/>
      <c r="U153" s="282"/>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129"/>
      <c r="CA153" s="129"/>
      <c r="CB153" s="129"/>
      <c r="CC153" s="129"/>
      <c r="CD153" s="129"/>
      <c r="CE153" s="129"/>
      <c r="CF153" s="129"/>
      <c r="CG153" s="129"/>
      <c r="CH153" s="129"/>
      <c r="CI153" s="129"/>
      <c r="CJ153" s="129"/>
      <c r="CK153" s="129"/>
      <c r="CL153" s="129"/>
      <c r="CM153" s="129"/>
      <c r="CN153" s="129"/>
      <c r="CO153" s="129"/>
      <c r="CP153" s="129"/>
      <c r="CQ153" s="129"/>
      <c r="CR153" s="129"/>
      <c r="CS153" s="129"/>
      <c r="CT153" s="129"/>
      <c r="CU153" s="129"/>
      <c r="CV153" s="129"/>
      <c r="CW153" s="129"/>
      <c r="CX153" s="129"/>
      <c r="CY153" s="129"/>
      <c r="CZ153" s="129"/>
      <c r="DA153" s="129"/>
      <c r="DB153" s="129"/>
      <c r="DC153" s="129"/>
      <c r="DD153" s="129"/>
      <c r="DE153" s="129"/>
      <c r="DF153" s="129"/>
      <c r="DG153" s="129"/>
      <c r="DH153" s="129"/>
      <c r="DI153" s="129"/>
      <c r="DJ153" s="129"/>
      <c r="DK153" s="129"/>
      <c r="DL153" s="129"/>
      <c r="DM153" s="129"/>
      <c r="DN153" s="129"/>
      <c r="DO153" s="129"/>
      <c r="DP153" s="129"/>
      <c r="DQ153" s="129"/>
      <c r="DR153" s="129"/>
      <c r="DS153" s="129"/>
      <c r="DT153" s="129"/>
      <c r="DU153" s="129"/>
      <c r="DV153" s="129"/>
      <c r="DW153" s="129"/>
      <c r="DX153" s="129"/>
      <c r="DY153" s="129"/>
      <c r="DZ153" s="129"/>
      <c r="EA153" s="129"/>
      <c r="EB153" s="129"/>
      <c r="EC153" s="129"/>
      <c r="ED153" s="129"/>
      <c r="EE153" s="129"/>
      <c r="EF153" s="129"/>
      <c r="EG153" s="129"/>
      <c r="EH153" s="129"/>
      <c r="EI153" s="129"/>
      <c r="EJ153" s="129"/>
      <c r="EK153" s="129"/>
      <c r="EL153" s="129"/>
      <c r="EM153" s="129"/>
      <c r="EN153" s="129"/>
      <c r="EO153" s="129"/>
      <c r="EP153" s="129"/>
      <c r="EQ153" s="129"/>
      <c r="ER153" s="129"/>
      <c r="ES153" s="129"/>
      <c r="ET153" s="129"/>
      <c r="EU153" s="129"/>
      <c r="EV153" s="129"/>
      <c r="EW153" s="129"/>
      <c r="EX153" s="129"/>
      <c r="EY153" s="129"/>
      <c r="EZ153" s="129"/>
      <c r="FA153" s="129"/>
      <c r="FB153" s="129"/>
      <c r="FC153" s="129"/>
      <c r="FD153" s="129"/>
      <c r="FE153" s="129"/>
      <c r="FF153" s="129"/>
      <c r="FG153" s="129"/>
      <c r="FH153" s="129"/>
      <c r="FI153" s="129"/>
      <c r="FJ153" s="129"/>
      <c r="FK153" s="129"/>
      <c r="FL153" s="129"/>
      <c r="FM153" s="129"/>
      <c r="FN153" s="129"/>
      <c r="FO153" s="129"/>
      <c r="FP153" s="129"/>
      <c r="FQ153" s="129"/>
      <c r="FR153" s="129"/>
      <c r="FS153" s="129"/>
      <c r="FT153" s="129"/>
      <c r="FU153" s="129"/>
      <c r="FV153" s="129"/>
      <c r="FW153" s="129"/>
      <c r="FX153" s="129"/>
      <c r="FY153" s="129"/>
      <c r="FZ153" s="129"/>
      <c r="GA153" s="129"/>
      <c r="GB153" s="129"/>
      <c r="GC153" s="129"/>
      <c r="GD153" s="129"/>
      <c r="GE153" s="129"/>
      <c r="GF153" s="129"/>
      <c r="GG153" s="129"/>
      <c r="GH153" s="129"/>
      <c r="GI153" s="129"/>
      <c r="GJ153" s="129"/>
      <c r="GK153" s="129"/>
      <c r="GL153" s="129"/>
      <c r="GM153" s="129"/>
      <c r="GN153" s="129"/>
      <c r="GO153" s="129"/>
      <c r="GP153" s="129"/>
      <c r="GQ153" s="129"/>
      <c r="GR153" s="129"/>
      <c r="GS153" s="129"/>
      <c r="GT153" s="129"/>
      <c r="GU153" s="129"/>
      <c r="GV153" s="129"/>
      <c r="GW153" s="129"/>
      <c r="GX153" s="129"/>
      <c r="GY153" s="129"/>
      <c r="GZ153" s="129"/>
      <c r="HA153" s="129"/>
      <c r="HB153" s="129"/>
      <c r="HC153" s="129"/>
      <c r="HD153" s="129"/>
      <c r="HE153" s="129"/>
      <c r="HF153" s="129"/>
      <c r="HG153" s="129"/>
      <c r="HH153" s="129"/>
      <c r="HI153" s="129"/>
      <c r="HJ153" s="129"/>
      <c r="HK153" s="129"/>
      <c r="HL153" s="129"/>
      <c r="HM153" s="129"/>
      <c r="HN153" s="129"/>
      <c r="HO153" s="129"/>
      <c r="HP153" s="129"/>
      <c r="HQ153" s="129"/>
      <c r="HR153" s="129"/>
      <c r="HS153" s="129"/>
      <c r="HT153" s="129"/>
      <c r="HU153" s="129"/>
      <c r="HV153" s="129"/>
      <c r="HW153" s="129"/>
      <c r="HX153" s="129"/>
      <c r="HY153" s="129"/>
      <c r="HZ153" s="129"/>
      <c r="IA153" s="129"/>
      <c r="IB153" s="129"/>
      <c r="IC153" s="129"/>
      <c r="ID153" s="129"/>
      <c r="IE153" s="129"/>
      <c r="IF153" s="129"/>
      <c r="IG153" s="129"/>
      <c r="IH153" s="129"/>
      <c r="II153" s="129"/>
      <c r="IJ153" s="129"/>
      <c r="IK153" s="129"/>
    </row>
    <row r="154" spans="1:245" ht="11.25" customHeight="1">
      <c r="A154" s="301">
        <v>500028</v>
      </c>
      <c r="B154" s="291" t="s">
        <v>595</v>
      </c>
      <c r="C154" s="291" t="s">
        <v>596</v>
      </c>
      <c r="D154" s="291" t="s">
        <v>597</v>
      </c>
      <c r="E154" s="291" t="s">
        <v>319</v>
      </c>
      <c r="F154" s="292" t="s">
        <v>470</v>
      </c>
      <c r="G154" s="293">
        <f t="shared" si="57"/>
        <v>500028</v>
      </c>
      <c r="H154" s="293">
        <f>COUNTIF($J$4:J154,J154)</f>
        <v>12</v>
      </c>
      <c r="I154" s="293" t="str">
        <f>IF(H154=1,COUNTIF($H$4:H154,1),"")</f>
        <v/>
      </c>
      <c r="J154" s="294" t="str">
        <f t="shared" si="58"/>
        <v>豊平区01私立01保育所</v>
      </c>
      <c r="K154" s="294" t="str">
        <f t="shared" si="59"/>
        <v>吉田学園やしの木保育園</v>
      </c>
      <c r="L154" s="295"/>
      <c r="M154" s="294"/>
      <c r="N154" s="294"/>
      <c r="O154" s="294"/>
      <c r="P154" s="294"/>
      <c r="Q154" s="294"/>
      <c r="R154" s="294"/>
      <c r="S154" s="294"/>
      <c r="T154" s="294"/>
      <c r="U154" s="294"/>
    </row>
    <row r="155" spans="1:245" ht="11.25" customHeight="1">
      <c r="A155" s="301">
        <v>500043</v>
      </c>
      <c r="B155" s="291" t="s">
        <v>595</v>
      </c>
      <c r="C155" s="291" t="s">
        <v>596</v>
      </c>
      <c r="D155" s="291" t="s">
        <v>597</v>
      </c>
      <c r="E155" s="291" t="s">
        <v>319</v>
      </c>
      <c r="F155" s="292" t="s">
        <v>471</v>
      </c>
      <c r="G155" s="293">
        <f t="shared" si="57"/>
        <v>500043</v>
      </c>
      <c r="H155" s="293">
        <f>COUNTIF($J$4:J155,J155)</f>
        <v>13</v>
      </c>
      <c r="I155" s="293" t="str">
        <f>IF(H155=1,COUNTIF($H$4:H155,1),"")</f>
        <v/>
      </c>
      <c r="J155" s="294" t="str">
        <f t="shared" si="58"/>
        <v>豊平区01私立01保育所</v>
      </c>
      <c r="K155" s="294" t="str">
        <f t="shared" si="59"/>
        <v>ピッコロ子ども倶楽部月寒園</v>
      </c>
      <c r="L155" s="295"/>
      <c r="M155" s="294"/>
    </row>
    <row r="156" spans="1:245" ht="11.25" customHeight="1">
      <c r="A156" s="301">
        <v>500053</v>
      </c>
      <c r="B156" s="291" t="s">
        <v>595</v>
      </c>
      <c r="C156" s="291" t="s">
        <v>596</v>
      </c>
      <c r="D156" s="291" t="s">
        <v>597</v>
      </c>
      <c r="E156" s="291" t="s">
        <v>319</v>
      </c>
      <c r="F156" s="292" t="s">
        <v>472</v>
      </c>
      <c r="G156" s="293">
        <f t="shared" si="57"/>
        <v>500053</v>
      </c>
      <c r="H156" s="293">
        <f>COUNTIF($J$4:J156,J156)</f>
        <v>14</v>
      </c>
      <c r="I156" s="293" t="str">
        <f>IF(H156=1,COUNTIF($H$4:H156,1),"")</f>
        <v/>
      </c>
      <c r="J156" s="294" t="str">
        <f t="shared" si="58"/>
        <v>豊平区01私立01保育所</v>
      </c>
      <c r="K156" s="294" t="str">
        <f t="shared" si="59"/>
        <v>月寒西わんぱく保育園</v>
      </c>
      <c r="L156" s="295"/>
      <c r="M156" s="294"/>
    </row>
    <row r="157" spans="1:245" ht="11.25" customHeight="1">
      <c r="A157" s="301">
        <v>500054</v>
      </c>
      <c r="B157" s="291" t="s">
        <v>595</v>
      </c>
      <c r="C157" s="291" t="s">
        <v>596</v>
      </c>
      <c r="D157" s="291" t="s">
        <v>597</v>
      </c>
      <c r="E157" s="291" t="s">
        <v>319</v>
      </c>
      <c r="F157" s="292" t="s">
        <v>473</v>
      </c>
      <c r="G157" s="293">
        <f t="shared" si="57"/>
        <v>500054</v>
      </c>
      <c r="H157" s="293">
        <f>COUNTIF($J$4:J157,J157)</f>
        <v>15</v>
      </c>
      <c r="I157" s="293" t="str">
        <f>IF(H157=1,COUNTIF($H$4:H157,1),"")</f>
        <v/>
      </c>
      <c r="J157" s="294" t="str">
        <f t="shared" si="58"/>
        <v>豊平区01私立01保育所</v>
      </c>
      <c r="K157" s="294" t="str">
        <f t="shared" si="59"/>
        <v>ピッコロ子ども倶楽部福住園</v>
      </c>
      <c r="L157" s="295"/>
      <c r="M157" s="294"/>
    </row>
    <row r="158" spans="1:245" ht="11.25" customHeight="1">
      <c r="A158" s="301">
        <v>500055</v>
      </c>
      <c r="B158" s="291" t="s">
        <v>595</v>
      </c>
      <c r="C158" s="291" t="s">
        <v>596</v>
      </c>
      <c r="D158" s="291" t="s">
        <v>597</v>
      </c>
      <c r="E158" s="291" t="s">
        <v>319</v>
      </c>
      <c r="F158" s="292" t="s">
        <v>474</v>
      </c>
      <c r="G158" s="293">
        <f t="shared" si="57"/>
        <v>500055</v>
      </c>
      <c r="H158" s="293">
        <f>COUNTIF($J$4:J158,J158)</f>
        <v>16</v>
      </c>
      <c r="I158" s="293" t="str">
        <f>IF(H158=1,COUNTIF($H$4:H158,1),"")</f>
        <v/>
      </c>
      <c r="J158" s="294" t="str">
        <f t="shared" si="58"/>
        <v>豊平区01私立01保育所</v>
      </c>
      <c r="K158" s="294" t="str">
        <f t="shared" si="59"/>
        <v>乳幼児保育クラブぞうさん</v>
      </c>
      <c r="L158" s="295"/>
      <c r="M158" s="294"/>
    </row>
    <row r="159" spans="1:245" ht="11.25" customHeight="1">
      <c r="A159" s="301">
        <v>500058</v>
      </c>
      <c r="B159" s="291" t="s">
        <v>595</v>
      </c>
      <c r="C159" s="291" t="s">
        <v>596</v>
      </c>
      <c r="D159" s="291" t="s">
        <v>597</v>
      </c>
      <c r="E159" s="291" t="s">
        <v>319</v>
      </c>
      <c r="F159" s="292" t="s">
        <v>475</v>
      </c>
      <c r="G159" s="293">
        <f t="shared" si="57"/>
        <v>500058</v>
      </c>
      <c r="H159" s="293">
        <f>COUNTIF($J$4:J159,J159)</f>
        <v>17</v>
      </c>
      <c r="I159" s="293" t="str">
        <f>IF(H159=1,COUNTIF($H$4:H159,1),"")</f>
        <v/>
      </c>
      <c r="J159" s="294" t="str">
        <f t="shared" si="58"/>
        <v>豊平区01私立01保育所</v>
      </c>
      <c r="K159" s="294" t="str">
        <f t="shared" si="59"/>
        <v>スクルドエンジェル保育園月寒園</v>
      </c>
      <c r="L159" s="295"/>
      <c r="M159" s="294"/>
    </row>
    <row r="160" spans="1:245" ht="11.25" customHeight="1">
      <c r="A160" s="301">
        <v>500070</v>
      </c>
      <c r="B160" s="291" t="s">
        <v>595</v>
      </c>
      <c r="C160" s="291" t="s">
        <v>596</v>
      </c>
      <c r="D160" s="291" t="s">
        <v>597</v>
      </c>
      <c r="E160" s="291" t="s">
        <v>476</v>
      </c>
      <c r="F160" s="292" t="s">
        <v>477</v>
      </c>
      <c r="G160" s="293">
        <f t="shared" si="57"/>
        <v>500070</v>
      </c>
      <c r="H160" s="293">
        <f>COUNTIF($J$4:J160,J160)</f>
        <v>18</v>
      </c>
      <c r="I160" s="293" t="str">
        <f>IF(H160=1,COUNTIF($H$4:H160,1),"")</f>
        <v/>
      </c>
      <c r="J160" s="294" t="str">
        <f t="shared" si="58"/>
        <v>豊平区01私立01保育所</v>
      </c>
      <c r="K160" s="294" t="str">
        <f t="shared" si="59"/>
        <v>月寒じゅんのめ保育園</v>
      </c>
      <c r="L160" s="295"/>
      <c r="M160" s="294"/>
    </row>
    <row r="161" spans="1:245" ht="11.25" customHeight="1">
      <c r="A161" s="301">
        <v>500085</v>
      </c>
      <c r="B161" s="291" t="s">
        <v>595</v>
      </c>
      <c r="C161" s="291" t="s">
        <v>596</v>
      </c>
      <c r="D161" s="291" t="s">
        <v>597</v>
      </c>
      <c r="E161" s="291" t="s">
        <v>476</v>
      </c>
      <c r="F161" s="292" t="s">
        <v>478</v>
      </c>
      <c r="G161" s="293">
        <f t="shared" si="57"/>
        <v>500085</v>
      </c>
      <c r="H161" s="293">
        <f>COUNTIF($J$4:J161,J161)</f>
        <v>19</v>
      </c>
      <c r="I161" s="293" t="str">
        <f>IF(H161=1,COUNTIF($H$4:H161,1),"")</f>
        <v/>
      </c>
      <c r="J161" s="294" t="str">
        <f t="shared" si="58"/>
        <v>豊平区01私立01保育所</v>
      </c>
      <c r="K161" s="294" t="str">
        <f t="shared" si="59"/>
        <v>きゃんばす平岸保育園</v>
      </c>
      <c r="L161" s="295"/>
      <c r="M161" s="294"/>
    </row>
    <row r="162" spans="1:245" ht="11.25" customHeight="1">
      <c r="A162" s="301">
        <v>550002</v>
      </c>
      <c r="B162" s="291" t="s">
        <v>595</v>
      </c>
      <c r="C162" s="291" t="s">
        <v>596</v>
      </c>
      <c r="D162" s="291" t="s">
        <v>597</v>
      </c>
      <c r="E162" s="291" t="s">
        <v>479</v>
      </c>
      <c r="F162" s="292" t="s">
        <v>480</v>
      </c>
      <c r="G162" s="293">
        <f t="shared" si="57"/>
        <v>550002</v>
      </c>
      <c r="H162" s="293">
        <f>COUNTIF($J$4:J162,J162)</f>
        <v>1</v>
      </c>
      <c r="I162" s="293">
        <f>IF(H162=1,COUNTIF($H$4:H162,1),"")</f>
        <v>7</v>
      </c>
      <c r="J162" s="294" t="str">
        <f t="shared" si="58"/>
        <v>清田区01私立01保育所</v>
      </c>
      <c r="K162" s="294" t="str">
        <f t="shared" si="59"/>
        <v>清田保育園</v>
      </c>
      <c r="L162" s="295"/>
      <c r="M162" s="294"/>
    </row>
    <row r="163" spans="1:245" ht="11.25" customHeight="1">
      <c r="A163" s="301">
        <v>550003</v>
      </c>
      <c r="B163" s="291" t="s">
        <v>595</v>
      </c>
      <c r="C163" s="291" t="s">
        <v>596</v>
      </c>
      <c r="D163" s="291" t="s">
        <v>597</v>
      </c>
      <c r="E163" s="291" t="s">
        <v>479</v>
      </c>
      <c r="F163" s="292" t="s">
        <v>481</v>
      </c>
      <c r="G163" s="293">
        <f t="shared" si="57"/>
        <v>550003</v>
      </c>
      <c r="H163" s="293">
        <f>COUNTIF($J$4:J163,J163)</f>
        <v>2</v>
      </c>
      <c r="I163" s="293" t="str">
        <f>IF(H163=1,COUNTIF($H$4:H163,1),"")</f>
        <v/>
      </c>
      <c r="J163" s="294" t="str">
        <f t="shared" si="58"/>
        <v>清田区01私立01保育所</v>
      </c>
      <c r="K163" s="294" t="str">
        <f t="shared" si="59"/>
        <v>札幌北野保育園</v>
      </c>
      <c r="L163" s="295"/>
      <c r="M163" s="294"/>
    </row>
    <row r="164" spans="1:245" ht="11.25" customHeight="1">
      <c r="A164" s="301">
        <v>550004</v>
      </c>
      <c r="B164" s="291" t="s">
        <v>595</v>
      </c>
      <c r="C164" s="291" t="s">
        <v>596</v>
      </c>
      <c r="D164" s="291" t="s">
        <v>597</v>
      </c>
      <c r="E164" s="291" t="s">
        <v>479</v>
      </c>
      <c r="F164" s="292" t="s">
        <v>482</v>
      </c>
      <c r="G164" s="293">
        <f t="shared" si="57"/>
        <v>550004</v>
      </c>
      <c r="H164" s="293">
        <f>COUNTIF($J$4:J164,J164)</f>
        <v>3</v>
      </c>
      <c r="I164" s="293" t="str">
        <f>IF(H164=1,COUNTIF($H$4:H164,1),"")</f>
        <v/>
      </c>
      <c r="J164" s="294" t="str">
        <f t="shared" si="58"/>
        <v>清田区01私立01保育所</v>
      </c>
      <c r="K164" s="294" t="str">
        <f t="shared" si="59"/>
        <v>札幌南清田保育園</v>
      </c>
      <c r="L164" s="295"/>
      <c r="M164" s="294"/>
    </row>
    <row r="165" spans="1:245" ht="11.25" customHeight="1">
      <c r="A165" s="301">
        <v>550005</v>
      </c>
      <c r="B165" s="291" t="s">
        <v>595</v>
      </c>
      <c r="C165" s="291" t="s">
        <v>596</v>
      </c>
      <c r="D165" s="291" t="s">
        <v>597</v>
      </c>
      <c r="E165" s="291" t="s">
        <v>479</v>
      </c>
      <c r="F165" s="292" t="s">
        <v>483</v>
      </c>
      <c r="G165" s="293">
        <f t="shared" si="57"/>
        <v>550005</v>
      </c>
      <c r="H165" s="293">
        <f>COUNTIF($J$4:J165,J165)</f>
        <v>4</v>
      </c>
      <c r="I165" s="293" t="str">
        <f>IF(H165=1,COUNTIF($H$4:H165,1),"")</f>
        <v/>
      </c>
      <c r="J165" s="294" t="str">
        <f t="shared" si="58"/>
        <v>清田区01私立01保育所</v>
      </c>
      <c r="K165" s="294" t="str">
        <f t="shared" si="59"/>
        <v>さわやか保育園</v>
      </c>
      <c r="L165" s="295"/>
      <c r="M165" s="294"/>
    </row>
    <row r="166" spans="1:245" ht="11.25" customHeight="1">
      <c r="A166" s="301">
        <v>550006</v>
      </c>
      <c r="B166" s="291" t="s">
        <v>595</v>
      </c>
      <c r="C166" s="291" t="s">
        <v>596</v>
      </c>
      <c r="D166" s="291" t="s">
        <v>597</v>
      </c>
      <c r="E166" s="291" t="s">
        <v>479</v>
      </c>
      <c r="F166" s="292" t="s">
        <v>484</v>
      </c>
      <c r="G166" s="293">
        <f t="shared" si="57"/>
        <v>550006</v>
      </c>
      <c r="H166" s="293">
        <f>COUNTIF($J$4:J166,J166)</f>
        <v>5</v>
      </c>
      <c r="I166" s="293" t="str">
        <f>IF(H166=1,COUNTIF($H$4:H166,1),"")</f>
        <v/>
      </c>
      <c r="J166" s="294" t="str">
        <f t="shared" si="58"/>
        <v>清田区01私立01保育所</v>
      </c>
      <c r="K166" s="294" t="str">
        <f t="shared" si="59"/>
        <v>札幌あさひ保育園</v>
      </c>
      <c r="L166" s="295"/>
      <c r="M166" s="294"/>
    </row>
    <row r="167" spans="1:245" s="300" customFormat="1" ht="11.25" customHeight="1">
      <c r="A167" s="301">
        <v>550008</v>
      </c>
      <c r="B167" s="291" t="s">
        <v>595</v>
      </c>
      <c r="C167" s="291" t="s">
        <v>596</v>
      </c>
      <c r="D167" s="291" t="s">
        <v>597</v>
      </c>
      <c r="E167" s="291" t="s">
        <v>479</v>
      </c>
      <c r="F167" s="292" t="s">
        <v>485</v>
      </c>
      <c r="G167" s="293">
        <f t="shared" si="57"/>
        <v>550008</v>
      </c>
      <c r="H167" s="293">
        <f>COUNTIF($J$4:J167,J167)</f>
        <v>6</v>
      </c>
      <c r="I167" s="293" t="str">
        <f>IF(H167=1,COUNTIF($H$4:H167,1),"")</f>
        <v/>
      </c>
      <c r="J167" s="294" t="str">
        <f t="shared" si="58"/>
        <v>清田区01私立01保育所</v>
      </c>
      <c r="K167" s="294" t="str">
        <f t="shared" si="59"/>
        <v>札幌真栄東保育園</v>
      </c>
      <c r="L167" s="295"/>
      <c r="M167" s="294"/>
      <c r="N167" s="282"/>
      <c r="O167" s="282"/>
      <c r="P167" s="282"/>
      <c r="Q167" s="282"/>
      <c r="R167" s="282"/>
      <c r="S167" s="282"/>
      <c r="T167" s="282"/>
      <c r="U167" s="282"/>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29"/>
      <c r="ER167" s="129"/>
      <c r="ES167" s="129"/>
      <c r="ET167" s="129"/>
      <c r="EU167" s="129"/>
      <c r="EV167" s="129"/>
      <c r="EW167" s="129"/>
      <c r="EX167" s="129"/>
      <c r="EY167" s="129"/>
      <c r="EZ167" s="129"/>
      <c r="FA167" s="129"/>
      <c r="FB167" s="129"/>
      <c r="FC167" s="129"/>
      <c r="FD167" s="129"/>
      <c r="FE167" s="129"/>
      <c r="FF167" s="129"/>
      <c r="FG167" s="129"/>
      <c r="FH167" s="129"/>
      <c r="FI167" s="129"/>
      <c r="FJ167" s="129"/>
      <c r="FK167" s="129"/>
      <c r="FL167" s="129"/>
      <c r="FM167" s="129"/>
      <c r="FN167" s="129"/>
      <c r="FO167" s="129"/>
      <c r="FP167" s="129"/>
      <c r="FQ167" s="129"/>
      <c r="FR167" s="129"/>
      <c r="FS167" s="129"/>
      <c r="FT167" s="129"/>
      <c r="FU167" s="129"/>
      <c r="FV167" s="129"/>
      <c r="FW167" s="129"/>
      <c r="FX167" s="129"/>
      <c r="FY167" s="129"/>
      <c r="FZ167" s="129"/>
      <c r="GA167" s="129"/>
      <c r="GB167" s="129"/>
      <c r="GC167" s="129"/>
      <c r="GD167" s="129"/>
      <c r="GE167" s="129"/>
      <c r="GF167" s="129"/>
      <c r="GG167" s="129"/>
      <c r="GH167" s="129"/>
      <c r="GI167" s="129"/>
      <c r="GJ167" s="129"/>
      <c r="GK167" s="129"/>
      <c r="GL167" s="129"/>
      <c r="GM167" s="129"/>
      <c r="GN167" s="129"/>
      <c r="GO167" s="129"/>
      <c r="GP167" s="129"/>
      <c r="GQ167" s="129"/>
      <c r="GR167" s="129"/>
      <c r="GS167" s="129"/>
      <c r="GT167" s="129"/>
      <c r="GU167" s="129"/>
      <c r="GV167" s="129"/>
      <c r="GW167" s="129"/>
      <c r="GX167" s="129"/>
      <c r="GY167" s="129"/>
      <c r="GZ167" s="129"/>
      <c r="HA167" s="129"/>
      <c r="HB167" s="129"/>
      <c r="HC167" s="129"/>
      <c r="HD167" s="129"/>
      <c r="HE167" s="129"/>
      <c r="HF167" s="129"/>
      <c r="HG167" s="129"/>
      <c r="HH167" s="129"/>
      <c r="HI167" s="129"/>
      <c r="HJ167" s="129"/>
      <c r="HK167" s="129"/>
      <c r="HL167" s="129"/>
      <c r="HM167" s="129"/>
      <c r="HN167" s="129"/>
      <c r="HO167" s="129"/>
      <c r="HP167" s="129"/>
      <c r="HQ167" s="129"/>
      <c r="HR167" s="129"/>
      <c r="HS167" s="129"/>
      <c r="HT167" s="129"/>
      <c r="HU167" s="129"/>
      <c r="HV167" s="129"/>
      <c r="HW167" s="129"/>
      <c r="HX167" s="129"/>
      <c r="HY167" s="129"/>
      <c r="HZ167" s="129"/>
      <c r="IA167" s="129"/>
      <c r="IB167" s="129"/>
      <c r="IC167" s="129"/>
      <c r="ID167" s="129"/>
      <c r="IE167" s="129"/>
      <c r="IF167" s="129"/>
      <c r="IG167" s="129"/>
      <c r="IH167" s="129"/>
      <c r="II167" s="129"/>
      <c r="IJ167" s="129"/>
      <c r="IK167" s="129"/>
    </row>
    <row r="168" spans="1:245" ht="11.25" customHeight="1">
      <c r="A168" s="301">
        <v>550010</v>
      </c>
      <c r="B168" s="291" t="s">
        <v>595</v>
      </c>
      <c r="C168" s="291" t="s">
        <v>596</v>
      </c>
      <c r="D168" s="291" t="s">
        <v>597</v>
      </c>
      <c r="E168" s="291" t="s">
        <v>479</v>
      </c>
      <c r="F168" s="292" t="s">
        <v>486</v>
      </c>
      <c r="G168" s="293">
        <f t="shared" si="57"/>
        <v>550010</v>
      </c>
      <c r="H168" s="293">
        <f>COUNTIF($J$4:J168,J168)</f>
        <v>7</v>
      </c>
      <c r="I168" s="293" t="str">
        <f>IF(H168=1,COUNTIF($H$4:H168,1),"")</f>
        <v/>
      </c>
      <c r="J168" s="294" t="str">
        <f t="shared" si="58"/>
        <v>清田区01私立01保育所</v>
      </c>
      <c r="K168" s="294" t="str">
        <f t="shared" si="59"/>
        <v>札幌杉の子保育園</v>
      </c>
      <c r="L168" s="295"/>
      <c r="M168" s="294"/>
      <c r="N168" s="294"/>
      <c r="O168" s="294"/>
      <c r="P168" s="294"/>
      <c r="Q168" s="294"/>
      <c r="R168" s="294"/>
      <c r="S168" s="294"/>
      <c r="T168" s="294"/>
      <c r="U168" s="294"/>
    </row>
    <row r="169" spans="1:245">
      <c r="A169" s="301">
        <v>550030</v>
      </c>
      <c r="B169" s="291" t="s">
        <v>595</v>
      </c>
      <c r="C169" s="291" t="s">
        <v>596</v>
      </c>
      <c r="D169" s="291" t="s">
        <v>597</v>
      </c>
      <c r="E169" s="291" t="s">
        <v>479</v>
      </c>
      <c r="F169" s="292" t="s">
        <v>487</v>
      </c>
      <c r="G169" s="293">
        <f t="shared" si="57"/>
        <v>550030</v>
      </c>
      <c r="H169" s="293">
        <f>COUNTIF($J$4:J169,J169)</f>
        <v>8</v>
      </c>
      <c r="I169" s="293" t="str">
        <f>IF(H169=1,COUNTIF($H$4:H169,1),"")</f>
        <v/>
      </c>
      <c r="J169" s="294" t="str">
        <f t="shared" si="58"/>
        <v>清田区01私立01保育所</v>
      </c>
      <c r="K169" s="294" t="str">
        <f t="shared" si="59"/>
        <v>ラブクローバーの保育園　札幌清田</v>
      </c>
      <c r="L169" s="295"/>
      <c r="M169" s="294"/>
    </row>
    <row r="170" spans="1:245">
      <c r="A170" s="301">
        <v>550039</v>
      </c>
      <c r="B170" s="291" t="s">
        <v>595</v>
      </c>
      <c r="C170" s="291" t="s">
        <v>596</v>
      </c>
      <c r="D170" s="291" t="s">
        <v>597</v>
      </c>
      <c r="E170" s="291" t="s">
        <v>479</v>
      </c>
      <c r="F170" s="292" t="s">
        <v>488</v>
      </c>
      <c r="G170" s="293">
        <f t="shared" si="57"/>
        <v>550039</v>
      </c>
      <c r="H170" s="293">
        <f>COUNTIF($J$4:J170,J170)</f>
        <v>9</v>
      </c>
      <c r="I170" s="293" t="str">
        <f>IF(H170=1,COUNTIF($H$4:H170,1),"")</f>
        <v/>
      </c>
      <c r="J170" s="294" t="str">
        <f t="shared" si="58"/>
        <v>清田区01私立01保育所</v>
      </c>
      <c r="K170" s="294" t="str">
        <f t="shared" si="59"/>
        <v>認可保育園Ｌｉｎｄｏ</v>
      </c>
      <c r="L170" s="295"/>
      <c r="M170" s="294"/>
    </row>
    <row r="171" spans="1:245">
      <c r="A171" s="301">
        <v>550040</v>
      </c>
      <c r="B171" s="291" t="s">
        <v>595</v>
      </c>
      <c r="C171" s="291" t="s">
        <v>596</v>
      </c>
      <c r="D171" s="291" t="s">
        <v>597</v>
      </c>
      <c r="E171" s="291" t="s">
        <v>479</v>
      </c>
      <c r="F171" s="292" t="s">
        <v>605</v>
      </c>
      <c r="G171" s="293">
        <f t="shared" si="57"/>
        <v>550040</v>
      </c>
      <c r="H171" s="293">
        <f>COUNTIF($J$4:J171,J171)</f>
        <v>10</v>
      </c>
      <c r="I171" s="293" t="str">
        <f>IF(H171=1,COUNTIF($H$4:H171,1),"")</f>
        <v/>
      </c>
      <c r="J171" s="294" t="str">
        <f t="shared" si="58"/>
        <v>清田区01私立01保育所</v>
      </c>
      <c r="K171" s="294" t="str">
        <f t="shared" si="59"/>
        <v>ラブクローバーの保育園札幌北野</v>
      </c>
      <c r="L171" s="295"/>
      <c r="M171" s="294"/>
    </row>
    <row r="172" spans="1:245" ht="11.25" customHeight="1">
      <c r="A172" s="301">
        <v>550041</v>
      </c>
      <c r="B172" s="291" t="s">
        <v>595</v>
      </c>
      <c r="C172" s="291" t="s">
        <v>596</v>
      </c>
      <c r="D172" s="291" t="s">
        <v>597</v>
      </c>
      <c r="E172" s="291" t="s">
        <v>479</v>
      </c>
      <c r="F172" s="292" t="s">
        <v>489</v>
      </c>
      <c r="G172" s="293">
        <f t="shared" si="57"/>
        <v>550041</v>
      </c>
      <c r="H172" s="293">
        <f>COUNTIF($J$4:J172,J172)</f>
        <v>11</v>
      </c>
      <c r="I172" s="293" t="str">
        <f>IF(H172=1,COUNTIF($H$4:H172,1),"")</f>
        <v/>
      </c>
      <c r="J172" s="294" t="str">
        <f t="shared" si="58"/>
        <v>清田区01私立01保育所</v>
      </c>
      <c r="K172" s="294" t="str">
        <f t="shared" si="59"/>
        <v>ちゅうわ清田保育園</v>
      </c>
      <c r="L172" s="295"/>
      <c r="M172" s="294"/>
    </row>
    <row r="173" spans="1:245" ht="11.25" customHeight="1">
      <c r="A173" s="301">
        <v>550042</v>
      </c>
      <c r="B173" s="291" t="s">
        <v>595</v>
      </c>
      <c r="C173" s="291" t="s">
        <v>596</v>
      </c>
      <c r="D173" s="291" t="s">
        <v>597</v>
      </c>
      <c r="E173" s="291" t="s">
        <v>479</v>
      </c>
      <c r="F173" s="292" t="s">
        <v>606</v>
      </c>
      <c r="G173" s="293">
        <f t="shared" si="57"/>
        <v>550042</v>
      </c>
      <c r="H173" s="293">
        <f>COUNTIF($J$4:J173,J173)</f>
        <v>12</v>
      </c>
      <c r="I173" s="293" t="str">
        <f>IF(H173=1,COUNTIF($H$4:H173,1),"")</f>
        <v/>
      </c>
      <c r="J173" s="294" t="str">
        <f t="shared" si="58"/>
        <v>清田区01私立01保育所</v>
      </c>
      <c r="K173" s="294" t="str">
        <f t="shared" si="59"/>
        <v>緑ヶ丘保育園</v>
      </c>
      <c r="L173" s="295"/>
      <c r="M173" s="294"/>
    </row>
    <row r="174" spans="1:245" ht="11.25" customHeight="1">
      <c r="A174" s="301">
        <v>600003</v>
      </c>
      <c r="B174" s="291" t="s">
        <v>595</v>
      </c>
      <c r="C174" s="291" t="s">
        <v>596</v>
      </c>
      <c r="D174" s="291" t="s">
        <v>597</v>
      </c>
      <c r="E174" s="291" t="s">
        <v>320</v>
      </c>
      <c r="F174" s="292" t="s">
        <v>490</v>
      </c>
      <c r="G174" s="293">
        <f t="shared" si="57"/>
        <v>600003</v>
      </c>
      <c r="H174" s="293">
        <f>COUNTIF($J$4:J174,J174)</f>
        <v>1</v>
      </c>
      <c r="I174" s="293">
        <f>IF(H174=1,COUNTIF($H$4:H174,1),"")</f>
        <v>8</v>
      </c>
      <c r="J174" s="294" t="str">
        <f t="shared" si="58"/>
        <v>南区01私立01保育所</v>
      </c>
      <c r="K174" s="294" t="str">
        <f t="shared" si="59"/>
        <v>真駒内保育園</v>
      </c>
      <c r="L174" s="295"/>
      <c r="M174" s="294"/>
    </row>
    <row r="175" spans="1:245" ht="11.25" customHeight="1">
      <c r="A175" s="301">
        <v>600005</v>
      </c>
      <c r="B175" s="291" t="s">
        <v>595</v>
      </c>
      <c r="C175" s="291" t="s">
        <v>596</v>
      </c>
      <c r="D175" s="291" t="s">
        <v>597</v>
      </c>
      <c r="E175" s="291" t="s">
        <v>320</v>
      </c>
      <c r="F175" s="292" t="s">
        <v>491</v>
      </c>
      <c r="G175" s="293">
        <f t="shared" si="57"/>
        <v>600005</v>
      </c>
      <c r="H175" s="293">
        <f>COUNTIF($J$4:J175,J175)</f>
        <v>2</v>
      </c>
      <c r="I175" s="293" t="str">
        <f>IF(H175=1,COUNTIF($H$4:H175,1),"")</f>
        <v/>
      </c>
      <c r="J175" s="294" t="str">
        <f t="shared" si="58"/>
        <v>南区01私立01保育所</v>
      </c>
      <c r="K175" s="294" t="str">
        <f t="shared" si="59"/>
        <v>もいわ光華保育園</v>
      </c>
      <c r="L175" s="295"/>
      <c r="M175" s="294"/>
    </row>
    <row r="176" spans="1:245" ht="11.25" customHeight="1">
      <c r="A176" s="301">
        <v>600008</v>
      </c>
      <c r="B176" s="291" t="s">
        <v>595</v>
      </c>
      <c r="C176" s="291" t="s">
        <v>596</v>
      </c>
      <c r="D176" s="291" t="s">
        <v>597</v>
      </c>
      <c r="E176" s="291" t="s">
        <v>320</v>
      </c>
      <c r="F176" s="292" t="s">
        <v>492</v>
      </c>
      <c r="G176" s="293">
        <f t="shared" si="57"/>
        <v>600008</v>
      </c>
      <c r="H176" s="293">
        <f>COUNTIF($J$4:J176,J176)</f>
        <v>3</v>
      </c>
      <c r="I176" s="293" t="str">
        <f>IF(H176=1,COUNTIF($H$4:H176,1),"")</f>
        <v/>
      </c>
      <c r="J176" s="294" t="str">
        <f t="shared" si="58"/>
        <v>南区01私立01保育所</v>
      </c>
      <c r="K176" s="294" t="str">
        <f t="shared" si="59"/>
        <v>まこまないみどりまち保育園</v>
      </c>
      <c r="L176" s="295"/>
      <c r="M176" s="294"/>
    </row>
    <row r="177" spans="1:13" ht="11.25" customHeight="1">
      <c r="A177" s="301">
        <v>600011</v>
      </c>
      <c r="B177" s="291" t="s">
        <v>595</v>
      </c>
      <c r="C177" s="291" t="s">
        <v>596</v>
      </c>
      <c r="D177" s="291" t="s">
        <v>597</v>
      </c>
      <c r="E177" s="291" t="s">
        <v>320</v>
      </c>
      <c r="F177" s="292" t="s">
        <v>493</v>
      </c>
      <c r="G177" s="293">
        <f t="shared" si="57"/>
        <v>600011</v>
      </c>
      <c r="H177" s="293">
        <f>COUNTIF($J$4:J177,J177)</f>
        <v>4</v>
      </c>
      <c r="I177" s="293" t="str">
        <f>IF(H177=1,COUNTIF($H$4:H177,1),"")</f>
        <v/>
      </c>
      <c r="J177" s="294" t="str">
        <f t="shared" si="58"/>
        <v>南区01私立01保育所</v>
      </c>
      <c r="K177" s="294" t="str">
        <f t="shared" si="59"/>
        <v>大地の杜保育園</v>
      </c>
      <c r="L177" s="295"/>
      <c r="M177" s="294"/>
    </row>
    <row r="178" spans="1:13">
      <c r="A178" s="301">
        <v>600012</v>
      </c>
      <c r="B178" s="291" t="s">
        <v>595</v>
      </c>
      <c r="C178" s="291" t="s">
        <v>596</v>
      </c>
      <c r="D178" s="291" t="s">
        <v>597</v>
      </c>
      <c r="E178" s="291" t="s">
        <v>320</v>
      </c>
      <c r="F178" s="292" t="s">
        <v>494</v>
      </c>
      <c r="G178" s="293">
        <f t="shared" si="57"/>
        <v>600012</v>
      </c>
      <c r="H178" s="293">
        <f>COUNTIF($J$4:J178,J178)</f>
        <v>5</v>
      </c>
      <c r="I178" s="293" t="str">
        <f>IF(H178=1,COUNTIF($H$4:H178,1),"")</f>
        <v/>
      </c>
      <c r="J178" s="294" t="str">
        <f t="shared" si="58"/>
        <v>南区01私立01保育所</v>
      </c>
      <c r="K178" s="294" t="str">
        <f t="shared" si="59"/>
        <v>遊・Ｗｉｎｇ</v>
      </c>
      <c r="L178" s="295"/>
      <c r="M178" s="294"/>
    </row>
    <row r="179" spans="1:13" ht="11.25" customHeight="1">
      <c r="A179" s="301">
        <v>600013</v>
      </c>
      <c r="B179" s="291" t="s">
        <v>595</v>
      </c>
      <c r="C179" s="291" t="s">
        <v>596</v>
      </c>
      <c r="D179" s="291" t="s">
        <v>597</v>
      </c>
      <c r="E179" s="291" t="s">
        <v>320</v>
      </c>
      <c r="F179" s="292" t="s">
        <v>495</v>
      </c>
      <c r="G179" s="293">
        <f t="shared" si="57"/>
        <v>600013</v>
      </c>
      <c r="H179" s="293">
        <f>COUNTIF($J$4:J179,J179)</f>
        <v>6</v>
      </c>
      <c r="I179" s="293" t="str">
        <f>IF(H179=1,COUNTIF($H$4:H179,1),"")</f>
        <v/>
      </c>
      <c r="J179" s="294" t="str">
        <f t="shared" si="58"/>
        <v>南区01私立01保育所</v>
      </c>
      <c r="K179" s="294" t="str">
        <f t="shared" si="59"/>
        <v>くまの子保育園</v>
      </c>
      <c r="L179" s="295"/>
      <c r="M179" s="294"/>
    </row>
    <row r="180" spans="1:13" ht="11.25" customHeight="1">
      <c r="A180" s="301">
        <v>600014</v>
      </c>
      <c r="B180" s="291" t="s">
        <v>595</v>
      </c>
      <c r="C180" s="291" t="s">
        <v>596</v>
      </c>
      <c r="D180" s="291" t="s">
        <v>597</v>
      </c>
      <c r="E180" s="291" t="s">
        <v>320</v>
      </c>
      <c r="F180" s="292" t="s">
        <v>496</v>
      </c>
      <c r="G180" s="293">
        <f t="shared" si="57"/>
        <v>600014</v>
      </c>
      <c r="H180" s="293">
        <f>COUNTIF($J$4:J180,J180)</f>
        <v>7</v>
      </c>
      <c r="I180" s="293" t="str">
        <f>IF(H180=1,COUNTIF($H$4:H180,1),"")</f>
        <v/>
      </c>
      <c r="J180" s="294" t="str">
        <f t="shared" si="58"/>
        <v>南区01私立01保育所</v>
      </c>
      <c r="K180" s="294" t="str">
        <f t="shared" si="59"/>
        <v>藤ヶ丘保育園</v>
      </c>
      <c r="L180" s="295"/>
      <c r="M180" s="294"/>
    </row>
    <row r="181" spans="1:13" ht="11.25" customHeight="1">
      <c r="A181" s="301">
        <v>600015</v>
      </c>
      <c r="B181" s="291" t="s">
        <v>595</v>
      </c>
      <c r="C181" s="291" t="s">
        <v>596</v>
      </c>
      <c r="D181" s="291" t="s">
        <v>597</v>
      </c>
      <c r="E181" s="291" t="s">
        <v>320</v>
      </c>
      <c r="F181" s="292" t="s">
        <v>497</v>
      </c>
      <c r="G181" s="293">
        <f t="shared" si="57"/>
        <v>600015</v>
      </c>
      <c r="H181" s="293">
        <f>COUNTIF($J$4:J181,J181)</f>
        <v>8</v>
      </c>
      <c r="I181" s="293" t="str">
        <f>IF(H181=1,COUNTIF($H$4:H181,1),"")</f>
        <v/>
      </c>
      <c r="J181" s="294" t="str">
        <f t="shared" si="58"/>
        <v>南区01私立01保育所</v>
      </c>
      <c r="K181" s="294" t="str">
        <f t="shared" si="59"/>
        <v>ルンビニー保育園</v>
      </c>
      <c r="L181" s="295"/>
      <c r="M181" s="294"/>
    </row>
    <row r="182" spans="1:13" ht="11.25" customHeight="1">
      <c r="A182" s="301">
        <v>600044</v>
      </c>
      <c r="B182" s="291" t="s">
        <v>595</v>
      </c>
      <c r="C182" s="291" t="s">
        <v>596</v>
      </c>
      <c r="D182" s="291" t="s">
        <v>597</v>
      </c>
      <c r="E182" s="291" t="s">
        <v>320</v>
      </c>
      <c r="F182" s="292" t="s">
        <v>498</v>
      </c>
      <c r="G182" s="293">
        <f t="shared" si="57"/>
        <v>600044</v>
      </c>
      <c r="H182" s="293">
        <f>COUNTIF($J$4:J182,J182)</f>
        <v>9</v>
      </c>
      <c r="I182" s="293" t="str">
        <f>IF(H182=1,COUNTIF($H$4:H182,1),"")</f>
        <v/>
      </c>
      <c r="J182" s="294" t="str">
        <f t="shared" si="58"/>
        <v>南区01私立01保育所</v>
      </c>
      <c r="K182" s="294" t="str">
        <f t="shared" si="59"/>
        <v>こどもみらい保育園常盤園</v>
      </c>
      <c r="L182" s="295"/>
      <c r="M182" s="294"/>
    </row>
    <row r="183" spans="1:13" ht="11.25" customHeight="1">
      <c r="A183" s="301">
        <v>600040</v>
      </c>
      <c r="B183" s="291" t="s">
        <v>595</v>
      </c>
      <c r="C183" s="291" t="s">
        <v>596</v>
      </c>
      <c r="D183" s="291" t="s">
        <v>597</v>
      </c>
      <c r="E183" s="291" t="s">
        <v>320</v>
      </c>
      <c r="F183" s="292" t="s">
        <v>607</v>
      </c>
      <c r="G183" s="293">
        <f t="shared" si="57"/>
        <v>600040</v>
      </c>
      <c r="H183" s="293">
        <f>COUNTIF($J$4:J183,J183)</f>
        <v>10</v>
      </c>
      <c r="I183" s="293" t="str">
        <f>IF(H183=1,COUNTIF($H$4:H183,1),"")</f>
        <v/>
      </c>
      <c r="J183" s="294" t="str">
        <f t="shared" si="58"/>
        <v>南区01私立01保育所</v>
      </c>
      <c r="K183" s="294" t="str">
        <f t="shared" si="59"/>
        <v>ちびっこの杜保育園</v>
      </c>
      <c r="L183" s="295"/>
      <c r="M183" s="294"/>
    </row>
    <row r="184" spans="1:13" ht="11.25" customHeight="1">
      <c r="A184" s="301">
        <v>600074</v>
      </c>
      <c r="B184" s="291" t="s">
        <v>595</v>
      </c>
      <c r="C184" s="291" t="s">
        <v>596</v>
      </c>
      <c r="D184" s="291" t="s">
        <v>597</v>
      </c>
      <c r="E184" s="291" t="s">
        <v>320</v>
      </c>
      <c r="F184" s="292" t="s">
        <v>608</v>
      </c>
      <c r="G184" s="293">
        <f t="shared" si="57"/>
        <v>600074</v>
      </c>
      <c r="H184" s="293">
        <f>COUNTIF($J$4:J184,J184)</f>
        <v>11</v>
      </c>
      <c r="I184" s="293" t="str">
        <f>IF(H184=1,COUNTIF($H$4:H184,1),"")</f>
        <v/>
      </c>
      <c r="J184" s="294" t="str">
        <f t="shared" si="58"/>
        <v>南区01私立01保育所</v>
      </c>
      <c r="K184" s="294" t="str">
        <f t="shared" si="59"/>
        <v>木育こどもの家南の沢保育園</v>
      </c>
      <c r="L184" s="295"/>
      <c r="M184" s="294"/>
    </row>
    <row r="185" spans="1:13" ht="11.25" customHeight="1">
      <c r="A185" s="301">
        <v>700004</v>
      </c>
      <c r="B185" s="291" t="s">
        <v>595</v>
      </c>
      <c r="C185" s="291" t="s">
        <v>596</v>
      </c>
      <c r="D185" s="291" t="s">
        <v>597</v>
      </c>
      <c r="E185" s="291" t="s">
        <v>321</v>
      </c>
      <c r="F185" s="292" t="s">
        <v>499</v>
      </c>
      <c r="G185" s="293">
        <f t="shared" si="57"/>
        <v>700004</v>
      </c>
      <c r="H185" s="293">
        <f>COUNTIF($J$4:J185,J185)</f>
        <v>1</v>
      </c>
      <c r="I185" s="293">
        <f>IF(H185=1,COUNTIF($H$4:H185,1),"")</f>
        <v>9</v>
      </c>
      <c r="J185" s="294" t="str">
        <f t="shared" si="58"/>
        <v>西区01私立01保育所</v>
      </c>
      <c r="K185" s="294" t="str">
        <f t="shared" si="59"/>
        <v>琴似あやめ保育園</v>
      </c>
      <c r="L185" s="295"/>
      <c r="M185" s="294"/>
    </row>
    <row r="186" spans="1:13" ht="11.25" customHeight="1">
      <c r="A186" s="301">
        <v>700005</v>
      </c>
      <c r="B186" s="291" t="s">
        <v>595</v>
      </c>
      <c r="C186" s="291" t="s">
        <v>596</v>
      </c>
      <c r="D186" s="291" t="s">
        <v>597</v>
      </c>
      <c r="E186" s="291" t="s">
        <v>321</v>
      </c>
      <c r="F186" s="292" t="s">
        <v>500</v>
      </c>
      <c r="G186" s="293">
        <f t="shared" si="57"/>
        <v>700005</v>
      </c>
      <c r="H186" s="293">
        <f>COUNTIF($J$4:J186,J186)</f>
        <v>2</v>
      </c>
      <c r="I186" s="293" t="str">
        <f>IF(H186=1,COUNTIF($H$4:H186,1),"")</f>
        <v/>
      </c>
      <c r="J186" s="294" t="str">
        <f t="shared" si="58"/>
        <v>西区01私立01保育所</v>
      </c>
      <c r="K186" s="294" t="str">
        <f t="shared" si="59"/>
        <v>発寒ひかり保育園</v>
      </c>
      <c r="L186" s="295"/>
      <c r="M186" s="294"/>
    </row>
    <row r="187" spans="1:13" ht="11.25" customHeight="1">
      <c r="A187" s="301">
        <v>700006</v>
      </c>
      <c r="B187" s="291" t="s">
        <v>595</v>
      </c>
      <c r="C187" s="291" t="s">
        <v>596</v>
      </c>
      <c r="D187" s="291" t="s">
        <v>597</v>
      </c>
      <c r="E187" s="291" t="s">
        <v>321</v>
      </c>
      <c r="F187" s="292" t="s">
        <v>501</v>
      </c>
      <c r="G187" s="293">
        <f t="shared" si="57"/>
        <v>700006</v>
      </c>
      <c r="H187" s="293">
        <f>COUNTIF($J$4:J187,J187)</f>
        <v>3</v>
      </c>
      <c r="I187" s="293" t="str">
        <f>IF(H187=1,COUNTIF($H$4:H187,1),"")</f>
        <v/>
      </c>
      <c r="J187" s="294" t="str">
        <f t="shared" si="58"/>
        <v>西区01私立01保育所</v>
      </c>
      <c r="K187" s="294" t="str">
        <f t="shared" si="59"/>
        <v>西発寒保育園</v>
      </c>
      <c r="L187" s="295"/>
      <c r="M187" s="294"/>
    </row>
    <row r="188" spans="1:13" ht="11.25" customHeight="1">
      <c r="A188" s="301">
        <v>700007</v>
      </c>
      <c r="B188" s="291" t="s">
        <v>595</v>
      </c>
      <c r="C188" s="291" t="s">
        <v>596</v>
      </c>
      <c r="D188" s="291" t="s">
        <v>597</v>
      </c>
      <c r="E188" s="291" t="s">
        <v>321</v>
      </c>
      <c r="F188" s="292" t="s">
        <v>502</v>
      </c>
      <c r="G188" s="293">
        <f t="shared" si="57"/>
        <v>700007</v>
      </c>
      <c r="H188" s="293">
        <f>COUNTIF($J$4:J188,J188)</f>
        <v>4</v>
      </c>
      <c r="I188" s="293" t="str">
        <f>IF(H188=1,COUNTIF($H$4:H188,1),"")</f>
        <v/>
      </c>
      <c r="J188" s="294" t="str">
        <f t="shared" si="58"/>
        <v>西区01私立01保育所</v>
      </c>
      <c r="K188" s="294" t="str">
        <f t="shared" si="59"/>
        <v>発寒たんぽぽ保育園</v>
      </c>
      <c r="L188" s="295"/>
      <c r="M188" s="294"/>
    </row>
    <row r="189" spans="1:13" ht="11.25" customHeight="1">
      <c r="A189" s="301">
        <v>700009</v>
      </c>
      <c r="B189" s="291" t="s">
        <v>595</v>
      </c>
      <c r="C189" s="291" t="s">
        <v>596</v>
      </c>
      <c r="D189" s="291" t="s">
        <v>597</v>
      </c>
      <c r="E189" s="291" t="s">
        <v>321</v>
      </c>
      <c r="F189" s="292" t="s">
        <v>503</v>
      </c>
      <c r="G189" s="293">
        <f t="shared" si="57"/>
        <v>700009</v>
      </c>
      <c r="H189" s="293">
        <f>COUNTIF($J$4:J189,J189)</f>
        <v>5</v>
      </c>
      <c r="I189" s="293" t="str">
        <f>IF(H189=1,COUNTIF($H$4:H189,1),"")</f>
        <v/>
      </c>
      <c r="J189" s="294" t="str">
        <f t="shared" si="58"/>
        <v>西区01私立01保育所</v>
      </c>
      <c r="K189" s="294" t="str">
        <f t="shared" si="59"/>
        <v>手稲東保育園</v>
      </c>
      <c r="L189" s="295"/>
      <c r="M189" s="294"/>
    </row>
    <row r="190" spans="1:13" ht="11.25" customHeight="1">
      <c r="A190" s="301">
        <v>700010</v>
      </c>
      <c r="B190" s="291" t="s">
        <v>595</v>
      </c>
      <c r="C190" s="291" t="s">
        <v>596</v>
      </c>
      <c r="D190" s="291" t="s">
        <v>597</v>
      </c>
      <c r="E190" s="291" t="s">
        <v>321</v>
      </c>
      <c r="F190" s="292" t="s">
        <v>504</v>
      </c>
      <c r="G190" s="293">
        <f t="shared" si="57"/>
        <v>700010</v>
      </c>
      <c r="H190" s="293">
        <f>COUNTIF($J$4:J190,J190)</f>
        <v>6</v>
      </c>
      <c r="I190" s="293" t="str">
        <f>IF(H190=1,COUNTIF($H$4:H190,1),"")</f>
        <v/>
      </c>
      <c r="J190" s="294" t="str">
        <f t="shared" si="58"/>
        <v>西区01私立01保育所</v>
      </c>
      <c r="K190" s="294" t="str">
        <f t="shared" si="59"/>
        <v>発寒保育園</v>
      </c>
      <c r="L190" s="295"/>
      <c r="M190" s="294"/>
    </row>
    <row r="191" spans="1:13" ht="11.25" customHeight="1">
      <c r="A191" s="301">
        <v>700012</v>
      </c>
      <c r="B191" s="291" t="s">
        <v>595</v>
      </c>
      <c r="C191" s="291" t="s">
        <v>596</v>
      </c>
      <c r="D191" s="291" t="s">
        <v>597</v>
      </c>
      <c r="E191" s="291" t="s">
        <v>321</v>
      </c>
      <c r="F191" s="292" t="s">
        <v>505</v>
      </c>
      <c r="G191" s="293">
        <f t="shared" si="57"/>
        <v>700012</v>
      </c>
      <c r="H191" s="293">
        <f>COUNTIF($J$4:J191,J191)</f>
        <v>7</v>
      </c>
      <c r="I191" s="293" t="str">
        <f>IF(H191=1,COUNTIF($H$4:H191,1),"")</f>
        <v/>
      </c>
      <c r="J191" s="294" t="str">
        <f t="shared" si="58"/>
        <v>西区01私立01保育所</v>
      </c>
      <c r="K191" s="294" t="str">
        <f t="shared" si="59"/>
        <v>二十四軒保育園</v>
      </c>
      <c r="L191" s="295"/>
      <c r="M191" s="294"/>
    </row>
    <row r="192" spans="1:13" ht="11.25" customHeight="1">
      <c r="A192" s="301">
        <v>700013</v>
      </c>
      <c r="B192" s="291" t="s">
        <v>595</v>
      </c>
      <c r="C192" s="291" t="s">
        <v>596</v>
      </c>
      <c r="D192" s="291" t="s">
        <v>597</v>
      </c>
      <c r="E192" s="291" t="s">
        <v>321</v>
      </c>
      <c r="F192" s="292" t="s">
        <v>506</v>
      </c>
      <c r="G192" s="293">
        <f t="shared" si="57"/>
        <v>700013</v>
      </c>
      <c r="H192" s="293">
        <f>COUNTIF($J$4:J192,J192)</f>
        <v>8</v>
      </c>
      <c r="I192" s="293" t="str">
        <f>IF(H192=1,COUNTIF($H$4:H192,1),"")</f>
        <v/>
      </c>
      <c r="J192" s="294" t="str">
        <f t="shared" si="58"/>
        <v>西区01私立01保育所</v>
      </c>
      <c r="K192" s="294" t="str">
        <f t="shared" si="59"/>
        <v>西野中央保育園</v>
      </c>
      <c r="L192" s="295"/>
      <c r="M192" s="294"/>
    </row>
    <row r="193" spans="1:245" ht="11.25" customHeight="1">
      <c r="A193" s="301">
        <v>700014</v>
      </c>
      <c r="B193" s="291" t="s">
        <v>595</v>
      </c>
      <c r="C193" s="291" t="s">
        <v>596</v>
      </c>
      <c r="D193" s="291" t="s">
        <v>597</v>
      </c>
      <c r="E193" s="291" t="s">
        <v>321</v>
      </c>
      <c r="F193" s="292" t="s">
        <v>507</v>
      </c>
      <c r="G193" s="293">
        <f t="shared" si="57"/>
        <v>700014</v>
      </c>
      <c r="H193" s="293">
        <f>COUNTIF($J$4:J193,J193)</f>
        <v>9</v>
      </c>
      <c r="I193" s="293" t="str">
        <f>IF(H193=1,COUNTIF($H$4:H193,1),"")</f>
        <v/>
      </c>
      <c r="J193" s="294" t="str">
        <f t="shared" si="58"/>
        <v>西区01私立01保育所</v>
      </c>
      <c r="K193" s="294" t="str">
        <f t="shared" si="59"/>
        <v>八軒星の子保育園</v>
      </c>
      <c r="L193" s="295"/>
      <c r="M193" s="294"/>
    </row>
    <row r="194" spans="1:245" ht="11.25" customHeight="1">
      <c r="A194" s="301">
        <v>700017</v>
      </c>
      <c r="B194" s="291" t="s">
        <v>595</v>
      </c>
      <c r="C194" s="291" t="s">
        <v>596</v>
      </c>
      <c r="D194" s="291" t="s">
        <v>597</v>
      </c>
      <c r="E194" s="291" t="s">
        <v>321</v>
      </c>
      <c r="F194" s="292" t="s">
        <v>508</v>
      </c>
      <c r="G194" s="293">
        <f t="shared" si="57"/>
        <v>700017</v>
      </c>
      <c r="H194" s="293">
        <f>COUNTIF($J$4:J194,J194)</f>
        <v>10</v>
      </c>
      <c r="I194" s="293" t="str">
        <f>IF(H194=1,COUNTIF($H$4:H194,1),"")</f>
        <v/>
      </c>
      <c r="J194" s="294" t="str">
        <f t="shared" si="58"/>
        <v>西区01私立01保育所</v>
      </c>
      <c r="K194" s="294" t="str">
        <f t="shared" si="59"/>
        <v>こぐま保育園</v>
      </c>
      <c r="L194" s="295"/>
      <c r="M194" s="294"/>
    </row>
    <row r="195" spans="1:245" ht="11.25" customHeight="1">
      <c r="A195" s="301">
        <v>700018</v>
      </c>
      <c r="B195" s="291" t="s">
        <v>595</v>
      </c>
      <c r="C195" s="291" t="s">
        <v>596</v>
      </c>
      <c r="D195" s="291" t="s">
        <v>597</v>
      </c>
      <c r="E195" s="291" t="s">
        <v>321</v>
      </c>
      <c r="F195" s="292" t="s">
        <v>509</v>
      </c>
      <c r="G195" s="293">
        <f t="shared" si="57"/>
        <v>700018</v>
      </c>
      <c r="H195" s="293">
        <f>COUNTIF($J$4:J195,J195)</f>
        <v>11</v>
      </c>
      <c r="I195" s="293" t="str">
        <f>IF(H195=1,COUNTIF($H$4:H195,1),"")</f>
        <v/>
      </c>
      <c r="J195" s="294" t="str">
        <f t="shared" si="58"/>
        <v>西区01私立01保育所</v>
      </c>
      <c r="K195" s="294" t="str">
        <f t="shared" si="59"/>
        <v>吉田学園さくら保育園</v>
      </c>
      <c r="L195" s="295"/>
      <c r="M195" s="294"/>
    </row>
    <row r="196" spans="1:245" ht="11.25" customHeight="1">
      <c r="A196" s="301">
        <v>700019</v>
      </c>
      <c r="B196" s="291" t="s">
        <v>595</v>
      </c>
      <c r="C196" s="291" t="s">
        <v>596</v>
      </c>
      <c r="D196" s="291" t="s">
        <v>597</v>
      </c>
      <c r="E196" s="291" t="s">
        <v>321</v>
      </c>
      <c r="F196" s="292" t="s">
        <v>510</v>
      </c>
      <c r="G196" s="293">
        <f t="shared" si="57"/>
        <v>700019</v>
      </c>
      <c r="H196" s="293">
        <f>COUNTIF($J$4:J196,J196)</f>
        <v>12</v>
      </c>
      <c r="I196" s="293" t="str">
        <f>IF(H196=1,COUNTIF($H$4:H196,1),"")</f>
        <v/>
      </c>
      <c r="J196" s="294" t="str">
        <f t="shared" si="58"/>
        <v>西区01私立01保育所</v>
      </c>
      <c r="K196" s="294" t="str">
        <f t="shared" si="59"/>
        <v>宮の沢桃の花保育園</v>
      </c>
      <c r="L196" s="295"/>
      <c r="M196" s="294"/>
    </row>
    <row r="197" spans="1:245" ht="11.25" customHeight="1">
      <c r="A197" s="301">
        <v>700021</v>
      </c>
      <c r="B197" s="291" t="s">
        <v>595</v>
      </c>
      <c r="C197" s="291" t="s">
        <v>596</v>
      </c>
      <c r="D197" s="291" t="s">
        <v>597</v>
      </c>
      <c r="E197" s="291" t="s">
        <v>321</v>
      </c>
      <c r="F197" s="292" t="s">
        <v>511</v>
      </c>
      <c r="G197" s="293">
        <f t="shared" ref="G197:G261" si="60">A197</f>
        <v>700021</v>
      </c>
      <c r="H197" s="293">
        <f>COUNTIF($J$4:J197,J197)</f>
        <v>13</v>
      </c>
      <c r="I197" s="293" t="str">
        <f>IF(H197=1,COUNTIF($H$4:H197,1),"")</f>
        <v/>
      </c>
      <c r="J197" s="294" t="str">
        <f t="shared" ref="J197:J261" si="61">$E197&amp;$B197&amp;$C197</f>
        <v>西区01私立01保育所</v>
      </c>
      <c r="K197" s="294" t="str">
        <f t="shared" ref="K197:K261" si="62">$F197</f>
        <v>発寒おおぞら保育園</v>
      </c>
      <c r="L197" s="295"/>
      <c r="M197" s="294"/>
    </row>
    <row r="198" spans="1:245" s="300" customFormat="1" ht="11.25" customHeight="1">
      <c r="A198" s="301">
        <v>700022</v>
      </c>
      <c r="B198" s="291" t="s">
        <v>595</v>
      </c>
      <c r="C198" s="291" t="s">
        <v>596</v>
      </c>
      <c r="D198" s="291" t="s">
        <v>597</v>
      </c>
      <c r="E198" s="291" t="s">
        <v>321</v>
      </c>
      <c r="F198" s="292" t="s">
        <v>512</v>
      </c>
      <c r="G198" s="293">
        <f t="shared" si="60"/>
        <v>700022</v>
      </c>
      <c r="H198" s="293">
        <f>COUNTIF($J$4:J198,J198)</f>
        <v>14</v>
      </c>
      <c r="I198" s="293" t="str">
        <f>IF(H198=1,COUNTIF($H$4:H198,1),"")</f>
        <v/>
      </c>
      <c r="J198" s="294" t="str">
        <f t="shared" si="61"/>
        <v>西区01私立01保育所</v>
      </c>
      <c r="K198" s="294" t="str">
        <f t="shared" si="62"/>
        <v>宮の沢すずらん保育園</v>
      </c>
      <c r="L198" s="295"/>
      <c r="M198" s="294"/>
      <c r="N198" s="282"/>
      <c r="O198" s="282"/>
      <c r="P198" s="282"/>
      <c r="Q198" s="282"/>
      <c r="R198" s="282"/>
      <c r="S198" s="282"/>
      <c r="T198" s="282"/>
      <c r="U198" s="282"/>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129"/>
      <c r="CA198" s="129"/>
      <c r="CB198" s="129"/>
      <c r="CC198" s="129"/>
      <c r="CD198" s="129"/>
      <c r="CE198" s="129"/>
      <c r="CF198" s="129"/>
      <c r="CG198" s="129"/>
      <c r="CH198" s="129"/>
      <c r="CI198" s="129"/>
      <c r="CJ198" s="129"/>
      <c r="CK198" s="129"/>
      <c r="CL198" s="129"/>
      <c r="CM198" s="129"/>
      <c r="CN198" s="129"/>
      <c r="CO198" s="129"/>
      <c r="CP198" s="129"/>
      <c r="CQ198" s="129"/>
      <c r="CR198" s="129"/>
      <c r="CS198" s="129"/>
      <c r="CT198" s="129"/>
      <c r="CU198" s="129"/>
      <c r="CV198" s="129"/>
      <c r="CW198" s="129"/>
      <c r="CX198" s="129"/>
      <c r="CY198" s="129"/>
      <c r="CZ198" s="129"/>
      <c r="DA198" s="129"/>
      <c r="DB198" s="129"/>
      <c r="DC198" s="129"/>
      <c r="DD198" s="129"/>
      <c r="DE198" s="129"/>
      <c r="DF198" s="129"/>
      <c r="DG198" s="129"/>
      <c r="DH198" s="129"/>
      <c r="DI198" s="129"/>
      <c r="DJ198" s="129"/>
      <c r="DK198" s="129"/>
      <c r="DL198" s="129"/>
      <c r="DM198" s="129"/>
      <c r="DN198" s="129"/>
      <c r="DO198" s="129"/>
      <c r="DP198" s="129"/>
      <c r="DQ198" s="129"/>
      <c r="DR198" s="129"/>
      <c r="DS198" s="129"/>
      <c r="DT198" s="129"/>
      <c r="DU198" s="129"/>
      <c r="DV198" s="129"/>
      <c r="DW198" s="129"/>
      <c r="DX198" s="129"/>
      <c r="DY198" s="129"/>
      <c r="DZ198" s="129"/>
      <c r="EA198" s="129"/>
      <c r="EB198" s="129"/>
      <c r="EC198" s="129"/>
      <c r="ED198" s="129"/>
      <c r="EE198" s="129"/>
      <c r="EF198" s="129"/>
      <c r="EG198" s="129"/>
      <c r="EH198" s="129"/>
      <c r="EI198" s="129"/>
      <c r="EJ198" s="129"/>
      <c r="EK198" s="129"/>
      <c r="EL198" s="129"/>
      <c r="EM198" s="129"/>
      <c r="EN198" s="129"/>
      <c r="EO198" s="129"/>
      <c r="EP198" s="129"/>
      <c r="EQ198" s="129"/>
      <c r="ER198" s="129"/>
      <c r="ES198" s="129"/>
      <c r="ET198" s="129"/>
      <c r="EU198" s="129"/>
      <c r="EV198" s="129"/>
      <c r="EW198" s="129"/>
      <c r="EX198" s="129"/>
      <c r="EY198" s="129"/>
      <c r="EZ198" s="129"/>
      <c r="FA198" s="129"/>
      <c r="FB198" s="129"/>
      <c r="FC198" s="129"/>
      <c r="FD198" s="129"/>
      <c r="FE198" s="129"/>
      <c r="FF198" s="129"/>
      <c r="FG198" s="129"/>
      <c r="FH198" s="129"/>
      <c r="FI198" s="129"/>
      <c r="FJ198" s="129"/>
      <c r="FK198" s="129"/>
      <c r="FL198" s="129"/>
      <c r="FM198" s="129"/>
      <c r="FN198" s="129"/>
      <c r="FO198" s="129"/>
      <c r="FP198" s="129"/>
      <c r="FQ198" s="129"/>
      <c r="FR198" s="129"/>
      <c r="FS198" s="129"/>
      <c r="FT198" s="129"/>
      <c r="FU198" s="129"/>
      <c r="FV198" s="129"/>
      <c r="FW198" s="129"/>
      <c r="FX198" s="129"/>
      <c r="FY198" s="129"/>
      <c r="FZ198" s="129"/>
      <c r="GA198" s="129"/>
      <c r="GB198" s="129"/>
      <c r="GC198" s="129"/>
      <c r="GD198" s="129"/>
      <c r="GE198" s="129"/>
      <c r="GF198" s="129"/>
      <c r="GG198" s="129"/>
      <c r="GH198" s="129"/>
      <c r="GI198" s="129"/>
      <c r="GJ198" s="129"/>
      <c r="GK198" s="129"/>
      <c r="GL198" s="129"/>
      <c r="GM198" s="129"/>
      <c r="GN198" s="129"/>
      <c r="GO198" s="129"/>
      <c r="GP198" s="129"/>
      <c r="GQ198" s="129"/>
      <c r="GR198" s="129"/>
      <c r="GS198" s="129"/>
      <c r="GT198" s="129"/>
      <c r="GU198" s="129"/>
      <c r="GV198" s="129"/>
      <c r="GW198" s="129"/>
      <c r="GX198" s="129"/>
      <c r="GY198" s="129"/>
      <c r="GZ198" s="129"/>
      <c r="HA198" s="129"/>
      <c r="HB198" s="129"/>
      <c r="HC198" s="129"/>
      <c r="HD198" s="129"/>
      <c r="HE198" s="129"/>
      <c r="HF198" s="129"/>
      <c r="HG198" s="129"/>
      <c r="HH198" s="129"/>
      <c r="HI198" s="129"/>
      <c r="HJ198" s="129"/>
      <c r="HK198" s="129"/>
      <c r="HL198" s="129"/>
      <c r="HM198" s="129"/>
      <c r="HN198" s="129"/>
      <c r="HO198" s="129"/>
      <c r="HP198" s="129"/>
      <c r="HQ198" s="129"/>
      <c r="HR198" s="129"/>
      <c r="HS198" s="129"/>
      <c r="HT198" s="129"/>
      <c r="HU198" s="129"/>
      <c r="HV198" s="129"/>
      <c r="HW198" s="129"/>
      <c r="HX198" s="129"/>
      <c r="HY198" s="129"/>
      <c r="HZ198" s="129"/>
      <c r="IA198" s="129"/>
      <c r="IB198" s="129"/>
      <c r="IC198" s="129"/>
      <c r="ID198" s="129"/>
      <c r="IE198" s="129"/>
      <c r="IF198" s="129"/>
      <c r="IG198" s="129"/>
      <c r="IH198" s="129"/>
      <c r="II198" s="129"/>
      <c r="IJ198" s="129"/>
      <c r="IK198" s="129"/>
    </row>
    <row r="199" spans="1:245" ht="11.25" customHeight="1">
      <c r="A199" s="301">
        <v>700023</v>
      </c>
      <c r="B199" s="291" t="s">
        <v>595</v>
      </c>
      <c r="C199" s="291" t="s">
        <v>596</v>
      </c>
      <c r="D199" s="291" t="s">
        <v>597</v>
      </c>
      <c r="E199" s="291" t="s">
        <v>321</v>
      </c>
      <c r="F199" s="292" t="s">
        <v>513</v>
      </c>
      <c r="G199" s="293">
        <f t="shared" si="60"/>
        <v>700023</v>
      </c>
      <c r="H199" s="293">
        <f>COUNTIF($J$4:J199,J199)</f>
        <v>15</v>
      </c>
      <c r="I199" s="293" t="str">
        <f>IF(H199=1,COUNTIF($H$4:H199,1),"")</f>
        <v/>
      </c>
      <c r="J199" s="294" t="str">
        <f t="shared" si="61"/>
        <v>西区01私立01保育所</v>
      </c>
      <c r="K199" s="294" t="str">
        <f t="shared" si="62"/>
        <v>アートチャイルドケア琴似</v>
      </c>
      <c r="L199" s="295"/>
      <c r="M199" s="294"/>
      <c r="N199" s="294"/>
      <c r="O199" s="294"/>
      <c r="P199" s="294"/>
      <c r="Q199" s="294"/>
      <c r="R199" s="294"/>
      <c r="S199" s="294"/>
      <c r="T199" s="294"/>
      <c r="U199" s="294"/>
    </row>
    <row r="200" spans="1:245" ht="11.25" customHeight="1">
      <c r="A200" s="301">
        <v>700024</v>
      </c>
      <c r="B200" s="291" t="s">
        <v>595</v>
      </c>
      <c r="C200" s="291" t="s">
        <v>596</v>
      </c>
      <c r="D200" s="291" t="s">
        <v>597</v>
      </c>
      <c r="E200" s="291" t="s">
        <v>321</v>
      </c>
      <c r="F200" s="292" t="s">
        <v>514</v>
      </c>
      <c r="G200" s="293">
        <f t="shared" si="60"/>
        <v>700024</v>
      </c>
      <c r="H200" s="293">
        <f>COUNTIF($J$4:J200,J200)</f>
        <v>16</v>
      </c>
      <c r="I200" s="293" t="str">
        <f>IF(H200=1,COUNTIF($H$4:H200,1),"")</f>
        <v/>
      </c>
      <c r="J200" s="294" t="str">
        <f t="shared" si="61"/>
        <v>西区01私立01保育所</v>
      </c>
      <c r="K200" s="294" t="str">
        <f t="shared" si="62"/>
        <v>たかさごナーサリースクール札幌</v>
      </c>
      <c r="L200" s="295"/>
      <c r="M200" s="294"/>
    </row>
    <row r="201" spans="1:245" ht="11.25" customHeight="1">
      <c r="A201" s="301">
        <v>700026</v>
      </c>
      <c r="B201" s="291" t="s">
        <v>595</v>
      </c>
      <c r="C201" s="291" t="s">
        <v>596</v>
      </c>
      <c r="D201" s="291" t="s">
        <v>597</v>
      </c>
      <c r="E201" s="291" t="s">
        <v>321</v>
      </c>
      <c r="F201" s="292" t="s">
        <v>515</v>
      </c>
      <c r="G201" s="293">
        <f t="shared" si="60"/>
        <v>700026</v>
      </c>
      <c r="H201" s="293">
        <f>COUNTIF($J$4:J201,J201)</f>
        <v>17</v>
      </c>
      <c r="I201" s="293" t="str">
        <f>IF(H201=1,COUNTIF($H$4:H201,1),"")</f>
        <v/>
      </c>
      <c r="J201" s="294" t="str">
        <f t="shared" si="61"/>
        <v>西区01私立01保育所</v>
      </c>
      <c r="K201" s="294" t="str">
        <f t="shared" si="62"/>
        <v>アートチャイルドケア札幌八軒</v>
      </c>
      <c r="L201" s="295"/>
      <c r="M201" s="294"/>
    </row>
    <row r="202" spans="1:245" ht="11.25" customHeight="1">
      <c r="A202" s="301">
        <v>700043</v>
      </c>
      <c r="B202" s="291" t="s">
        <v>595</v>
      </c>
      <c r="C202" s="291" t="s">
        <v>596</v>
      </c>
      <c r="D202" s="291" t="s">
        <v>597</v>
      </c>
      <c r="E202" s="291" t="s">
        <v>321</v>
      </c>
      <c r="F202" s="292" t="s">
        <v>516</v>
      </c>
      <c r="G202" s="293">
        <f t="shared" si="60"/>
        <v>700043</v>
      </c>
      <c r="H202" s="293">
        <f>COUNTIF($J$4:J202,J202)</f>
        <v>18</v>
      </c>
      <c r="I202" s="293" t="str">
        <f>IF(H202=1,COUNTIF($H$4:H202,1),"")</f>
        <v/>
      </c>
      <c r="J202" s="294" t="str">
        <f t="shared" si="61"/>
        <v>西区01私立01保育所</v>
      </c>
      <c r="K202" s="294" t="str">
        <f t="shared" si="62"/>
        <v>発寒そらいろ保育園</v>
      </c>
      <c r="L202" s="295"/>
      <c r="M202" s="294"/>
    </row>
    <row r="203" spans="1:245" ht="11.25" customHeight="1">
      <c r="A203" s="301">
        <v>700044</v>
      </c>
      <c r="B203" s="291" t="s">
        <v>595</v>
      </c>
      <c r="C203" s="291" t="s">
        <v>596</v>
      </c>
      <c r="D203" s="291" t="s">
        <v>597</v>
      </c>
      <c r="E203" s="291" t="s">
        <v>321</v>
      </c>
      <c r="F203" s="292" t="s">
        <v>517</v>
      </c>
      <c r="G203" s="293">
        <f t="shared" si="60"/>
        <v>700044</v>
      </c>
      <c r="H203" s="293">
        <f>COUNTIF($J$4:J203,J203)</f>
        <v>19</v>
      </c>
      <c r="I203" s="293" t="str">
        <f>IF(H203=1,COUNTIF($H$4:H203,1),"")</f>
        <v/>
      </c>
      <c r="J203" s="294" t="str">
        <f t="shared" si="61"/>
        <v>西区01私立01保育所</v>
      </c>
      <c r="K203" s="294" t="str">
        <f t="shared" si="62"/>
        <v>アートチャイルドケア札幌二十四軒</v>
      </c>
      <c r="L203" s="295"/>
      <c r="M203" s="294"/>
    </row>
    <row r="204" spans="1:245" ht="11.25" customHeight="1">
      <c r="A204" s="301">
        <v>700045</v>
      </c>
      <c r="B204" s="291" t="s">
        <v>595</v>
      </c>
      <c r="C204" s="291" t="s">
        <v>596</v>
      </c>
      <c r="D204" s="291" t="s">
        <v>597</v>
      </c>
      <c r="E204" s="291" t="s">
        <v>321</v>
      </c>
      <c r="F204" s="292" t="s">
        <v>518</v>
      </c>
      <c r="G204" s="293">
        <f t="shared" si="60"/>
        <v>700045</v>
      </c>
      <c r="H204" s="293">
        <f>COUNTIF($J$4:J204,J204)</f>
        <v>20</v>
      </c>
      <c r="I204" s="293" t="str">
        <f>IF(H204=1,COUNTIF($H$4:H204,1),"")</f>
        <v/>
      </c>
      <c r="J204" s="294" t="str">
        <f t="shared" si="61"/>
        <v>西区01私立01保育所</v>
      </c>
      <c r="K204" s="294" t="str">
        <f t="shared" si="62"/>
        <v>ことに保育園</v>
      </c>
      <c r="L204" s="295"/>
      <c r="M204" s="294"/>
    </row>
    <row r="205" spans="1:245" ht="11.25" customHeight="1">
      <c r="A205" s="301">
        <v>700051</v>
      </c>
      <c r="B205" s="291" t="s">
        <v>595</v>
      </c>
      <c r="C205" s="291" t="s">
        <v>596</v>
      </c>
      <c r="D205" s="291" t="s">
        <v>597</v>
      </c>
      <c r="E205" s="291" t="s">
        <v>321</v>
      </c>
      <c r="F205" s="292" t="s">
        <v>519</v>
      </c>
      <c r="G205" s="293">
        <f t="shared" si="60"/>
        <v>700051</v>
      </c>
      <c r="H205" s="293">
        <f>COUNTIF($J$4:J205,J205)</f>
        <v>21</v>
      </c>
      <c r="I205" s="293" t="str">
        <f>IF(H205=1,COUNTIF($H$4:H205,1),"")</f>
        <v/>
      </c>
      <c r="J205" s="294" t="str">
        <f t="shared" si="61"/>
        <v>西区01私立01保育所</v>
      </c>
      <c r="K205" s="294" t="str">
        <f t="shared" si="62"/>
        <v>西野ふれ愛保育園</v>
      </c>
      <c r="L205" s="295"/>
      <c r="M205" s="294"/>
    </row>
    <row r="206" spans="1:245" ht="11.25" customHeight="1">
      <c r="A206" s="301">
        <v>700058</v>
      </c>
      <c r="B206" s="291" t="s">
        <v>595</v>
      </c>
      <c r="C206" s="291" t="s">
        <v>596</v>
      </c>
      <c r="D206" s="291" t="s">
        <v>597</v>
      </c>
      <c r="E206" s="291" t="s">
        <v>321</v>
      </c>
      <c r="F206" s="292" t="s">
        <v>520</v>
      </c>
      <c r="G206" s="293">
        <f t="shared" si="60"/>
        <v>700058</v>
      </c>
      <c r="H206" s="293">
        <f>COUNTIF($J$4:J206,J206)</f>
        <v>22</v>
      </c>
      <c r="I206" s="293" t="str">
        <f>IF(H206=1,COUNTIF($H$4:H206,1),"")</f>
        <v/>
      </c>
      <c r="J206" s="294" t="str">
        <f t="shared" si="61"/>
        <v>西区01私立01保育所</v>
      </c>
      <c r="K206" s="294" t="str">
        <f t="shared" si="62"/>
        <v>札幌宮の沢雲母保育園</v>
      </c>
      <c r="L206" s="295"/>
      <c r="M206" s="294"/>
    </row>
    <row r="207" spans="1:245" ht="11.25" customHeight="1">
      <c r="A207" s="301">
        <v>700066</v>
      </c>
      <c r="B207" s="291" t="s">
        <v>595</v>
      </c>
      <c r="C207" s="291" t="s">
        <v>596</v>
      </c>
      <c r="D207" s="291" t="s">
        <v>597</v>
      </c>
      <c r="E207" s="291" t="s">
        <v>321</v>
      </c>
      <c r="F207" s="292" t="s">
        <v>521</v>
      </c>
      <c r="G207" s="293">
        <f t="shared" si="60"/>
        <v>700066</v>
      </c>
      <c r="H207" s="293">
        <f>COUNTIF($J$4:J207,J207)</f>
        <v>23</v>
      </c>
      <c r="I207" s="293" t="str">
        <f>IF(H207=1,COUNTIF($H$4:H207,1),"")</f>
        <v/>
      </c>
      <c r="J207" s="294" t="str">
        <f t="shared" si="61"/>
        <v>西区01私立01保育所</v>
      </c>
      <c r="K207" s="294" t="str">
        <f t="shared" si="62"/>
        <v>発寒もりのわ保育園</v>
      </c>
      <c r="L207" s="295"/>
      <c r="M207" s="294"/>
    </row>
    <row r="208" spans="1:245" ht="11.25" customHeight="1">
      <c r="A208" s="301">
        <v>700070</v>
      </c>
      <c r="B208" s="291" t="s">
        <v>595</v>
      </c>
      <c r="C208" s="291" t="s">
        <v>596</v>
      </c>
      <c r="D208" s="291" t="s">
        <v>597</v>
      </c>
      <c r="E208" s="291" t="s">
        <v>321</v>
      </c>
      <c r="F208" s="292" t="s">
        <v>522</v>
      </c>
      <c r="G208" s="293">
        <f t="shared" si="60"/>
        <v>700070</v>
      </c>
      <c r="H208" s="293">
        <f>COUNTIF($J$4:J208,J208)</f>
        <v>24</v>
      </c>
      <c r="I208" s="293" t="str">
        <f>IF(H208=1,COUNTIF($H$4:H208,1),"")</f>
        <v/>
      </c>
      <c r="J208" s="294" t="str">
        <f t="shared" si="61"/>
        <v>西区01私立01保育所</v>
      </c>
      <c r="K208" s="294" t="str">
        <f t="shared" si="62"/>
        <v>琴似にじのいろ保育園</v>
      </c>
      <c r="L208" s="295"/>
      <c r="M208" s="294"/>
    </row>
    <row r="209" spans="1:13" ht="11.25" customHeight="1">
      <c r="A209" s="301">
        <v>700072</v>
      </c>
      <c r="B209" s="291" t="s">
        <v>595</v>
      </c>
      <c r="C209" s="291" t="s">
        <v>596</v>
      </c>
      <c r="D209" s="291" t="s">
        <v>597</v>
      </c>
      <c r="E209" s="291" t="s">
        <v>321</v>
      </c>
      <c r="F209" s="292" t="s">
        <v>523</v>
      </c>
      <c r="G209" s="293">
        <f t="shared" si="60"/>
        <v>700072</v>
      </c>
      <c r="H209" s="293">
        <f>COUNTIF($J$4:J209,J209)</f>
        <v>25</v>
      </c>
      <c r="I209" s="293" t="str">
        <f>IF(H209=1,COUNTIF($H$4:H209,1),"")</f>
        <v/>
      </c>
      <c r="J209" s="294" t="str">
        <f t="shared" si="61"/>
        <v>西区01私立01保育所</v>
      </c>
      <c r="K209" s="294" t="str">
        <f t="shared" si="62"/>
        <v>ピッコロ子ども倶楽部発寒南駅前園</v>
      </c>
      <c r="L209" s="295"/>
      <c r="M209" s="294"/>
    </row>
    <row r="210" spans="1:13" ht="11.25" customHeight="1">
      <c r="A210" s="301">
        <v>700076</v>
      </c>
      <c r="B210" s="291" t="s">
        <v>595</v>
      </c>
      <c r="C210" s="291" t="s">
        <v>596</v>
      </c>
      <c r="D210" s="291" t="s">
        <v>597</v>
      </c>
      <c r="E210" s="291" t="s">
        <v>321</v>
      </c>
      <c r="F210" s="292" t="s">
        <v>524</v>
      </c>
      <c r="G210" s="293">
        <f t="shared" si="60"/>
        <v>700076</v>
      </c>
      <c r="H210" s="293">
        <f>COUNTIF($J$4:J210,J210)</f>
        <v>26</v>
      </c>
      <c r="I210" s="293" t="str">
        <f>IF(H210=1,COUNTIF($H$4:H210,1),"")</f>
        <v/>
      </c>
      <c r="J210" s="294" t="str">
        <f t="shared" si="61"/>
        <v>西区01私立01保育所</v>
      </c>
      <c r="K210" s="294" t="str">
        <f t="shared" si="62"/>
        <v>山の手にじのいろ保育園</v>
      </c>
      <c r="L210" s="295"/>
      <c r="M210" s="294"/>
    </row>
    <row r="211" spans="1:13" ht="11.25" customHeight="1">
      <c r="A211" s="301">
        <v>700077</v>
      </c>
      <c r="B211" s="291" t="s">
        <v>595</v>
      </c>
      <c r="C211" s="291" t="s">
        <v>596</v>
      </c>
      <c r="D211" s="291" t="s">
        <v>597</v>
      </c>
      <c r="E211" s="291" t="s">
        <v>321</v>
      </c>
      <c r="F211" s="292" t="s">
        <v>525</v>
      </c>
      <c r="G211" s="293">
        <f t="shared" si="60"/>
        <v>700077</v>
      </c>
      <c r="H211" s="293">
        <f>COUNTIF($J$4:J211,J211)</f>
        <v>27</v>
      </c>
      <c r="I211" s="293" t="str">
        <f>IF(H211=1,COUNTIF($H$4:H211,1),"")</f>
        <v/>
      </c>
      <c r="J211" s="294" t="str">
        <f t="shared" si="61"/>
        <v>西区01私立01保育所</v>
      </c>
      <c r="K211" s="294" t="str">
        <f t="shared" si="62"/>
        <v>山の手あすみ保育園</v>
      </c>
      <c r="L211" s="295"/>
      <c r="M211" s="294"/>
    </row>
    <row r="212" spans="1:13" ht="11.25" customHeight="1">
      <c r="A212" s="301">
        <v>700087</v>
      </c>
      <c r="B212" s="291" t="s">
        <v>595</v>
      </c>
      <c r="C212" s="291" t="s">
        <v>596</v>
      </c>
      <c r="D212" s="291" t="s">
        <v>597</v>
      </c>
      <c r="E212" s="291" t="s">
        <v>321</v>
      </c>
      <c r="F212" s="292" t="s">
        <v>526</v>
      </c>
      <c r="G212" s="293">
        <f t="shared" si="60"/>
        <v>700087</v>
      </c>
      <c r="H212" s="293">
        <f>COUNTIF($J$4:J212,J212)</f>
        <v>28</v>
      </c>
      <c r="I212" s="293" t="str">
        <f>IF(H212=1,COUNTIF($H$4:H212,1),"")</f>
        <v/>
      </c>
      <c r="J212" s="294" t="str">
        <f t="shared" si="61"/>
        <v>西区01私立01保育所</v>
      </c>
      <c r="K212" s="294" t="str">
        <f t="shared" si="62"/>
        <v>平和あすみ保育園</v>
      </c>
      <c r="L212" s="295"/>
      <c r="M212" s="294"/>
    </row>
    <row r="213" spans="1:13" ht="11.25" customHeight="1">
      <c r="A213" s="301">
        <v>700088</v>
      </c>
      <c r="B213" s="291" t="s">
        <v>595</v>
      </c>
      <c r="C213" s="291" t="s">
        <v>596</v>
      </c>
      <c r="D213" s="291" t="s">
        <v>597</v>
      </c>
      <c r="E213" s="291" t="s">
        <v>321</v>
      </c>
      <c r="F213" s="292" t="s">
        <v>527</v>
      </c>
      <c r="G213" s="293">
        <f t="shared" si="60"/>
        <v>700088</v>
      </c>
      <c r="H213" s="293">
        <f>COUNTIF($J$4:J213,J213)</f>
        <v>29</v>
      </c>
      <c r="I213" s="293" t="str">
        <f>IF(H213=1,COUNTIF($H$4:H213,1),"")</f>
        <v/>
      </c>
      <c r="J213" s="294" t="str">
        <f t="shared" si="61"/>
        <v>西区01私立01保育所</v>
      </c>
      <c r="K213" s="294" t="str">
        <f t="shared" si="62"/>
        <v>平和にじのいろ保育園</v>
      </c>
      <c r="L213" s="295"/>
      <c r="M213" s="294"/>
    </row>
    <row r="214" spans="1:13" ht="11.25" customHeight="1">
      <c r="A214" s="301">
        <v>700089</v>
      </c>
      <c r="B214" s="291" t="s">
        <v>595</v>
      </c>
      <c r="C214" s="291" t="s">
        <v>596</v>
      </c>
      <c r="D214" s="291" t="s">
        <v>597</v>
      </c>
      <c r="E214" s="291" t="s">
        <v>321</v>
      </c>
      <c r="F214" s="292" t="s">
        <v>528</v>
      </c>
      <c r="G214" s="293">
        <f t="shared" si="60"/>
        <v>700089</v>
      </c>
      <c r="H214" s="293">
        <f>COUNTIF($J$4:J214,J214)</f>
        <v>30</v>
      </c>
      <c r="I214" s="293" t="str">
        <f>IF(H214=1,COUNTIF($H$4:H214,1),"")</f>
        <v/>
      </c>
      <c r="J214" s="294" t="str">
        <f t="shared" si="61"/>
        <v>西区01私立01保育所</v>
      </c>
      <c r="K214" s="294" t="str">
        <f t="shared" si="62"/>
        <v>ちゅうわ発寒保育園</v>
      </c>
      <c r="L214" s="295"/>
      <c r="M214" s="294"/>
    </row>
    <row r="215" spans="1:13" ht="11.25" customHeight="1">
      <c r="A215" s="301">
        <v>700093</v>
      </c>
      <c r="B215" s="291" t="s">
        <v>595</v>
      </c>
      <c r="C215" s="291" t="s">
        <v>596</v>
      </c>
      <c r="D215" s="291" t="s">
        <v>597</v>
      </c>
      <c r="E215" s="291" t="s">
        <v>321</v>
      </c>
      <c r="F215" s="292" t="s">
        <v>609</v>
      </c>
      <c r="G215" s="293">
        <f t="shared" si="60"/>
        <v>700093</v>
      </c>
      <c r="H215" s="293">
        <f>COUNTIF($J$4:J215,J215)</f>
        <v>31</v>
      </c>
      <c r="I215" s="293" t="str">
        <f>IF(H215=1,COUNTIF($H$4:H215,1),"")</f>
        <v/>
      </c>
      <c r="J215" s="294" t="str">
        <f t="shared" si="61"/>
        <v>西区01私立01保育所</v>
      </c>
      <c r="K215" s="294" t="str">
        <f t="shared" si="62"/>
        <v>ピッコロ子ども倶楽部
福井保育園</v>
      </c>
      <c r="L215" s="295"/>
      <c r="M215" s="294"/>
    </row>
    <row r="216" spans="1:13">
      <c r="A216" s="301">
        <v>700094</v>
      </c>
      <c r="B216" s="291" t="s">
        <v>595</v>
      </c>
      <c r="C216" s="291" t="s">
        <v>596</v>
      </c>
      <c r="D216" s="291" t="s">
        <v>597</v>
      </c>
      <c r="E216" s="291" t="s">
        <v>321</v>
      </c>
      <c r="F216" s="292" t="s">
        <v>610</v>
      </c>
      <c r="G216" s="293">
        <f t="shared" si="60"/>
        <v>700094</v>
      </c>
      <c r="H216" s="293">
        <f>COUNTIF($J$4:J216,J216)</f>
        <v>32</v>
      </c>
      <c r="I216" s="293" t="str">
        <f>IF(H216=1,COUNTIF($H$4:H216,1),"")</f>
        <v/>
      </c>
      <c r="J216" s="294" t="str">
        <f t="shared" si="61"/>
        <v>西区01私立01保育所</v>
      </c>
      <c r="K216" s="294" t="str">
        <f t="shared" si="62"/>
        <v>ラブクローバーの保育園
札幌西野</v>
      </c>
      <c r="L216" s="295"/>
      <c r="M216" s="294"/>
    </row>
    <row r="217" spans="1:13" ht="11.25" customHeight="1">
      <c r="A217" s="301">
        <v>750003</v>
      </c>
      <c r="B217" s="291" t="s">
        <v>595</v>
      </c>
      <c r="C217" s="291" t="s">
        <v>596</v>
      </c>
      <c r="D217" s="291" t="s">
        <v>597</v>
      </c>
      <c r="E217" s="291" t="s">
        <v>529</v>
      </c>
      <c r="F217" s="292" t="s">
        <v>530</v>
      </c>
      <c r="G217" s="293">
        <f t="shared" si="60"/>
        <v>750003</v>
      </c>
      <c r="H217" s="293">
        <f>COUNTIF($J$4:J217,J217)</f>
        <v>1</v>
      </c>
      <c r="I217" s="293">
        <f>IF(H217=1,COUNTIF($H$4:H217,1),"")</f>
        <v>10</v>
      </c>
      <c r="J217" s="294" t="str">
        <f t="shared" si="61"/>
        <v>手稲区01私立01保育所</v>
      </c>
      <c r="K217" s="294" t="str">
        <f t="shared" si="62"/>
        <v>手稲曙保育園</v>
      </c>
      <c r="L217" s="295"/>
      <c r="M217" s="294"/>
    </row>
    <row r="218" spans="1:13" ht="11.25" customHeight="1">
      <c r="A218" s="301">
        <v>750004</v>
      </c>
      <c r="B218" s="291" t="s">
        <v>595</v>
      </c>
      <c r="C218" s="291" t="s">
        <v>596</v>
      </c>
      <c r="D218" s="291" t="s">
        <v>597</v>
      </c>
      <c r="E218" s="291" t="s">
        <v>529</v>
      </c>
      <c r="F218" s="292" t="s">
        <v>531</v>
      </c>
      <c r="G218" s="293">
        <f t="shared" si="60"/>
        <v>750004</v>
      </c>
      <c r="H218" s="293">
        <f>COUNTIF($J$4:J218,J218)</f>
        <v>2</v>
      </c>
      <c r="I218" s="293" t="str">
        <f>IF(H218=1,COUNTIF($H$4:H218,1),"")</f>
        <v/>
      </c>
      <c r="J218" s="294" t="str">
        <f t="shared" si="61"/>
        <v>手稲区01私立01保育所</v>
      </c>
      <c r="K218" s="294" t="str">
        <f t="shared" si="62"/>
        <v>新発寒たんぽぽ保育園</v>
      </c>
      <c r="L218" s="295"/>
      <c r="M218" s="294"/>
    </row>
    <row r="219" spans="1:13" ht="11.25" customHeight="1">
      <c r="A219" s="301">
        <v>750005</v>
      </c>
      <c r="B219" s="291" t="s">
        <v>595</v>
      </c>
      <c r="C219" s="291" t="s">
        <v>596</v>
      </c>
      <c r="D219" s="291" t="s">
        <v>597</v>
      </c>
      <c r="E219" s="291" t="s">
        <v>529</v>
      </c>
      <c r="F219" s="292" t="s">
        <v>532</v>
      </c>
      <c r="G219" s="293">
        <f t="shared" si="60"/>
        <v>750005</v>
      </c>
      <c r="H219" s="293">
        <f>COUNTIF($J$4:J219,J219)</f>
        <v>3</v>
      </c>
      <c r="I219" s="293" t="str">
        <f>IF(H219=1,COUNTIF($H$4:H219,1),"")</f>
        <v/>
      </c>
      <c r="J219" s="294" t="str">
        <f t="shared" si="61"/>
        <v>手稲区01私立01保育所</v>
      </c>
      <c r="K219" s="294" t="str">
        <f t="shared" si="62"/>
        <v>宮の沢さくら保育園</v>
      </c>
      <c r="L219" s="295"/>
      <c r="M219" s="294"/>
    </row>
    <row r="220" spans="1:13" ht="11.25" customHeight="1">
      <c r="A220" s="301">
        <v>750009</v>
      </c>
      <c r="B220" s="291" t="s">
        <v>595</v>
      </c>
      <c r="C220" s="291" t="s">
        <v>596</v>
      </c>
      <c r="D220" s="291" t="s">
        <v>597</v>
      </c>
      <c r="E220" s="291" t="s">
        <v>529</v>
      </c>
      <c r="F220" s="292" t="s">
        <v>533</v>
      </c>
      <c r="G220" s="293">
        <f t="shared" si="60"/>
        <v>750009</v>
      </c>
      <c r="H220" s="293">
        <f>COUNTIF($J$4:J220,J220)</f>
        <v>4</v>
      </c>
      <c r="I220" s="293" t="str">
        <f>IF(H220=1,COUNTIF($H$4:H220,1),"")</f>
        <v/>
      </c>
      <c r="J220" s="294" t="str">
        <f t="shared" si="61"/>
        <v>手稲区01私立01保育所</v>
      </c>
      <c r="K220" s="294" t="str">
        <f t="shared" si="62"/>
        <v>さより第２保育園</v>
      </c>
      <c r="L220" s="295"/>
      <c r="M220" s="294"/>
    </row>
    <row r="221" spans="1:13" ht="11.25" customHeight="1">
      <c r="A221" s="301">
        <v>750013</v>
      </c>
      <c r="B221" s="291" t="s">
        <v>595</v>
      </c>
      <c r="C221" s="291" t="s">
        <v>596</v>
      </c>
      <c r="D221" s="291" t="s">
        <v>597</v>
      </c>
      <c r="E221" s="291" t="s">
        <v>529</v>
      </c>
      <c r="F221" s="292" t="s">
        <v>534</v>
      </c>
      <c r="G221" s="293">
        <f t="shared" si="60"/>
        <v>750013</v>
      </c>
      <c r="H221" s="293">
        <f>COUNTIF($J$4:J221,J221)</f>
        <v>5</v>
      </c>
      <c r="I221" s="293" t="str">
        <f>IF(H221=1,COUNTIF($H$4:H221,1),"")</f>
        <v/>
      </c>
      <c r="J221" s="294" t="str">
        <f t="shared" si="61"/>
        <v>手稲区01私立01保育所</v>
      </c>
      <c r="K221" s="294" t="str">
        <f t="shared" si="62"/>
        <v>つくし保育園</v>
      </c>
      <c r="L221" s="295"/>
      <c r="M221" s="294"/>
    </row>
    <row r="222" spans="1:13" ht="11.25" customHeight="1">
      <c r="A222" s="301">
        <v>750014</v>
      </c>
      <c r="B222" s="291" t="s">
        <v>595</v>
      </c>
      <c r="C222" s="291" t="s">
        <v>596</v>
      </c>
      <c r="D222" s="291" t="s">
        <v>597</v>
      </c>
      <c r="E222" s="291" t="s">
        <v>529</v>
      </c>
      <c r="F222" s="292" t="s">
        <v>535</v>
      </c>
      <c r="G222" s="293">
        <f t="shared" si="60"/>
        <v>750014</v>
      </c>
      <c r="H222" s="293">
        <f>COUNTIF($J$4:J222,J222)</f>
        <v>6</v>
      </c>
      <c r="I222" s="293" t="str">
        <f>IF(H222=1,COUNTIF($H$4:H222,1),"")</f>
        <v/>
      </c>
      <c r="J222" s="294" t="str">
        <f t="shared" si="61"/>
        <v>手稲区01私立01保育所</v>
      </c>
      <c r="K222" s="294" t="str">
        <f t="shared" si="62"/>
        <v>札幌北陽保育園</v>
      </c>
      <c r="L222" s="295"/>
      <c r="M222" s="294"/>
    </row>
    <row r="223" spans="1:13" ht="11.25" customHeight="1">
      <c r="A223" s="301">
        <v>750016</v>
      </c>
      <c r="B223" s="291" t="s">
        <v>595</v>
      </c>
      <c r="C223" s="291" t="s">
        <v>596</v>
      </c>
      <c r="D223" s="291" t="s">
        <v>597</v>
      </c>
      <c r="E223" s="291" t="s">
        <v>529</v>
      </c>
      <c r="F223" s="292" t="s">
        <v>536</v>
      </c>
      <c r="G223" s="293">
        <f t="shared" si="60"/>
        <v>750016</v>
      </c>
      <c r="H223" s="293">
        <f>COUNTIF($J$4:J223,J223)</f>
        <v>7</v>
      </c>
      <c r="I223" s="293" t="str">
        <f>IF(H223=1,COUNTIF($H$4:H223,1),"")</f>
        <v/>
      </c>
      <c r="J223" s="294" t="str">
        <f t="shared" si="61"/>
        <v>手稲区01私立01保育所</v>
      </c>
      <c r="K223" s="294" t="str">
        <f t="shared" si="62"/>
        <v>あすかぜ保育園</v>
      </c>
      <c r="L223" s="295"/>
      <c r="M223" s="294"/>
    </row>
    <row r="224" spans="1:13">
      <c r="A224" s="301">
        <v>750034</v>
      </c>
      <c r="B224" s="291" t="s">
        <v>595</v>
      </c>
      <c r="C224" s="291" t="s">
        <v>596</v>
      </c>
      <c r="D224" s="291" t="s">
        <v>597</v>
      </c>
      <c r="E224" s="291" t="s">
        <v>529</v>
      </c>
      <c r="F224" s="292" t="s">
        <v>537</v>
      </c>
      <c r="G224" s="293">
        <f t="shared" si="60"/>
        <v>750034</v>
      </c>
      <c r="H224" s="293">
        <f>COUNTIF($J$4:J224,J224)</f>
        <v>8</v>
      </c>
      <c r="I224" s="293" t="str">
        <f>IF(H224=1,COUNTIF($H$4:H224,1),"")</f>
        <v/>
      </c>
      <c r="J224" s="294" t="str">
        <f t="shared" si="61"/>
        <v>手稲区01私立01保育所</v>
      </c>
      <c r="K224" s="294" t="str">
        <f t="shared" si="62"/>
        <v>手稲桃の花保育園</v>
      </c>
      <c r="L224" s="295"/>
      <c r="M224" s="294"/>
    </row>
    <row r="225" spans="1:13">
      <c r="A225" s="301">
        <v>750043</v>
      </c>
      <c r="B225" s="291" t="s">
        <v>595</v>
      </c>
      <c r="C225" s="291" t="s">
        <v>596</v>
      </c>
      <c r="D225" s="291" t="s">
        <v>597</v>
      </c>
      <c r="E225" s="291" t="s">
        <v>529</v>
      </c>
      <c r="F225" s="292" t="s">
        <v>538</v>
      </c>
      <c r="G225" s="293">
        <f t="shared" si="60"/>
        <v>750043</v>
      </c>
      <c r="H225" s="293">
        <f>COUNTIF($J$4:J225,J225)</f>
        <v>9</v>
      </c>
      <c r="I225" s="293" t="str">
        <f>IF(H225=1,COUNTIF($H$4:H225,1),"")</f>
        <v/>
      </c>
      <c r="J225" s="294" t="str">
        <f t="shared" si="61"/>
        <v>手稲区01私立01保育所</v>
      </c>
      <c r="K225" s="294" t="str">
        <f t="shared" si="62"/>
        <v>富丘バオバブ保育園</v>
      </c>
      <c r="L225" s="295"/>
      <c r="M225" s="294"/>
    </row>
    <row r="226" spans="1:13">
      <c r="A226" s="301">
        <v>750046</v>
      </c>
      <c r="B226" s="291" t="s">
        <v>595</v>
      </c>
      <c r="C226" s="291" t="s">
        <v>596</v>
      </c>
      <c r="D226" s="291" t="s">
        <v>597</v>
      </c>
      <c r="E226" s="291" t="s">
        <v>529</v>
      </c>
      <c r="F226" s="292" t="s">
        <v>539</v>
      </c>
      <c r="G226" s="293">
        <f t="shared" si="60"/>
        <v>750046</v>
      </c>
      <c r="H226" s="293">
        <f>COUNTIF($J$4:J226,J226)</f>
        <v>10</v>
      </c>
      <c r="I226" s="293" t="str">
        <f>IF(H226=1,COUNTIF($H$4:H226,1),"")</f>
        <v/>
      </c>
      <c r="J226" s="294" t="str">
        <f t="shared" si="61"/>
        <v>手稲区01私立01保育所</v>
      </c>
      <c r="K226" s="294" t="str">
        <f t="shared" si="62"/>
        <v>しんはっさむライラック保育園</v>
      </c>
      <c r="L226" s="295"/>
      <c r="M226" s="294"/>
    </row>
    <row r="227" spans="1:13">
      <c r="A227" s="301">
        <v>750047</v>
      </c>
      <c r="B227" s="291" t="s">
        <v>595</v>
      </c>
      <c r="C227" s="291" t="s">
        <v>596</v>
      </c>
      <c r="D227" s="291" t="s">
        <v>597</v>
      </c>
      <c r="E227" s="291" t="s">
        <v>529</v>
      </c>
      <c r="F227" s="292" t="s">
        <v>611</v>
      </c>
      <c r="G227" s="293">
        <f t="shared" si="60"/>
        <v>750047</v>
      </c>
      <c r="H227" s="293">
        <f>COUNTIF($J$4:J227,J227)</f>
        <v>11</v>
      </c>
      <c r="I227" s="293" t="str">
        <f>IF(H227=1,COUNTIF($H$4:H227,1),"")</f>
        <v/>
      </c>
      <c r="J227" s="294" t="str">
        <f t="shared" si="61"/>
        <v>手稲区01私立01保育所</v>
      </c>
      <c r="K227" s="294" t="str">
        <f t="shared" si="62"/>
        <v>スター保育園前田園</v>
      </c>
      <c r="L227" s="295"/>
      <c r="M227" s="294"/>
    </row>
    <row r="228" spans="1:13" ht="11.25" customHeight="1">
      <c r="A228" s="301">
        <v>750048</v>
      </c>
      <c r="B228" s="291" t="s">
        <v>595</v>
      </c>
      <c r="C228" s="291" t="s">
        <v>596</v>
      </c>
      <c r="D228" s="291" t="s">
        <v>597</v>
      </c>
      <c r="E228" s="291" t="s">
        <v>529</v>
      </c>
      <c r="F228" s="292" t="s">
        <v>612</v>
      </c>
      <c r="G228" s="293">
        <f t="shared" si="60"/>
        <v>750048</v>
      </c>
      <c r="H228" s="293">
        <f>COUNTIF($J$4:J228,J228)</f>
        <v>12</v>
      </c>
      <c r="I228" s="293" t="str">
        <f>IF(H228=1,COUNTIF($H$4:H228,1),"")</f>
        <v/>
      </c>
      <c r="J228" s="294" t="str">
        <f t="shared" si="61"/>
        <v>手稲区01私立01保育所</v>
      </c>
      <c r="K228" s="294" t="str">
        <f t="shared" si="62"/>
        <v>新発寒みつばち保育園</v>
      </c>
      <c r="L228" s="295"/>
      <c r="M228" s="294"/>
    </row>
    <row r="229" spans="1:13">
      <c r="A229" s="301">
        <v>100016</v>
      </c>
      <c r="B229" s="291" t="s">
        <v>613</v>
      </c>
      <c r="C229" s="291" t="s">
        <v>596</v>
      </c>
      <c r="D229" s="291" t="s">
        <v>597</v>
      </c>
      <c r="E229" s="291" t="s">
        <v>324</v>
      </c>
      <c r="F229" s="292" t="s">
        <v>540</v>
      </c>
      <c r="G229" s="293">
        <f t="shared" si="60"/>
        <v>100016</v>
      </c>
      <c r="H229" s="293">
        <f>COUNTIF($J$4:J229,J229)</f>
        <v>1</v>
      </c>
      <c r="I229" s="293">
        <f>IF(H229=1,COUNTIF($H$4:H229,1),"")</f>
        <v>11</v>
      </c>
      <c r="J229" s="294" t="str">
        <f t="shared" si="61"/>
        <v>中央区02公設民営01保育所</v>
      </c>
      <c r="K229" s="294" t="str">
        <f t="shared" si="62"/>
        <v>札幌市大通保育園</v>
      </c>
      <c r="L229" s="295"/>
      <c r="M229" s="294"/>
    </row>
    <row r="230" spans="1:13" ht="11.25" customHeight="1">
      <c r="A230" s="301">
        <v>100017</v>
      </c>
      <c r="B230" s="291" t="s">
        <v>613</v>
      </c>
      <c r="C230" s="291" t="s">
        <v>596</v>
      </c>
      <c r="D230" s="291" t="s">
        <v>597</v>
      </c>
      <c r="E230" s="291" t="s">
        <v>324</v>
      </c>
      <c r="F230" s="292" t="s">
        <v>541</v>
      </c>
      <c r="G230" s="293">
        <f t="shared" si="60"/>
        <v>100017</v>
      </c>
      <c r="H230" s="293">
        <f>COUNTIF($J$4:J230,J230)</f>
        <v>2</v>
      </c>
      <c r="I230" s="293" t="str">
        <f>IF(H230=1,COUNTIF($H$4:H230,1),"")</f>
        <v/>
      </c>
      <c r="J230" s="294" t="str">
        <f t="shared" si="61"/>
        <v>中央区02公設民営01保育所</v>
      </c>
      <c r="K230" s="294" t="str">
        <f t="shared" si="62"/>
        <v>札幌市しせいかん保育園</v>
      </c>
      <c r="L230" s="295"/>
      <c r="M230" s="294"/>
    </row>
    <row r="231" spans="1:13" ht="11.25" customHeight="1">
      <c r="A231" s="301">
        <v>700015</v>
      </c>
      <c r="B231" s="291" t="s">
        <v>613</v>
      </c>
      <c r="C231" s="291" t="s">
        <v>596</v>
      </c>
      <c r="D231" s="291" t="s">
        <v>597</v>
      </c>
      <c r="E231" s="291" t="s">
        <v>321</v>
      </c>
      <c r="F231" s="292" t="s">
        <v>542</v>
      </c>
      <c r="G231" s="293">
        <f t="shared" si="60"/>
        <v>700015</v>
      </c>
      <c r="H231" s="293">
        <f>COUNTIF($J$4:J231,J231)</f>
        <v>1</v>
      </c>
      <c r="I231" s="293">
        <f>IF(H231=1,COUNTIF($H$4:H231,1),"")</f>
        <v>12</v>
      </c>
      <c r="J231" s="294" t="str">
        <f t="shared" si="61"/>
        <v>西区02公設民営01保育所</v>
      </c>
      <c r="K231" s="294" t="str">
        <f t="shared" si="62"/>
        <v>札幌市二十四軒南保育園</v>
      </c>
      <c r="L231" s="295"/>
      <c r="M231" s="294"/>
    </row>
    <row r="232" spans="1:13" ht="11.25" customHeight="1">
      <c r="A232" s="301">
        <v>100001</v>
      </c>
      <c r="B232" s="291" t="s">
        <v>995</v>
      </c>
      <c r="C232" s="291" t="s">
        <v>323</v>
      </c>
      <c r="D232" s="291" t="s">
        <v>996</v>
      </c>
      <c r="E232" s="291" t="s">
        <v>324</v>
      </c>
      <c r="F232" s="292" t="s">
        <v>543</v>
      </c>
      <c r="G232" s="293">
        <f t="shared" ref="G232" si="63">A232</f>
        <v>100001</v>
      </c>
      <c r="H232" s="293">
        <f>COUNTIF($J$4:J232,J232)</f>
        <v>1</v>
      </c>
      <c r="I232" s="293">
        <f>IF(H232=1,COUNTIF($H$4:H232,1),"")</f>
        <v>13</v>
      </c>
      <c r="J232" s="294" t="str">
        <f t="shared" si="61"/>
        <v>中央区03公立01保育所</v>
      </c>
      <c r="K232" s="294" t="str">
        <f t="shared" si="62"/>
        <v>札幌市あけぼの保育園</v>
      </c>
      <c r="L232" s="295"/>
      <c r="M232" s="294"/>
    </row>
    <row r="233" spans="1:13" ht="11.25" customHeight="1">
      <c r="A233" s="301">
        <v>200001</v>
      </c>
      <c r="B233" s="291" t="s">
        <v>568</v>
      </c>
      <c r="C233" s="291" t="s">
        <v>596</v>
      </c>
      <c r="D233" s="291" t="s">
        <v>597</v>
      </c>
      <c r="E233" s="291" t="s">
        <v>358</v>
      </c>
      <c r="F233" s="292" t="s">
        <v>544</v>
      </c>
      <c r="G233" s="293">
        <f t="shared" si="60"/>
        <v>200001</v>
      </c>
      <c r="H233" s="293">
        <f>COUNTIF($J$4:J233,J233)</f>
        <v>1</v>
      </c>
      <c r="I233" s="293">
        <f>IF(H233=1,COUNTIF($H$4:H233,1),"")</f>
        <v>14</v>
      </c>
      <c r="J233" s="294" t="str">
        <f t="shared" si="61"/>
        <v>北区03公立01保育所</v>
      </c>
      <c r="K233" s="294" t="str">
        <f t="shared" si="62"/>
        <v>札幌市新川保育園</v>
      </c>
      <c r="L233" s="295"/>
      <c r="M233" s="294"/>
    </row>
    <row r="234" spans="1:13" ht="11.25" customHeight="1">
      <c r="A234" s="301">
        <v>200002</v>
      </c>
      <c r="B234" s="291" t="s">
        <v>568</v>
      </c>
      <c r="C234" s="291" t="s">
        <v>596</v>
      </c>
      <c r="D234" s="291" t="s">
        <v>597</v>
      </c>
      <c r="E234" s="291" t="s">
        <v>358</v>
      </c>
      <c r="F234" s="292" t="s">
        <v>545</v>
      </c>
      <c r="G234" s="293">
        <f t="shared" si="60"/>
        <v>200002</v>
      </c>
      <c r="H234" s="293">
        <f>COUNTIF($J$4:J234,J234)</f>
        <v>2</v>
      </c>
      <c r="I234" s="293" t="str">
        <f>IF(H234=1,COUNTIF($H$4:H234,1),"")</f>
        <v/>
      </c>
      <c r="J234" s="294" t="str">
        <f t="shared" si="61"/>
        <v>北区03公立01保育所</v>
      </c>
      <c r="K234" s="294" t="str">
        <f t="shared" si="62"/>
        <v>札幌市新琴似保育園</v>
      </c>
      <c r="L234" s="295"/>
      <c r="M234" s="294"/>
    </row>
    <row r="235" spans="1:13" ht="11.25" customHeight="1">
      <c r="A235" s="301">
        <v>200006</v>
      </c>
      <c r="B235" s="291" t="s">
        <v>568</v>
      </c>
      <c r="C235" s="291" t="s">
        <v>596</v>
      </c>
      <c r="D235" s="291" t="s">
        <v>597</v>
      </c>
      <c r="E235" s="291" t="s">
        <v>358</v>
      </c>
      <c r="F235" s="292" t="s">
        <v>546</v>
      </c>
      <c r="G235" s="293">
        <f t="shared" si="60"/>
        <v>200006</v>
      </c>
      <c r="H235" s="293">
        <f>COUNTIF($J$4:J235,J235)</f>
        <v>3</v>
      </c>
      <c r="I235" s="293" t="str">
        <f>IF(H235=1,COUNTIF($H$4:H235,1),"")</f>
        <v/>
      </c>
      <c r="J235" s="294" t="str">
        <f t="shared" si="61"/>
        <v>北区03公立01保育所</v>
      </c>
      <c r="K235" s="294" t="str">
        <f t="shared" si="62"/>
        <v>札幌市北区保育・子育て支援センター</v>
      </c>
      <c r="L235" s="295"/>
      <c r="M235" s="294"/>
    </row>
    <row r="236" spans="1:13" ht="11.25" customHeight="1">
      <c r="A236" s="301">
        <v>300001</v>
      </c>
      <c r="B236" s="291" t="s">
        <v>568</v>
      </c>
      <c r="C236" s="291" t="s">
        <v>596</v>
      </c>
      <c r="D236" s="291" t="s">
        <v>597</v>
      </c>
      <c r="E236" s="291" t="s">
        <v>317</v>
      </c>
      <c r="F236" s="292" t="s">
        <v>547</v>
      </c>
      <c r="G236" s="293">
        <f t="shared" si="60"/>
        <v>300001</v>
      </c>
      <c r="H236" s="293">
        <f>COUNTIF($J$4:J236,J236)</f>
        <v>1</v>
      </c>
      <c r="I236" s="293">
        <f>IF(H236=1,COUNTIF($H$4:H236,1),"")</f>
        <v>15</v>
      </c>
      <c r="J236" s="294" t="str">
        <f t="shared" si="61"/>
        <v>東区03公立01保育所</v>
      </c>
      <c r="K236" s="294" t="str">
        <f t="shared" si="62"/>
        <v>札幌市東区保育・子育て支援センター</v>
      </c>
      <c r="L236" s="295"/>
      <c r="M236" s="294"/>
    </row>
    <row r="237" spans="1:13" ht="11.25" customHeight="1">
      <c r="A237" s="301">
        <v>300002</v>
      </c>
      <c r="B237" s="291" t="s">
        <v>568</v>
      </c>
      <c r="C237" s="291" t="s">
        <v>596</v>
      </c>
      <c r="D237" s="291" t="s">
        <v>597</v>
      </c>
      <c r="E237" s="291" t="s">
        <v>317</v>
      </c>
      <c r="F237" s="292" t="s">
        <v>548</v>
      </c>
      <c r="G237" s="293">
        <f t="shared" si="60"/>
        <v>300002</v>
      </c>
      <c r="H237" s="293">
        <f>COUNTIF($J$4:J237,J237)</f>
        <v>2</v>
      </c>
      <c r="I237" s="293" t="str">
        <f>IF(H237=1,COUNTIF($H$4:H237,1),"")</f>
        <v/>
      </c>
      <c r="J237" s="294" t="str">
        <f t="shared" si="61"/>
        <v>東区03公立01保育所</v>
      </c>
      <c r="K237" s="294" t="str">
        <f t="shared" si="62"/>
        <v>札幌市みかほ保育園</v>
      </c>
      <c r="L237" s="295"/>
      <c r="M237" s="294"/>
    </row>
    <row r="238" spans="1:13" ht="11.25" customHeight="1">
      <c r="A238" s="301">
        <v>400001</v>
      </c>
      <c r="B238" s="291" t="s">
        <v>568</v>
      </c>
      <c r="C238" s="291" t="s">
        <v>596</v>
      </c>
      <c r="D238" s="291" t="s">
        <v>597</v>
      </c>
      <c r="E238" s="291" t="s">
        <v>318</v>
      </c>
      <c r="F238" s="292" t="s">
        <v>549</v>
      </c>
      <c r="G238" s="293">
        <f t="shared" si="60"/>
        <v>400001</v>
      </c>
      <c r="H238" s="293">
        <f>COUNTIF($J$4:J238,J238)</f>
        <v>1</v>
      </c>
      <c r="I238" s="293">
        <f>IF(H238=1,COUNTIF($H$4:H238,1),"")</f>
        <v>16</v>
      </c>
      <c r="J238" s="294" t="str">
        <f t="shared" si="61"/>
        <v>白石区03公立01保育所</v>
      </c>
      <c r="K238" s="294" t="str">
        <f t="shared" si="62"/>
        <v>札幌市青葉保育園</v>
      </c>
      <c r="L238" s="295"/>
      <c r="M238" s="294"/>
    </row>
    <row r="239" spans="1:13" ht="11.25" customHeight="1">
      <c r="A239" s="301">
        <v>400002</v>
      </c>
      <c r="B239" s="291" t="s">
        <v>568</v>
      </c>
      <c r="C239" s="291" t="s">
        <v>596</v>
      </c>
      <c r="D239" s="291" t="s">
        <v>597</v>
      </c>
      <c r="E239" s="291" t="s">
        <v>318</v>
      </c>
      <c r="F239" s="292" t="s">
        <v>550</v>
      </c>
      <c r="G239" s="293">
        <f t="shared" si="60"/>
        <v>400002</v>
      </c>
      <c r="H239" s="293">
        <f>COUNTIF($J$4:J239,J239)</f>
        <v>2</v>
      </c>
      <c r="I239" s="293" t="str">
        <f>IF(H239=1,COUNTIF($H$4:H239,1),"")</f>
        <v/>
      </c>
      <c r="J239" s="294" t="str">
        <f t="shared" si="61"/>
        <v>白石区03公立01保育所</v>
      </c>
      <c r="K239" s="294" t="str">
        <f t="shared" si="62"/>
        <v>札幌市白石区保育・子育て支援センター</v>
      </c>
      <c r="L239" s="295"/>
      <c r="M239" s="294"/>
    </row>
    <row r="240" spans="1:13" ht="11.25" customHeight="1">
      <c r="A240" s="301">
        <v>400003</v>
      </c>
      <c r="B240" s="291" t="s">
        <v>568</v>
      </c>
      <c r="C240" s="291" t="s">
        <v>596</v>
      </c>
      <c r="D240" s="291" t="s">
        <v>597</v>
      </c>
      <c r="E240" s="291" t="s">
        <v>318</v>
      </c>
      <c r="F240" s="292" t="s">
        <v>551</v>
      </c>
      <c r="G240" s="293">
        <f t="shared" si="60"/>
        <v>400003</v>
      </c>
      <c r="H240" s="293">
        <f>COUNTIF($J$4:J240,J240)</f>
        <v>3</v>
      </c>
      <c r="I240" s="293" t="str">
        <f>IF(H240=1,COUNTIF($H$4:H240,1),"")</f>
        <v/>
      </c>
      <c r="J240" s="294" t="str">
        <f t="shared" si="61"/>
        <v>白石区03公立01保育所</v>
      </c>
      <c r="K240" s="294" t="str">
        <f t="shared" si="62"/>
        <v>札幌市東札幌保育園</v>
      </c>
      <c r="L240" s="295"/>
      <c r="M240" s="294"/>
    </row>
    <row r="241" spans="1:13" ht="11.25" customHeight="1">
      <c r="A241" s="301">
        <v>400004</v>
      </c>
      <c r="B241" s="291" t="s">
        <v>568</v>
      </c>
      <c r="C241" s="291" t="s">
        <v>596</v>
      </c>
      <c r="D241" s="291" t="s">
        <v>597</v>
      </c>
      <c r="E241" s="291" t="s">
        <v>318</v>
      </c>
      <c r="F241" s="292" t="s">
        <v>552</v>
      </c>
      <c r="G241" s="293">
        <f t="shared" si="60"/>
        <v>400004</v>
      </c>
      <c r="H241" s="293">
        <f>COUNTIF($J$4:J241,J241)</f>
        <v>4</v>
      </c>
      <c r="I241" s="293" t="str">
        <f>IF(H241=1,COUNTIF($H$4:H241,1),"")</f>
        <v/>
      </c>
      <c r="J241" s="294" t="str">
        <f t="shared" si="61"/>
        <v>白石区03公立01保育所</v>
      </c>
      <c r="K241" s="294" t="str">
        <f t="shared" si="62"/>
        <v>札幌市東白石保育園</v>
      </c>
      <c r="L241" s="295"/>
      <c r="M241" s="294"/>
    </row>
    <row r="242" spans="1:13" ht="11.25" customHeight="1">
      <c r="A242" s="301">
        <v>400005</v>
      </c>
      <c r="B242" s="291" t="s">
        <v>568</v>
      </c>
      <c r="C242" s="291" t="s">
        <v>596</v>
      </c>
      <c r="D242" s="291" t="s">
        <v>597</v>
      </c>
      <c r="E242" s="291" t="s">
        <v>318</v>
      </c>
      <c r="F242" s="292" t="s">
        <v>553</v>
      </c>
      <c r="G242" s="293">
        <f t="shared" si="60"/>
        <v>400005</v>
      </c>
      <c r="H242" s="293">
        <f>COUNTIF($J$4:J242,J242)</f>
        <v>5</v>
      </c>
      <c r="I242" s="293" t="str">
        <f>IF(H242=1,COUNTIF($H$4:H242,1),"")</f>
        <v/>
      </c>
      <c r="J242" s="294" t="str">
        <f t="shared" si="61"/>
        <v>白石区03公立01保育所</v>
      </c>
      <c r="K242" s="294" t="str">
        <f t="shared" si="62"/>
        <v>札幌市菊水乳児保育園</v>
      </c>
      <c r="L242" s="295"/>
      <c r="M242" s="294"/>
    </row>
    <row r="243" spans="1:13" ht="11.25" customHeight="1">
      <c r="A243" s="301">
        <v>450049</v>
      </c>
      <c r="B243" s="291" t="s">
        <v>568</v>
      </c>
      <c r="C243" s="291" t="s">
        <v>596</v>
      </c>
      <c r="D243" s="291" t="s">
        <v>597</v>
      </c>
      <c r="E243" s="291" t="s">
        <v>447</v>
      </c>
      <c r="F243" s="292" t="s">
        <v>554</v>
      </c>
      <c r="G243" s="293">
        <f t="shared" si="60"/>
        <v>450049</v>
      </c>
      <c r="H243" s="293">
        <f>COUNTIF($J$4:J243,J243)</f>
        <v>1</v>
      </c>
      <c r="I243" s="293">
        <f>IF(H243=1,COUNTIF($H$4:H243,1),"")</f>
        <v>17</v>
      </c>
      <c r="J243" s="294" t="str">
        <f t="shared" si="61"/>
        <v>厚別区03公立01保育所</v>
      </c>
      <c r="K243" s="294" t="str">
        <f t="shared" si="62"/>
        <v>札幌市厚別区保育・子育て支援センター</v>
      </c>
      <c r="L243" s="295"/>
      <c r="M243" s="294"/>
    </row>
    <row r="244" spans="1:13" ht="11.25" customHeight="1">
      <c r="A244" s="301">
        <v>500001</v>
      </c>
      <c r="B244" s="291" t="s">
        <v>568</v>
      </c>
      <c r="C244" s="291" t="s">
        <v>596</v>
      </c>
      <c r="D244" s="291" t="s">
        <v>597</v>
      </c>
      <c r="E244" s="291" t="s">
        <v>319</v>
      </c>
      <c r="F244" s="292" t="s">
        <v>555</v>
      </c>
      <c r="G244" s="293">
        <f t="shared" si="60"/>
        <v>500001</v>
      </c>
      <c r="H244" s="293">
        <f>COUNTIF($J$4:J244,J244)</f>
        <v>1</v>
      </c>
      <c r="I244" s="293">
        <f>IF(H244=1,COUNTIF($H$4:H244,1),"")</f>
        <v>18</v>
      </c>
      <c r="J244" s="294" t="str">
        <f t="shared" si="61"/>
        <v>豊平区03公立01保育所</v>
      </c>
      <c r="K244" s="294" t="str">
        <f t="shared" si="62"/>
        <v>札幌市豊平区保育・子育て支援センター</v>
      </c>
      <c r="L244" s="295"/>
      <c r="M244" s="294"/>
    </row>
    <row r="245" spans="1:13" ht="11.25" customHeight="1">
      <c r="A245" s="301">
        <v>500002</v>
      </c>
      <c r="B245" s="291" t="s">
        <v>568</v>
      </c>
      <c r="C245" s="291" t="s">
        <v>596</v>
      </c>
      <c r="D245" s="291" t="s">
        <v>597</v>
      </c>
      <c r="E245" s="291" t="s">
        <v>319</v>
      </c>
      <c r="F245" s="292" t="s">
        <v>556</v>
      </c>
      <c r="G245" s="293">
        <f t="shared" si="60"/>
        <v>500002</v>
      </c>
      <c r="H245" s="293">
        <f>COUNTIF($J$4:J245,J245)</f>
        <v>2</v>
      </c>
      <c r="I245" s="293" t="str">
        <f>IF(H245=1,COUNTIF($H$4:H245,1),"")</f>
        <v/>
      </c>
      <c r="J245" s="294" t="str">
        <f t="shared" si="61"/>
        <v>豊平区03公立01保育所</v>
      </c>
      <c r="K245" s="294" t="str">
        <f t="shared" si="62"/>
        <v>札幌市美園保育園</v>
      </c>
      <c r="L245" s="295"/>
      <c r="M245" s="294"/>
    </row>
    <row r="246" spans="1:13" ht="11.25" customHeight="1">
      <c r="A246" s="301">
        <v>500007</v>
      </c>
      <c r="B246" s="291" t="s">
        <v>568</v>
      </c>
      <c r="C246" s="291" t="s">
        <v>596</v>
      </c>
      <c r="D246" s="291" t="s">
        <v>597</v>
      </c>
      <c r="E246" s="291" t="s">
        <v>319</v>
      </c>
      <c r="F246" s="292" t="s">
        <v>557</v>
      </c>
      <c r="G246" s="293">
        <f t="shared" si="60"/>
        <v>500007</v>
      </c>
      <c r="H246" s="293">
        <f>COUNTIF($J$4:J246,J246)</f>
        <v>3</v>
      </c>
      <c r="I246" s="293" t="str">
        <f>IF(H246=1,COUNTIF($H$4:H246,1),"")</f>
        <v/>
      </c>
      <c r="J246" s="294" t="str">
        <f t="shared" si="61"/>
        <v>豊平区03公立01保育所</v>
      </c>
      <c r="K246" s="294" t="str">
        <f t="shared" si="62"/>
        <v>札幌市豊園保育園</v>
      </c>
      <c r="L246" s="295"/>
      <c r="M246" s="294"/>
    </row>
    <row r="247" spans="1:13" ht="11.25" customHeight="1">
      <c r="A247" s="301">
        <v>700001</v>
      </c>
      <c r="B247" s="291" t="s">
        <v>568</v>
      </c>
      <c r="C247" s="291" t="s">
        <v>596</v>
      </c>
      <c r="D247" s="291" t="s">
        <v>597</v>
      </c>
      <c r="E247" s="291" t="s">
        <v>321</v>
      </c>
      <c r="F247" s="292" t="s">
        <v>558</v>
      </c>
      <c r="G247" s="293">
        <f t="shared" si="60"/>
        <v>700001</v>
      </c>
      <c r="H247" s="293">
        <f>COUNTIF($J$4:J247,J247)</f>
        <v>1</v>
      </c>
      <c r="I247" s="293">
        <f>IF(H247=1,COUNTIF($H$4:H247,1),"")</f>
        <v>19</v>
      </c>
      <c r="J247" s="294" t="str">
        <f t="shared" si="61"/>
        <v>西区03公立01保育所</v>
      </c>
      <c r="K247" s="294" t="str">
        <f t="shared" si="62"/>
        <v>札幌市西区保育・子育て支援センター</v>
      </c>
      <c r="L247" s="295"/>
      <c r="M247" s="294"/>
    </row>
    <row r="248" spans="1:13" ht="11.25" customHeight="1">
      <c r="A248" s="301">
        <v>700002</v>
      </c>
      <c r="B248" s="291" t="s">
        <v>568</v>
      </c>
      <c r="C248" s="291" t="s">
        <v>596</v>
      </c>
      <c r="D248" s="291" t="s">
        <v>597</v>
      </c>
      <c r="E248" s="291" t="s">
        <v>321</v>
      </c>
      <c r="F248" s="292" t="s">
        <v>559</v>
      </c>
      <c r="G248" s="293">
        <f t="shared" si="60"/>
        <v>700002</v>
      </c>
      <c r="H248" s="293">
        <f>COUNTIF($J$4:J248,J248)</f>
        <v>2</v>
      </c>
      <c r="I248" s="293" t="str">
        <f>IF(H248=1,COUNTIF($H$4:H248,1),"")</f>
        <v/>
      </c>
      <c r="J248" s="294" t="str">
        <f t="shared" si="61"/>
        <v>西区03公立01保育所</v>
      </c>
      <c r="K248" s="294" t="str">
        <f t="shared" si="62"/>
        <v>札幌市山の手保育園</v>
      </c>
      <c r="L248" s="295"/>
      <c r="M248" s="294"/>
    </row>
    <row r="249" spans="1:13">
      <c r="A249" s="301">
        <v>750001</v>
      </c>
      <c r="B249" s="291" t="s">
        <v>568</v>
      </c>
      <c r="C249" s="291" t="s">
        <v>596</v>
      </c>
      <c r="D249" s="291" t="s">
        <v>597</v>
      </c>
      <c r="E249" s="291" t="s">
        <v>529</v>
      </c>
      <c r="F249" s="292" t="s">
        <v>560</v>
      </c>
      <c r="G249" s="293">
        <f t="shared" si="60"/>
        <v>750001</v>
      </c>
      <c r="H249" s="293">
        <f>COUNTIF($J$4:J249,J249)</f>
        <v>1</v>
      </c>
      <c r="I249" s="293">
        <f>IF(H249=1,COUNTIF($H$4:H249,1),"")</f>
        <v>20</v>
      </c>
      <c r="J249" s="294" t="str">
        <f t="shared" si="61"/>
        <v>手稲区03公立01保育所</v>
      </c>
      <c r="K249" s="294" t="str">
        <f t="shared" si="62"/>
        <v>札幌市手稲区保育・子育て支援センター</v>
      </c>
      <c r="L249" s="295"/>
      <c r="M249" s="294"/>
    </row>
    <row r="250" spans="1:13">
      <c r="A250" s="301">
        <v>100001</v>
      </c>
      <c r="B250" s="291" t="s">
        <v>568</v>
      </c>
      <c r="C250" s="291" t="s">
        <v>596</v>
      </c>
      <c r="D250" s="291" t="s">
        <v>597</v>
      </c>
      <c r="E250" s="291" t="s">
        <v>324</v>
      </c>
      <c r="F250" s="292" t="s">
        <v>543</v>
      </c>
      <c r="G250" s="293">
        <f t="shared" si="60"/>
        <v>100001</v>
      </c>
      <c r="H250" s="293">
        <f>COUNTIF($J$4:J250,J250)</f>
        <v>2</v>
      </c>
      <c r="I250" s="293" t="str">
        <f>IF(H250=1,COUNTIF($H$4:H250,1),"")</f>
        <v/>
      </c>
      <c r="J250" s="294" t="str">
        <f t="shared" si="61"/>
        <v>中央区03公立01保育所</v>
      </c>
      <c r="K250" s="294" t="str">
        <f t="shared" si="62"/>
        <v>札幌市あけぼの保育園</v>
      </c>
      <c r="L250" s="295"/>
      <c r="M250" s="294"/>
    </row>
    <row r="251" spans="1:13" ht="11.25" customHeight="1">
      <c r="A251" s="301">
        <v>100055</v>
      </c>
      <c r="B251" s="291" t="s">
        <v>566</v>
      </c>
      <c r="C251" s="291" t="s">
        <v>561</v>
      </c>
      <c r="D251" s="291" t="s">
        <v>614</v>
      </c>
      <c r="E251" s="291" t="s">
        <v>324</v>
      </c>
      <c r="F251" s="292" t="s">
        <v>615</v>
      </c>
      <c r="G251" s="293">
        <f t="shared" si="60"/>
        <v>100055</v>
      </c>
      <c r="H251" s="293">
        <f>COUNTIF($J$4:J251,J251)</f>
        <v>1</v>
      </c>
      <c r="I251" s="293">
        <f>IF(H251=1,COUNTIF($H$4:H251,1),"")</f>
        <v>21</v>
      </c>
      <c r="J251" s="294" t="str">
        <f t="shared" si="61"/>
        <v>中央区01私立02幼稚園</v>
      </c>
      <c r="K251" s="294" t="str">
        <f t="shared" si="62"/>
        <v>さゆり幼稚園</v>
      </c>
      <c r="L251" s="295"/>
      <c r="M251" s="294"/>
    </row>
    <row r="252" spans="1:13" ht="11.25" customHeight="1">
      <c r="A252" s="301">
        <v>100056</v>
      </c>
      <c r="B252" s="291" t="s">
        <v>566</v>
      </c>
      <c r="C252" s="291" t="s">
        <v>561</v>
      </c>
      <c r="D252" s="291" t="s">
        <v>614</v>
      </c>
      <c r="E252" s="291" t="s">
        <v>324</v>
      </c>
      <c r="F252" s="292" t="s">
        <v>616</v>
      </c>
      <c r="G252" s="293">
        <f t="shared" si="60"/>
        <v>100056</v>
      </c>
      <c r="H252" s="293">
        <f>COUNTIF($J$4:J252,J252)</f>
        <v>2</v>
      </c>
      <c r="I252" s="293" t="str">
        <f>IF(H252=1,COUNTIF($H$4:H252,1),"")</f>
        <v/>
      </c>
      <c r="J252" s="294" t="str">
        <f t="shared" si="61"/>
        <v>中央区01私立02幼稚園</v>
      </c>
      <c r="K252" s="294" t="str">
        <f t="shared" si="62"/>
        <v>こひつじ幼稚園</v>
      </c>
      <c r="L252" s="295"/>
      <c r="M252" s="294"/>
    </row>
    <row r="253" spans="1:13" ht="11.25" customHeight="1">
      <c r="A253" s="301">
        <v>100080</v>
      </c>
      <c r="B253" s="291" t="s">
        <v>566</v>
      </c>
      <c r="C253" s="291" t="s">
        <v>561</v>
      </c>
      <c r="D253" s="291" t="s">
        <v>614</v>
      </c>
      <c r="E253" s="291" t="s">
        <v>324</v>
      </c>
      <c r="F253" s="292" t="s">
        <v>617</v>
      </c>
      <c r="G253" s="293">
        <f t="shared" si="60"/>
        <v>100080</v>
      </c>
      <c r="H253" s="293">
        <f>COUNTIF($J$4:J253,J253)</f>
        <v>3</v>
      </c>
      <c r="I253" s="293" t="str">
        <f>IF(H253=1,COUNTIF($H$4:H253,1),"")</f>
        <v/>
      </c>
      <c r="J253" s="294" t="str">
        <f t="shared" si="61"/>
        <v>中央区01私立02幼稚園</v>
      </c>
      <c r="K253" s="294" t="str">
        <f t="shared" si="62"/>
        <v>桑園幼稚園</v>
      </c>
      <c r="L253" s="295"/>
      <c r="M253" s="294"/>
    </row>
    <row r="254" spans="1:13" ht="11.25" customHeight="1">
      <c r="A254" s="301">
        <v>100079</v>
      </c>
      <c r="B254" s="291" t="s">
        <v>566</v>
      </c>
      <c r="C254" s="291" t="s">
        <v>561</v>
      </c>
      <c r="D254" s="291" t="s">
        <v>614</v>
      </c>
      <c r="E254" s="291" t="s">
        <v>324</v>
      </c>
      <c r="F254" s="292" t="s">
        <v>618</v>
      </c>
      <c r="G254" s="293">
        <f t="shared" si="60"/>
        <v>100079</v>
      </c>
      <c r="H254" s="293">
        <f>COUNTIF($J$4:J254,J254)</f>
        <v>4</v>
      </c>
      <c r="I254" s="293" t="str">
        <f>IF(H254=1,COUNTIF($H$4:H254,1),"")</f>
        <v/>
      </c>
      <c r="J254" s="294" t="str">
        <f t="shared" si="61"/>
        <v>中央区01私立02幼稚園</v>
      </c>
      <c r="K254" s="294" t="str">
        <f t="shared" si="62"/>
        <v>めばえ幼稚園</v>
      </c>
      <c r="L254" s="295"/>
      <c r="M254" s="294"/>
    </row>
    <row r="255" spans="1:13" ht="11.25" customHeight="1">
      <c r="A255" s="301">
        <v>100081</v>
      </c>
      <c r="B255" s="291" t="s">
        <v>566</v>
      </c>
      <c r="C255" s="291" t="s">
        <v>561</v>
      </c>
      <c r="D255" s="291" t="s">
        <v>614</v>
      </c>
      <c r="E255" s="291" t="s">
        <v>324</v>
      </c>
      <c r="F255" s="292" t="s">
        <v>619</v>
      </c>
      <c r="G255" s="293">
        <f t="shared" si="60"/>
        <v>100081</v>
      </c>
      <c r="H255" s="293">
        <f>COUNTIF($J$4:J255,J255)</f>
        <v>5</v>
      </c>
      <c r="I255" s="293" t="str">
        <f>IF(H255=1,COUNTIF($H$4:H255,1),"")</f>
        <v/>
      </c>
      <c r="J255" s="294" t="str">
        <f t="shared" si="61"/>
        <v>中央区01私立02幼稚園</v>
      </c>
      <c r="K255" s="294" t="str">
        <f t="shared" si="62"/>
        <v>札幌円山幼稚園</v>
      </c>
      <c r="L255" s="295"/>
      <c r="M255" s="294"/>
    </row>
    <row r="256" spans="1:13" ht="11.25" customHeight="1">
      <c r="A256" s="301">
        <v>100091</v>
      </c>
      <c r="B256" s="291" t="s">
        <v>566</v>
      </c>
      <c r="C256" s="291" t="s">
        <v>561</v>
      </c>
      <c r="D256" s="291" t="s">
        <v>614</v>
      </c>
      <c r="E256" s="291" t="s">
        <v>324</v>
      </c>
      <c r="F256" s="292" t="s">
        <v>620</v>
      </c>
      <c r="G256" s="293">
        <f t="shared" si="60"/>
        <v>100091</v>
      </c>
      <c r="H256" s="293">
        <f>COUNTIF($J$4:J256,J256)</f>
        <v>6</v>
      </c>
      <c r="I256" s="293" t="str">
        <f>IF(H256=1,COUNTIF($H$4:H256,1),"")</f>
        <v/>
      </c>
      <c r="J256" s="294" t="str">
        <f t="shared" si="61"/>
        <v>中央区01私立02幼稚園</v>
      </c>
      <c r="K256" s="294" t="str">
        <f t="shared" si="62"/>
        <v>札幌大谷第二幼稚園</v>
      </c>
      <c r="L256" s="295"/>
      <c r="M256" s="294"/>
    </row>
    <row r="257" spans="1:13" ht="11.25" customHeight="1">
      <c r="A257" s="301">
        <v>100092</v>
      </c>
      <c r="B257" s="291" t="s">
        <v>566</v>
      </c>
      <c r="C257" s="291" t="s">
        <v>561</v>
      </c>
      <c r="D257" s="291" t="s">
        <v>614</v>
      </c>
      <c r="E257" s="291" t="s">
        <v>324</v>
      </c>
      <c r="F257" s="292" t="s">
        <v>621</v>
      </c>
      <c r="G257" s="293">
        <f t="shared" si="60"/>
        <v>100092</v>
      </c>
      <c r="H257" s="293">
        <f>COUNTIF($J$4:J257,J257)</f>
        <v>7</v>
      </c>
      <c r="I257" s="293" t="str">
        <f>IF(H257=1,COUNTIF($H$4:H257,1),"")</f>
        <v/>
      </c>
      <c r="J257" s="294" t="str">
        <f t="shared" si="61"/>
        <v>中央区01私立02幼稚園</v>
      </c>
      <c r="K257" s="294" t="str">
        <f t="shared" si="62"/>
        <v>ひかり幼稚園</v>
      </c>
      <c r="L257" s="295"/>
      <c r="M257" s="294"/>
    </row>
    <row r="258" spans="1:13" ht="11.25" customHeight="1">
      <c r="A258" s="301">
        <v>100093</v>
      </c>
      <c r="B258" s="291" t="s">
        <v>566</v>
      </c>
      <c r="C258" s="291" t="s">
        <v>561</v>
      </c>
      <c r="D258" s="291" t="s">
        <v>614</v>
      </c>
      <c r="E258" s="291" t="s">
        <v>324</v>
      </c>
      <c r="F258" s="292" t="s">
        <v>622</v>
      </c>
      <c r="G258" s="293">
        <f t="shared" si="60"/>
        <v>100093</v>
      </c>
      <c r="H258" s="293">
        <f>COUNTIF($J$4:J258,J258)</f>
        <v>8</v>
      </c>
      <c r="I258" s="293" t="str">
        <f>IF(H258=1,COUNTIF($H$4:H258,1),"")</f>
        <v/>
      </c>
      <c r="J258" s="294" t="str">
        <f t="shared" si="61"/>
        <v>中央区01私立02幼稚園</v>
      </c>
      <c r="K258" s="294" t="str">
        <f t="shared" si="62"/>
        <v>札幌いづみ幼稚園</v>
      </c>
      <c r="L258" s="295"/>
      <c r="M258" s="294"/>
    </row>
    <row r="259" spans="1:13" ht="11.25" customHeight="1">
      <c r="A259" s="301">
        <v>100107</v>
      </c>
      <c r="B259" s="291" t="s">
        <v>566</v>
      </c>
      <c r="C259" s="291" t="s">
        <v>561</v>
      </c>
      <c r="D259" s="291" t="s">
        <v>614</v>
      </c>
      <c r="E259" s="291" t="s">
        <v>324</v>
      </c>
      <c r="F259" s="292" t="s">
        <v>623</v>
      </c>
      <c r="G259" s="293">
        <f t="shared" si="60"/>
        <v>100107</v>
      </c>
      <c r="H259" s="293">
        <f>COUNTIF($J$4:J259,J259)</f>
        <v>9</v>
      </c>
      <c r="I259" s="293" t="str">
        <f>IF(H259=1,COUNTIF($H$4:H259,1),"")</f>
        <v/>
      </c>
      <c r="J259" s="294" t="str">
        <f t="shared" si="61"/>
        <v>中央区01私立02幼稚園</v>
      </c>
      <c r="K259" s="294" t="str">
        <f t="shared" si="62"/>
        <v>宮の森幼稚園</v>
      </c>
      <c r="L259" s="295"/>
      <c r="M259" s="294"/>
    </row>
    <row r="260" spans="1:13" ht="11.25" customHeight="1">
      <c r="A260" s="301">
        <v>200070</v>
      </c>
      <c r="B260" s="291" t="s">
        <v>566</v>
      </c>
      <c r="C260" s="291" t="s">
        <v>561</v>
      </c>
      <c r="D260" s="291" t="s">
        <v>614</v>
      </c>
      <c r="E260" s="291" t="s">
        <v>358</v>
      </c>
      <c r="F260" s="292" t="s">
        <v>624</v>
      </c>
      <c r="G260" s="293">
        <f t="shared" si="60"/>
        <v>200070</v>
      </c>
      <c r="H260" s="293">
        <f>COUNTIF($J$4:J260,J260)</f>
        <v>1</v>
      </c>
      <c r="I260" s="293">
        <f>IF(H260=1,COUNTIF($H$4:H260,1),"")</f>
        <v>22</v>
      </c>
      <c r="J260" s="294" t="str">
        <f t="shared" si="61"/>
        <v>北区01私立02幼稚園</v>
      </c>
      <c r="K260" s="294" t="str">
        <f t="shared" si="62"/>
        <v>百合が原幼稚園</v>
      </c>
      <c r="L260" s="295"/>
      <c r="M260" s="294"/>
    </row>
    <row r="261" spans="1:13" ht="11.25" customHeight="1">
      <c r="A261" s="301">
        <v>200087</v>
      </c>
      <c r="B261" s="291" t="s">
        <v>566</v>
      </c>
      <c r="C261" s="291" t="s">
        <v>561</v>
      </c>
      <c r="D261" s="291" t="s">
        <v>614</v>
      </c>
      <c r="E261" s="291" t="s">
        <v>358</v>
      </c>
      <c r="F261" s="292" t="s">
        <v>625</v>
      </c>
      <c r="G261" s="293">
        <f t="shared" si="60"/>
        <v>200087</v>
      </c>
      <c r="H261" s="293">
        <f>COUNTIF($J$4:J261,J261)</f>
        <v>2</v>
      </c>
      <c r="I261" s="293" t="str">
        <f>IF(H261=1,COUNTIF($H$4:H261,1),"")</f>
        <v/>
      </c>
      <c r="J261" s="294" t="str">
        <f t="shared" si="61"/>
        <v>北区01私立02幼稚園</v>
      </c>
      <c r="K261" s="294" t="str">
        <f t="shared" si="62"/>
        <v>そうせい幼稚園</v>
      </c>
      <c r="L261" s="295"/>
      <c r="M261" s="294"/>
    </row>
    <row r="262" spans="1:13" ht="11.25" customHeight="1">
      <c r="A262" s="301">
        <v>200096</v>
      </c>
      <c r="B262" s="291" t="s">
        <v>566</v>
      </c>
      <c r="C262" s="291" t="s">
        <v>561</v>
      </c>
      <c r="D262" s="291" t="s">
        <v>614</v>
      </c>
      <c r="E262" s="291" t="s">
        <v>358</v>
      </c>
      <c r="F262" s="292" t="s">
        <v>626</v>
      </c>
      <c r="G262" s="293">
        <f t="shared" ref="G262:G325" si="64">A262</f>
        <v>200096</v>
      </c>
      <c r="H262" s="293">
        <f>COUNTIF($J$4:J262,J262)</f>
        <v>3</v>
      </c>
      <c r="I262" s="293" t="str">
        <f>IF(H262=1,COUNTIF($H$4:H262,1),"")</f>
        <v/>
      </c>
      <c r="J262" s="294" t="str">
        <f t="shared" ref="J262:J325" si="65">$E262&amp;$B262&amp;$C262</f>
        <v>北区01私立02幼稚園</v>
      </c>
      <c r="K262" s="294" t="str">
        <f t="shared" ref="K262:K325" si="66">$F262</f>
        <v>藤幼稚園</v>
      </c>
      <c r="L262" s="295"/>
      <c r="M262" s="294"/>
    </row>
    <row r="263" spans="1:13" ht="11.25" customHeight="1">
      <c r="A263" s="301">
        <v>200102</v>
      </c>
      <c r="B263" s="291" t="s">
        <v>566</v>
      </c>
      <c r="C263" s="291" t="s">
        <v>561</v>
      </c>
      <c r="D263" s="291" t="s">
        <v>614</v>
      </c>
      <c r="E263" s="291" t="s">
        <v>358</v>
      </c>
      <c r="F263" s="292" t="s">
        <v>627</v>
      </c>
      <c r="G263" s="293">
        <f t="shared" si="64"/>
        <v>200102</v>
      </c>
      <c r="H263" s="293">
        <f>COUNTIF($J$4:J263,J263)</f>
        <v>4</v>
      </c>
      <c r="I263" s="293" t="str">
        <f>IF(H263=1,COUNTIF($H$4:H263,1),"")</f>
        <v/>
      </c>
      <c r="J263" s="294" t="str">
        <f t="shared" si="65"/>
        <v>北区01私立02幼稚園</v>
      </c>
      <c r="K263" s="294" t="str">
        <f t="shared" si="66"/>
        <v>新琴似育英幼稚園</v>
      </c>
      <c r="L263" s="295"/>
      <c r="M263" s="294"/>
    </row>
    <row r="264" spans="1:13" ht="11.25" customHeight="1">
      <c r="A264" s="301">
        <v>200112</v>
      </c>
      <c r="B264" s="291" t="s">
        <v>566</v>
      </c>
      <c r="C264" s="291" t="s">
        <v>561</v>
      </c>
      <c r="D264" s="291" t="s">
        <v>614</v>
      </c>
      <c r="E264" s="291" t="s">
        <v>358</v>
      </c>
      <c r="F264" s="292" t="s">
        <v>628</v>
      </c>
      <c r="G264" s="293">
        <f t="shared" si="64"/>
        <v>200112</v>
      </c>
      <c r="H264" s="293">
        <f>COUNTIF($J$4:J264,J264)</f>
        <v>5</v>
      </c>
      <c r="I264" s="293" t="str">
        <f>IF(H264=1,COUNTIF($H$4:H264,1),"")</f>
        <v/>
      </c>
      <c r="J264" s="294" t="str">
        <f t="shared" si="65"/>
        <v>北区01私立02幼稚園</v>
      </c>
      <c r="K264" s="294" t="str">
        <f t="shared" si="66"/>
        <v>札幌三育幼稚園</v>
      </c>
      <c r="L264" s="295"/>
      <c r="M264" s="294"/>
    </row>
    <row r="265" spans="1:13" ht="11.25" customHeight="1">
      <c r="A265" s="301">
        <v>300078</v>
      </c>
      <c r="B265" s="291" t="s">
        <v>566</v>
      </c>
      <c r="C265" s="291" t="s">
        <v>561</v>
      </c>
      <c r="D265" s="291" t="s">
        <v>614</v>
      </c>
      <c r="E265" s="291" t="s">
        <v>317</v>
      </c>
      <c r="F265" s="292" t="s">
        <v>629</v>
      </c>
      <c r="G265" s="293">
        <f t="shared" si="64"/>
        <v>300078</v>
      </c>
      <c r="H265" s="293">
        <f>COUNTIF($J$4:J265,J265)</f>
        <v>1</v>
      </c>
      <c r="I265" s="293">
        <f>IF(H265=1,COUNTIF($H$4:H265,1),"")</f>
        <v>23</v>
      </c>
      <c r="J265" s="294" t="str">
        <f t="shared" si="65"/>
        <v>東区01私立02幼稚園</v>
      </c>
      <c r="K265" s="294" t="str">
        <f t="shared" si="66"/>
        <v>天使幼稚園</v>
      </c>
      <c r="L265" s="295"/>
      <c r="M265" s="294"/>
    </row>
    <row r="266" spans="1:13" ht="11.25" customHeight="1">
      <c r="A266" s="301">
        <v>300079</v>
      </c>
      <c r="B266" s="291" t="s">
        <v>566</v>
      </c>
      <c r="C266" s="291" t="s">
        <v>561</v>
      </c>
      <c r="D266" s="291" t="s">
        <v>614</v>
      </c>
      <c r="E266" s="291" t="s">
        <v>317</v>
      </c>
      <c r="F266" s="292" t="s">
        <v>630</v>
      </c>
      <c r="G266" s="293">
        <f t="shared" si="64"/>
        <v>300079</v>
      </c>
      <c r="H266" s="293">
        <f>COUNTIF($J$4:J266,J266)</f>
        <v>2</v>
      </c>
      <c r="I266" s="293" t="str">
        <f>IF(H266=1,COUNTIF($H$4:H266,1),"")</f>
        <v/>
      </c>
      <c r="J266" s="294" t="str">
        <f t="shared" si="65"/>
        <v>東区01私立02幼稚園</v>
      </c>
      <c r="K266" s="294" t="str">
        <f t="shared" si="66"/>
        <v>あゆみ幼稚園</v>
      </c>
      <c r="L266" s="295"/>
      <c r="M266" s="294"/>
    </row>
    <row r="267" spans="1:13" ht="11.25" customHeight="1">
      <c r="A267" s="301">
        <v>300080</v>
      </c>
      <c r="B267" s="291" t="s">
        <v>566</v>
      </c>
      <c r="C267" s="291" t="s">
        <v>561</v>
      </c>
      <c r="D267" s="291" t="s">
        <v>614</v>
      </c>
      <c r="E267" s="291" t="s">
        <v>317</v>
      </c>
      <c r="F267" s="292" t="s">
        <v>631</v>
      </c>
      <c r="G267" s="293">
        <f t="shared" si="64"/>
        <v>300080</v>
      </c>
      <c r="H267" s="293">
        <f>COUNTIF($J$4:J267,J267)</f>
        <v>3</v>
      </c>
      <c r="I267" s="293" t="str">
        <f>IF(H267=1,COUNTIF($H$4:H267,1),"")</f>
        <v/>
      </c>
      <c r="J267" s="294" t="str">
        <f t="shared" si="65"/>
        <v>東区01私立02幼稚園</v>
      </c>
      <c r="K267" s="294" t="str">
        <f t="shared" si="66"/>
        <v>あゆみ第二幼稚園</v>
      </c>
      <c r="L267" s="295"/>
      <c r="M267" s="294"/>
    </row>
    <row r="268" spans="1:13" ht="11.25" customHeight="1">
      <c r="A268" s="301">
        <v>300089</v>
      </c>
      <c r="B268" s="291" t="s">
        <v>566</v>
      </c>
      <c r="C268" s="291" t="s">
        <v>561</v>
      </c>
      <c r="D268" s="291" t="s">
        <v>614</v>
      </c>
      <c r="E268" s="291" t="s">
        <v>317</v>
      </c>
      <c r="F268" s="292" t="s">
        <v>632</v>
      </c>
      <c r="G268" s="293">
        <f t="shared" si="64"/>
        <v>300089</v>
      </c>
      <c r="H268" s="293">
        <f>COUNTIF($J$4:J268,J268)</f>
        <v>4</v>
      </c>
      <c r="I268" s="293" t="str">
        <f>IF(H268=1,COUNTIF($H$4:H268,1),"")</f>
        <v/>
      </c>
      <c r="J268" s="294" t="str">
        <f t="shared" si="65"/>
        <v>東区01私立02幼稚園</v>
      </c>
      <c r="K268" s="294" t="str">
        <f t="shared" si="66"/>
        <v>札幌大谷大学附属幼稚園</v>
      </c>
      <c r="L268" s="295"/>
      <c r="M268" s="294"/>
    </row>
    <row r="269" spans="1:13" ht="11.25" customHeight="1">
      <c r="A269" s="301">
        <v>300091</v>
      </c>
      <c r="B269" s="291" t="s">
        <v>566</v>
      </c>
      <c r="C269" s="291" t="s">
        <v>561</v>
      </c>
      <c r="D269" s="291" t="s">
        <v>614</v>
      </c>
      <c r="E269" s="291" t="s">
        <v>317</v>
      </c>
      <c r="F269" s="292" t="s">
        <v>633</v>
      </c>
      <c r="G269" s="293">
        <f t="shared" si="64"/>
        <v>300091</v>
      </c>
      <c r="H269" s="293">
        <f>COUNTIF($J$4:J269,J269)</f>
        <v>5</v>
      </c>
      <c r="I269" s="293" t="str">
        <f>IF(H269=1,COUNTIF($H$4:H269,1),"")</f>
        <v/>
      </c>
      <c r="J269" s="294" t="str">
        <f t="shared" si="65"/>
        <v>東区01私立02幼稚園</v>
      </c>
      <c r="K269" s="294" t="str">
        <f t="shared" si="66"/>
        <v>札幌幼稚園</v>
      </c>
      <c r="L269" s="295"/>
      <c r="M269" s="294"/>
    </row>
    <row r="270" spans="1:13" ht="11.25" customHeight="1">
      <c r="A270" s="301">
        <v>400062</v>
      </c>
      <c r="B270" s="291" t="s">
        <v>566</v>
      </c>
      <c r="C270" s="291" t="s">
        <v>561</v>
      </c>
      <c r="D270" s="291" t="s">
        <v>614</v>
      </c>
      <c r="E270" s="291" t="s">
        <v>318</v>
      </c>
      <c r="F270" s="292" t="s">
        <v>634</v>
      </c>
      <c r="G270" s="293">
        <f t="shared" si="64"/>
        <v>400062</v>
      </c>
      <c r="H270" s="293">
        <f>COUNTIF($J$4:J270,J270)</f>
        <v>1</v>
      </c>
      <c r="I270" s="293">
        <f>IF(H270=1,COUNTIF($H$4:H270,1),"")</f>
        <v>24</v>
      </c>
      <c r="J270" s="294" t="str">
        <f t="shared" si="65"/>
        <v>白石区01私立02幼稚園</v>
      </c>
      <c r="K270" s="294" t="str">
        <f t="shared" si="66"/>
        <v>しろいし幼稚園</v>
      </c>
      <c r="L270" s="295"/>
      <c r="M270" s="294"/>
    </row>
    <row r="271" spans="1:13" ht="11.25" customHeight="1">
      <c r="A271" s="301">
        <v>400073</v>
      </c>
      <c r="B271" s="291" t="s">
        <v>566</v>
      </c>
      <c r="C271" s="291" t="s">
        <v>561</v>
      </c>
      <c r="D271" s="291" t="s">
        <v>614</v>
      </c>
      <c r="E271" s="291" t="s">
        <v>318</v>
      </c>
      <c r="F271" s="292" t="s">
        <v>635</v>
      </c>
      <c r="G271" s="293">
        <f t="shared" si="64"/>
        <v>400073</v>
      </c>
      <c r="H271" s="293">
        <f>COUNTIF($J$4:J271,J271)</f>
        <v>2</v>
      </c>
      <c r="I271" s="293" t="str">
        <f>IF(H271=1,COUNTIF($H$4:H271,1),"")</f>
        <v/>
      </c>
      <c r="J271" s="294" t="str">
        <f t="shared" si="65"/>
        <v>白石区01私立02幼稚園</v>
      </c>
      <c r="K271" s="294" t="str">
        <f t="shared" si="66"/>
        <v>南郷札幌幼稚園</v>
      </c>
      <c r="L271" s="295"/>
      <c r="M271" s="294"/>
    </row>
    <row r="272" spans="1:13" ht="11.25" customHeight="1">
      <c r="A272" s="301">
        <v>400075</v>
      </c>
      <c r="B272" s="291" t="s">
        <v>566</v>
      </c>
      <c r="C272" s="291" t="s">
        <v>561</v>
      </c>
      <c r="D272" s="291" t="s">
        <v>614</v>
      </c>
      <c r="E272" s="291" t="s">
        <v>318</v>
      </c>
      <c r="F272" s="292" t="s">
        <v>636</v>
      </c>
      <c r="G272" s="293">
        <f t="shared" si="64"/>
        <v>400075</v>
      </c>
      <c r="H272" s="293">
        <f>COUNTIF($J$4:J272,J272)</f>
        <v>3</v>
      </c>
      <c r="I272" s="293" t="str">
        <f>IF(H272=1,COUNTIF($H$4:H272,1),"")</f>
        <v/>
      </c>
      <c r="J272" s="294" t="str">
        <f t="shared" si="65"/>
        <v>白石区01私立02幼稚園</v>
      </c>
      <c r="K272" s="294" t="str">
        <f t="shared" si="66"/>
        <v>札幌白樺幼稚園</v>
      </c>
      <c r="L272" s="295"/>
      <c r="M272" s="294"/>
    </row>
    <row r="273" spans="1:13" ht="11.25" customHeight="1">
      <c r="A273" s="301">
        <v>400076</v>
      </c>
      <c r="B273" s="291" t="s">
        <v>566</v>
      </c>
      <c r="C273" s="291" t="s">
        <v>561</v>
      </c>
      <c r="D273" s="291" t="s">
        <v>614</v>
      </c>
      <c r="E273" s="291" t="s">
        <v>318</v>
      </c>
      <c r="F273" s="292" t="s">
        <v>637</v>
      </c>
      <c r="G273" s="293">
        <f t="shared" si="64"/>
        <v>400076</v>
      </c>
      <c r="H273" s="293">
        <f>COUNTIF($J$4:J273,J273)</f>
        <v>4</v>
      </c>
      <c r="I273" s="293" t="str">
        <f>IF(H273=1,COUNTIF($H$4:H273,1),"")</f>
        <v/>
      </c>
      <c r="J273" s="294" t="str">
        <f t="shared" si="65"/>
        <v>白石区01私立02幼稚園</v>
      </c>
      <c r="K273" s="294" t="str">
        <f t="shared" si="66"/>
        <v>本郷幼稚園</v>
      </c>
      <c r="L273" s="295"/>
      <c r="M273" s="294"/>
    </row>
    <row r="274" spans="1:13" ht="11.25" customHeight="1">
      <c r="A274" s="301">
        <v>450035</v>
      </c>
      <c r="B274" s="291" t="s">
        <v>566</v>
      </c>
      <c r="C274" s="291" t="s">
        <v>561</v>
      </c>
      <c r="D274" s="291" t="s">
        <v>614</v>
      </c>
      <c r="E274" s="291" t="s">
        <v>447</v>
      </c>
      <c r="F274" s="292" t="s">
        <v>638</v>
      </c>
      <c r="G274" s="293">
        <f t="shared" si="64"/>
        <v>450035</v>
      </c>
      <c r="H274" s="293">
        <f>COUNTIF($J$4:J274,J274)</f>
        <v>1</v>
      </c>
      <c r="I274" s="293">
        <f>IF(H274=1,COUNTIF($H$4:H274,1),"")</f>
        <v>25</v>
      </c>
      <c r="J274" s="294" t="str">
        <f t="shared" si="65"/>
        <v>厚別区01私立02幼稚園</v>
      </c>
      <c r="K274" s="294" t="str">
        <f t="shared" si="66"/>
        <v>北光幼稚園</v>
      </c>
      <c r="L274" s="295"/>
      <c r="M274" s="294"/>
    </row>
    <row r="275" spans="1:13" ht="11.25" customHeight="1">
      <c r="A275" s="301">
        <v>450037</v>
      </c>
      <c r="B275" s="291" t="s">
        <v>566</v>
      </c>
      <c r="C275" s="291" t="s">
        <v>561</v>
      </c>
      <c r="D275" s="291" t="s">
        <v>614</v>
      </c>
      <c r="E275" s="291" t="s">
        <v>447</v>
      </c>
      <c r="F275" s="292" t="s">
        <v>639</v>
      </c>
      <c r="G275" s="293">
        <f t="shared" si="64"/>
        <v>450037</v>
      </c>
      <c r="H275" s="293">
        <f>COUNTIF($J$4:J275,J275)</f>
        <v>2</v>
      </c>
      <c r="I275" s="293" t="str">
        <f>IF(H275=1,COUNTIF($H$4:H275,1),"")</f>
        <v/>
      </c>
      <c r="J275" s="294" t="str">
        <f t="shared" si="65"/>
        <v>厚別区01私立02幼稚園</v>
      </c>
      <c r="K275" s="294" t="str">
        <f t="shared" si="66"/>
        <v>虹の森カトリック幼稚園</v>
      </c>
      <c r="L275" s="295"/>
      <c r="M275" s="294"/>
    </row>
    <row r="276" spans="1:13" ht="11.25" customHeight="1">
      <c r="A276" s="301">
        <v>450040</v>
      </c>
      <c r="B276" s="291" t="s">
        <v>566</v>
      </c>
      <c r="C276" s="291" t="s">
        <v>561</v>
      </c>
      <c r="D276" s="291" t="s">
        <v>614</v>
      </c>
      <c r="E276" s="291" t="s">
        <v>447</v>
      </c>
      <c r="F276" s="292" t="s">
        <v>640</v>
      </c>
      <c r="G276" s="293">
        <f t="shared" si="64"/>
        <v>450040</v>
      </c>
      <c r="H276" s="293">
        <f>COUNTIF($J$4:J276,J276)</f>
        <v>3</v>
      </c>
      <c r="I276" s="293" t="str">
        <f>IF(H276=1,COUNTIF($H$4:H276,1),"")</f>
        <v/>
      </c>
      <c r="J276" s="294" t="str">
        <f t="shared" si="65"/>
        <v>厚別区01私立02幼稚園</v>
      </c>
      <c r="K276" s="294" t="str">
        <f t="shared" si="66"/>
        <v>札幌みづほ幼稚園</v>
      </c>
      <c r="L276" s="295"/>
      <c r="M276" s="294"/>
    </row>
    <row r="277" spans="1:13" ht="11.25" customHeight="1">
      <c r="A277" s="301">
        <v>450050</v>
      </c>
      <c r="B277" s="291" t="s">
        <v>566</v>
      </c>
      <c r="C277" s="291" t="s">
        <v>561</v>
      </c>
      <c r="D277" s="291" t="s">
        <v>614</v>
      </c>
      <c r="E277" s="291" t="s">
        <v>447</v>
      </c>
      <c r="F277" s="292" t="s">
        <v>641</v>
      </c>
      <c r="G277" s="293">
        <f t="shared" si="64"/>
        <v>450050</v>
      </c>
      <c r="H277" s="293">
        <f>COUNTIF($J$4:J277,J277)</f>
        <v>4</v>
      </c>
      <c r="I277" s="293" t="str">
        <f>IF(H277=1,COUNTIF($H$4:H277,1),"")</f>
        <v/>
      </c>
      <c r="J277" s="294" t="str">
        <f t="shared" si="65"/>
        <v>厚別区01私立02幼稚園</v>
      </c>
      <c r="K277" s="294" t="str">
        <f t="shared" si="66"/>
        <v>厚別幼稚園</v>
      </c>
      <c r="L277" s="295"/>
      <c r="M277" s="294"/>
    </row>
    <row r="278" spans="1:13" ht="11.25" customHeight="1">
      <c r="A278" s="301">
        <v>500045</v>
      </c>
      <c r="B278" s="291" t="s">
        <v>566</v>
      </c>
      <c r="C278" s="291" t="s">
        <v>561</v>
      </c>
      <c r="D278" s="291" t="s">
        <v>614</v>
      </c>
      <c r="E278" s="291" t="s">
        <v>319</v>
      </c>
      <c r="F278" s="292" t="s">
        <v>642</v>
      </c>
      <c r="G278" s="293">
        <f t="shared" si="64"/>
        <v>500045</v>
      </c>
      <c r="H278" s="293">
        <f>COUNTIF($J$4:J278,J278)</f>
        <v>1</v>
      </c>
      <c r="I278" s="293">
        <f>IF(H278=1,COUNTIF($H$4:H278,1),"")</f>
        <v>26</v>
      </c>
      <c r="J278" s="294" t="str">
        <f t="shared" si="65"/>
        <v>豊平区01私立02幼稚園</v>
      </c>
      <c r="K278" s="294" t="str">
        <f t="shared" si="66"/>
        <v>美晴幼稚園</v>
      </c>
      <c r="L278" s="295"/>
      <c r="M278" s="294"/>
    </row>
    <row r="279" spans="1:13" ht="11.25" customHeight="1">
      <c r="A279" s="301">
        <v>500063</v>
      </c>
      <c r="B279" s="291" t="s">
        <v>566</v>
      </c>
      <c r="C279" s="291" t="s">
        <v>561</v>
      </c>
      <c r="D279" s="291" t="s">
        <v>614</v>
      </c>
      <c r="E279" s="291" t="s">
        <v>319</v>
      </c>
      <c r="F279" s="292" t="s">
        <v>643</v>
      </c>
      <c r="G279" s="293">
        <f t="shared" si="64"/>
        <v>500063</v>
      </c>
      <c r="H279" s="293">
        <f>COUNTIF($J$4:J279,J279)</f>
        <v>2</v>
      </c>
      <c r="I279" s="293" t="str">
        <f>IF(H279=1,COUNTIF($H$4:H279,1),"")</f>
        <v/>
      </c>
      <c r="J279" s="294" t="str">
        <f t="shared" si="65"/>
        <v>豊平区01私立02幼稚園</v>
      </c>
      <c r="K279" s="294" t="str">
        <f t="shared" si="66"/>
        <v>札幌若葉幼稚園</v>
      </c>
      <c r="L279" s="295"/>
      <c r="M279" s="294"/>
    </row>
    <row r="280" spans="1:13" ht="11.25" customHeight="1">
      <c r="A280" s="301">
        <v>500075</v>
      </c>
      <c r="B280" s="291" t="s">
        <v>566</v>
      </c>
      <c r="C280" s="291" t="s">
        <v>561</v>
      </c>
      <c r="D280" s="291" t="s">
        <v>614</v>
      </c>
      <c r="E280" s="291" t="s">
        <v>319</v>
      </c>
      <c r="F280" s="292" t="s">
        <v>644</v>
      </c>
      <c r="G280" s="293">
        <f t="shared" si="64"/>
        <v>500075</v>
      </c>
      <c r="H280" s="293">
        <f>COUNTIF($J$4:J280,J280)</f>
        <v>3</v>
      </c>
      <c r="I280" s="293" t="str">
        <f>IF(H280=1,COUNTIF($H$4:H280,1),"")</f>
        <v/>
      </c>
      <c r="J280" s="294" t="str">
        <f t="shared" si="65"/>
        <v>豊平区01私立02幼稚園</v>
      </c>
      <c r="K280" s="294" t="str">
        <f t="shared" si="66"/>
        <v>札幌第一幼稚園</v>
      </c>
      <c r="L280" s="295"/>
      <c r="M280" s="294"/>
    </row>
    <row r="281" spans="1:13" ht="11.25" customHeight="1">
      <c r="A281" s="301">
        <v>500076</v>
      </c>
      <c r="B281" s="291" t="s">
        <v>566</v>
      </c>
      <c r="C281" s="291" t="s">
        <v>561</v>
      </c>
      <c r="D281" s="291" t="s">
        <v>614</v>
      </c>
      <c r="E281" s="291" t="s">
        <v>319</v>
      </c>
      <c r="F281" s="292" t="s">
        <v>645</v>
      </c>
      <c r="G281" s="293">
        <f t="shared" si="64"/>
        <v>500076</v>
      </c>
      <c r="H281" s="293">
        <f>COUNTIF($J$4:J281,J281)</f>
        <v>4</v>
      </c>
      <c r="I281" s="293" t="str">
        <f>IF(H281=1,COUNTIF($H$4:H281,1),"")</f>
        <v/>
      </c>
      <c r="J281" s="294" t="str">
        <f t="shared" si="65"/>
        <v>豊平区01私立02幼稚園</v>
      </c>
      <c r="K281" s="294" t="str">
        <f t="shared" si="66"/>
        <v>西岡ふたば幼稚園</v>
      </c>
      <c r="L281" s="295"/>
      <c r="M281" s="294"/>
    </row>
    <row r="282" spans="1:13" ht="11.25" customHeight="1">
      <c r="A282" s="301">
        <v>500077</v>
      </c>
      <c r="B282" s="291" t="s">
        <v>566</v>
      </c>
      <c r="C282" s="291" t="s">
        <v>561</v>
      </c>
      <c r="D282" s="291" t="s">
        <v>614</v>
      </c>
      <c r="E282" s="291" t="s">
        <v>319</v>
      </c>
      <c r="F282" s="292" t="s">
        <v>646</v>
      </c>
      <c r="G282" s="293">
        <f t="shared" si="64"/>
        <v>500077</v>
      </c>
      <c r="H282" s="293">
        <f>COUNTIF($J$4:J282,J282)</f>
        <v>5</v>
      </c>
      <c r="I282" s="293" t="str">
        <f>IF(H282=1,COUNTIF($H$4:H282,1),"")</f>
        <v/>
      </c>
      <c r="J282" s="294" t="str">
        <f t="shared" si="65"/>
        <v>豊平区01私立02幼稚園</v>
      </c>
      <c r="K282" s="294" t="str">
        <f t="shared" si="66"/>
        <v>札幌白ゆり幼稚園</v>
      </c>
      <c r="L282" s="295"/>
      <c r="M282" s="294"/>
    </row>
    <row r="283" spans="1:13" ht="11.25" customHeight="1">
      <c r="A283" s="301">
        <v>500089</v>
      </c>
      <c r="B283" s="291" t="s">
        <v>566</v>
      </c>
      <c r="C283" s="312" t="s">
        <v>561</v>
      </c>
      <c r="D283" s="291" t="s">
        <v>614</v>
      </c>
      <c r="E283" s="291" t="s">
        <v>319</v>
      </c>
      <c r="F283" s="292" t="s">
        <v>647</v>
      </c>
      <c r="G283" s="293">
        <f t="shared" si="64"/>
        <v>500089</v>
      </c>
      <c r="H283" s="293">
        <f>COUNTIF($J$4:J283,J283)</f>
        <v>6</v>
      </c>
      <c r="I283" s="293" t="str">
        <f>IF(H283=1,COUNTIF($H$4:H283,1),"")</f>
        <v/>
      </c>
      <c r="J283" s="294" t="str">
        <f t="shared" si="65"/>
        <v>豊平区01私立02幼稚園</v>
      </c>
      <c r="K283" s="294" t="str">
        <f t="shared" si="66"/>
        <v>ふくずみ幼稚園</v>
      </c>
      <c r="L283" s="295"/>
      <c r="M283" s="294"/>
    </row>
    <row r="284" spans="1:13" ht="11.25" customHeight="1">
      <c r="A284" s="301">
        <v>500090</v>
      </c>
      <c r="B284" s="291" t="s">
        <v>566</v>
      </c>
      <c r="C284" s="312" t="s">
        <v>561</v>
      </c>
      <c r="D284" s="291" t="s">
        <v>614</v>
      </c>
      <c r="E284" s="291" t="s">
        <v>319</v>
      </c>
      <c r="F284" s="292" t="s">
        <v>648</v>
      </c>
      <c r="G284" s="293">
        <f t="shared" si="64"/>
        <v>500090</v>
      </c>
      <c r="H284" s="293">
        <f>COUNTIF($J$4:J284,J284)</f>
        <v>7</v>
      </c>
      <c r="I284" s="293" t="str">
        <f>IF(H284=1,COUNTIF($H$4:H284,1),"")</f>
        <v/>
      </c>
      <c r="J284" s="294" t="str">
        <f t="shared" si="65"/>
        <v>豊平区01私立02幼稚園</v>
      </c>
      <c r="K284" s="294" t="str">
        <f t="shared" si="66"/>
        <v>つきさむ幼稚園</v>
      </c>
      <c r="L284" s="295"/>
      <c r="M284" s="294"/>
    </row>
    <row r="285" spans="1:13" ht="11.25" customHeight="1">
      <c r="A285" s="301">
        <v>550029</v>
      </c>
      <c r="B285" s="291" t="s">
        <v>566</v>
      </c>
      <c r="C285" s="312" t="s">
        <v>561</v>
      </c>
      <c r="D285" s="291" t="s">
        <v>614</v>
      </c>
      <c r="E285" s="291" t="s">
        <v>479</v>
      </c>
      <c r="F285" s="292" t="s">
        <v>649</v>
      </c>
      <c r="G285" s="293">
        <f t="shared" si="64"/>
        <v>550029</v>
      </c>
      <c r="H285" s="293">
        <f>COUNTIF($J$4:J285,J285)</f>
        <v>1</v>
      </c>
      <c r="I285" s="293">
        <f>IF(H285=1,COUNTIF($H$4:H285,1),"")</f>
        <v>27</v>
      </c>
      <c r="J285" s="294" t="str">
        <f t="shared" si="65"/>
        <v>清田区01私立02幼稚園</v>
      </c>
      <c r="K285" s="294" t="str">
        <f t="shared" si="66"/>
        <v>清田幼稚園</v>
      </c>
      <c r="L285" s="295"/>
      <c r="M285" s="294"/>
    </row>
    <row r="286" spans="1:13" ht="11.25" customHeight="1">
      <c r="A286" s="301">
        <v>600028</v>
      </c>
      <c r="B286" s="291" t="s">
        <v>566</v>
      </c>
      <c r="C286" s="312" t="s">
        <v>561</v>
      </c>
      <c r="D286" s="291" t="s">
        <v>614</v>
      </c>
      <c r="E286" s="291" t="s">
        <v>320</v>
      </c>
      <c r="F286" s="292" t="s">
        <v>650</v>
      </c>
      <c r="G286" s="293">
        <f t="shared" si="64"/>
        <v>600028</v>
      </c>
      <c r="H286" s="293">
        <f>COUNTIF($J$4:J286,J286)</f>
        <v>1</v>
      </c>
      <c r="I286" s="293">
        <f>IF(H286=1,COUNTIF($H$4:H286,1),"")</f>
        <v>28</v>
      </c>
      <c r="J286" s="294" t="str">
        <f t="shared" si="65"/>
        <v>南区01私立02幼稚園</v>
      </c>
      <c r="K286" s="294" t="str">
        <f t="shared" si="66"/>
        <v>真駒内聖母幼稚園</v>
      </c>
      <c r="L286" s="295"/>
      <c r="M286" s="294"/>
    </row>
    <row r="287" spans="1:13" ht="11.25" customHeight="1">
      <c r="A287" s="301">
        <v>600034</v>
      </c>
      <c r="B287" s="291" t="s">
        <v>566</v>
      </c>
      <c r="C287" s="312" t="s">
        <v>561</v>
      </c>
      <c r="D287" s="291" t="s">
        <v>614</v>
      </c>
      <c r="E287" s="291" t="s">
        <v>320</v>
      </c>
      <c r="F287" s="292" t="s">
        <v>651</v>
      </c>
      <c r="G287" s="293">
        <f t="shared" si="64"/>
        <v>600034</v>
      </c>
      <c r="H287" s="293">
        <f>COUNTIF($J$4:J287,J287)</f>
        <v>2</v>
      </c>
      <c r="I287" s="293" t="str">
        <f>IF(H287=1,COUNTIF($H$4:H287,1),"")</f>
        <v/>
      </c>
      <c r="J287" s="294" t="str">
        <f t="shared" si="65"/>
        <v>南区01私立02幼稚園</v>
      </c>
      <c r="K287" s="294" t="str">
        <f t="shared" si="66"/>
        <v>札幌みすまい幼稚園</v>
      </c>
      <c r="L287" s="295"/>
      <c r="M287" s="294"/>
    </row>
    <row r="288" spans="1:13" ht="11.25" customHeight="1">
      <c r="A288" s="301">
        <v>600033</v>
      </c>
      <c r="B288" s="291" t="s">
        <v>566</v>
      </c>
      <c r="C288" s="312" t="s">
        <v>561</v>
      </c>
      <c r="D288" s="291" t="s">
        <v>614</v>
      </c>
      <c r="E288" s="291" t="s">
        <v>320</v>
      </c>
      <c r="F288" s="292" t="s">
        <v>652</v>
      </c>
      <c r="G288" s="293">
        <f t="shared" si="64"/>
        <v>600033</v>
      </c>
      <c r="H288" s="293">
        <f>COUNTIF($J$4:J288,J288)</f>
        <v>3</v>
      </c>
      <c r="I288" s="293" t="str">
        <f>IF(H288=1,COUNTIF($H$4:H288,1),"")</f>
        <v/>
      </c>
      <c r="J288" s="294" t="str">
        <f t="shared" si="65"/>
        <v>南区01私立02幼稚園</v>
      </c>
      <c r="K288" s="294" t="str">
        <f t="shared" si="66"/>
        <v>札幌梅香幼稚園</v>
      </c>
      <c r="L288" s="295"/>
      <c r="M288" s="294"/>
    </row>
    <row r="289" spans="1:13" ht="11.25" customHeight="1">
      <c r="A289" s="301">
        <v>600037</v>
      </c>
      <c r="B289" s="291" t="s">
        <v>566</v>
      </c>
      <c r="C289" s="312" t="s">
        <v>561</v>
      </c>
      <c r="D289" s="291" t="s">
        <v>614</v>
      </c>
      <c r="E289" s="291" t="s">
        <v>320</v>
      </c>
      <c r="F289" s="292" t="s">
        <v>653</v>
      </c>
      <c r="G289" s="293">
        <f t="shared" si="64"/>
        <v>600037</v>
      </c>
      <c r="H289" s="293">
        <f>COUNTIF($J$4:J289,J289)</f>
        <v>4</v>
      </c>
      <c r="I289" s="293" t="str">
        <f>IF(H289=1,COUNTIF($H$4:H289,1),"")</f>
        <v/>
      </c>
      <c r="J289" s="294" t="str">
        <f t="shared" si="65"/>
        <v>南区01私立02幼稚園</v>
      </c>
      <c r="K289" s="294" t="str">
        <f t="shared" si="66"/>
        <v>森の幼稚園</v>
      </c>
      <c r="L289" s="295"/>
      <c r="M289" s="294"/>
    </row>
    <row r="290" spans="1:13" ht="11.25" customHeight="1">
      <c r="A290" s="301">
        <v>600041</v>
      </c>
      <c r="B290" s="291" t="s">
        <v>566</v>
      </c>
      <c r="C290" s="312" t="s">
        <v>561</v>
      </c>
      <c r="D290" s="291" t="s">
        <v>614</v>
      </c>
      <c r="E290" s="291" t="s">
        <v>320</v>
      </c>
      <c r="F290" s="292" t="s">
        <v>654</v>
      </c>
      <c r="G290" s="293">
        <f t="shared" si="64"/>
        <v>600041</v>
      </c>
      <c r="H290" s="293">
        <f>COUNTIF($J$4:J290,J290)</f>
        <v>5</v>
      </c>
      <c r="I290" s="293" t="str">
        <f>IF(H290=1,COUNTIF($H$4:H290,1),"")</f>
        <v/>
      </c>
      <c r="J290" s="294" t="str">
        <f t="shared" si="65"/>
        <v>南区01私立02幼稚園</v>
      </c>
      <c r="K290" s="294" t="str">
        <f t="shared" si="66"/>
        <v>真駒内幼稚園</v>
      </c>
      <c r="L290" s="295"/>
      <c r="M290" s="294"/>
    </row>
    <row r="291" spans="1:13" ht="11.25" customHeight="1">
      <c r="A291" s="301">
        <v>600043</v>
      </c>
      <c r="B291" s="291" t="s">
        <v>566</v>
      </c>
      <c r="C291" s="312" t="s">
        <v>561</v>
      </c>
      <c r="D291" s="291" t="s">
        <v>614</v>
      </c>
      <c r="E291" s="291" t="s">
        <v>320</v>
      </c>
      <c r="F291" s="292" t="s">
        <v>655</v>
      </c>
      <c r="G291" s="293">
        <f t="shared" si="64"/>
        <v>600043</v>
      </c>
      <c r="H291" s="293">
        <f>COUNTIF($J$4:J291,J291)</f>
        <v>6</v>
      </c>
      <c r="I291" s="293" t="str">
        <f>IF(H291=1,COUNTIF($H$4:H291,1),"")</f>
        <v/>
      </c>
      <c r="J291" s="294" t="str">
        <f t="shared" si="65"/>
        <v>南区01私立02幼稚園</v>
      </c>
      <c r="K291" s="294" t="str">
        <f t="shared" si="66"/>
        <v>藤ヶ丘幼稚園</v>
      </c>
      <c r="L291" s="295"/>
      <c r="M291" s="294"/>
    </row>
    <row r="292" spans="1:13" ht="11.25" customHeight="1">
      <c r="A292" s="301">
        <v>600045</v>
      </c>
      <c r="B292" s="291" t="s">
        <v>566</v>
      </c>
      <c r="C292" s="312" t="s">
        <v>561</v>
      </c>
      <c r="D292" s="291" t="s">
        <v>614</v>
      </c>
      <c r="E292" s="291" t="s">
        <v>320</v>
      </c>
      <c r="F292" s="313" t="s">
        <v>656</v>
      </c>
      <c r="G292" s="293">
        <f t="shared" si="64"/>
        <v>600045</v>
      </c>
      <c r="H292" s="293">
        <f>COUNTIF($J$4:J292,J292)</f>
        <v>7</v>
      </c>
      <c r="I292" s="293" t="str">
        <f>IF(H292=1,COUNTIF($H$4:H292,1),"")</f>
        <v/>
      </c>
      <c r="J292" s="294" t="str">
        <f t="shared" si="65"/>
        <v>南区01私立02幼稚園</v>
      </c>
      <c r="K292" s="294" t="str">
        <f t="shared" si="66"/>
        <v>札幌わかくさ幼稚園</v>
      </c>
      <c r="L292" s="295"/>
      <c r="M292" s="294"/>
    </row>
    <row r="293" spans="1:13" ht="11.25" customHeight="1">
      <c r="A293" s="301">
        <v>600046</v>
      </c>
      <c r="B293" s="291" t="s">
        <v>566</v>
      </c>
      <c r="C293" s="312" t="s">
        <v>561</v>
      </c>
      <c r="D293" s="291" t="s">
        <v>614</v>
      </c>
      <c r="E293" s="291" t="s">
        <v>320</v>
      </c>
      <c r="F293" s="313" t="s">
        <v>657</v>
      </c>
      <c r="G293" s="293">
        <f t="shared" si="64"/>
        <v>600046</v>
      </c>
      <c r="H293" s="293">
        <f>COUNTIF($J$4:J293,J293)</f>
        <v>8</v>
      </c>
      <c r="I293" s="293" t="str">
        <f>IF(H293=1,COUNTIF($H$4:H293,1),"")</f>
        <v/>
      </c>
      <c r="J293" s="294" t="str">
        <f t="shared" si="65"/>
        <v>南区01私立02幼稚園</v>
      </c>
      <c r="K293" s="294" t="str">
        <f t="shared" si="66"/>
        <v>もなみ幼稚園</v>
      </c>
      <c r="L293" s="295"/>
      <c r="M293" s="294"/>
    </row>
    <row r="294" spans="1:13" ht="11.25" customHeight="1">
      <c r="A294" s="301">
        <v>600047</v>
      </c>
      <c r="B294" s="291" t="s">
        <v>566</v>
      </c>
      <c r="C294" s="291" t="s">
        <v>561</v>
      </c>
      <c r="D294" s="291" t="s">
        <v>614</v>
      </c>
      <c r="E294" s="291" t="s">
        <v>320</v>
      </c>
      <c r="F294" s="292" t="s">
        <v>658</v>
      </c>
      <c r="G294" s="293">
        <f t="shared" si="64"/>
        <v>600047</v>
      </c>
      <c r="H294" s="293">
        <f>COUNTIF($J$4:J294,J294)</f>
        <v>9</v>
      </c>
      <c r="I294" s="293" t="str">
        <f>IF(H294=1,COUNTIF($H$4:H294,1),"")</f>
        <v/>
      </c>
      <c r="J294" s="294" t="str">
        <f t="shared" si="65"/>
        <v>南区01私立02幼稚園</v>
      </c>
      <c r="K294" s="294" t="str">
        <f t="shared" si="66"/>
        <v>第２もなみ幼稚園</v>
      </c>
      <c r="L294" s="295"/>
      <c r="M294" s="294"/>
    </row>
    <row r="295" spans="1:13" ht="11.25" customHeight="1">
      <c r="A295" s="301">
        <v>700068</v>
      </c>
      <c r="B295" s="291" t="s">
        <v>566</v>
      </c>
      <c r="C295" s="291" t="s">
        <v>561</v>
      </c>
      <c r="D295" s="291" t="s">
        <v>614</v>
      </c>
      <c r="E295" s="291" t="s">
        <v>321</v>
      </c>
      <c r="F295" s="292" t="s">
        <v>659</v>
      </c>
      <c r="G295" s="293">
        <f t="shared" si="64"/>
        <v>700068</v>
      </c>
      <c r="H295" s="293">
        <f>COUNTIF($J$4:J295,J295)</f>
        <v>1</v>
      </c>
      <c r="I295" s="293">
        <f>IF(H295=1,COUNTIF($H$4:H295,1),"")</f>
        <v>29</v>
      </c>
      <c r="J295" s="294" t="str">
        <f t="shared" si="65"/>
        <v>西区01私立02幼稚園</v>
      </c>
      <c r="K295" s="294" t="str">
        <f t="shared" si="66"/>
        <v>あづま幼稚園</v>
      </c>
      <c r="L295" s="295"/>
      <c r="M295" s="294"/>
    </row>
    <row r="296" spans="1:13" ht="11.25" customHeight="1">
      <c r="A296" s="301">
        <v>700075</v>
      </c>
      <c r="B296" s="291" t="s">
        <v>566</v>
      </c>
      <c r="C296" s="291" t="s">
        <v>561</v>
      </c>
      <c r="D296" s="291" t="s">
        <v>614</v>
      </c>
      <c r="E296" s="291" t="s">
        <v>321</v>
      </c>
      <c r="F296" s="292" t="s">
        <v>660</v>
      </c>
      <c r="G296" s="293">
        <f t="shared" si="64"/>
        <v>700075</v>
      </c>
      <c r="H296" s="293">
        <f>COUNTIF($J$4:J296,J296)</f>
        <v>2</v>
      </c>
      <c r="I296" s="293" t="str">
        <f>IF(H296=1,COUNTIF($H$4:H296,1),"")</f>
        <v/>
      </c>
      <c r="J296" s="294" t="str">
        <f t="shared" si="65"/>
        <v>西区01私立02幼稚園</v>
      </c>
      <c r="K296" s="294" t="str">
        <f t="shared" si="66"/>
        <v>西野札幌幼稚園</v>
      </c>
      <c r="L296" s="295"/>
      <c r="M296" s="294"/>
    </row>
    <row r="297" spans="1:13" ht="11.25" customHeight="1">
      <c r="A297" s="301">
        <v>700096</v>
      </c>
      <c r="B297" s="291" t="s">
        <v>566</v>
      </c>
      <c r="C297" s="291" t="s">
        <v>561</v>
      </c>
      <c r="D297" s="291" t="s">
        <v>614</v>
      </c>
      <c r="E297" s="291" t="s">
        <v>321</v>
      </c>
      <c r="F297" s="292" t="s">
        <v>661</v>
      </c>
      <c r="G297" s="293">
        <f t="shared" si="64"/>
        <v>700096</v>
      </c>
      <c r="H297" s="293">
        <f>COUNTIF($J$4:J297,J297)</f>
        <v>3</v>
      </c>
      <c r="I297" s="293" t="str">
        <f>IF(H297=1,COUNTIF($H$4:H297,1),"")</f>
        <v/>
      </c>
      <c r="J297" s="294" t="str">
        <f t="shared" si="65"/>
        <v>西区01私立02幼稚園</v>
      </c>
      <c r="K297" s="294" t="str">
        <f t="shared" si="66"/>
        <v>琴似中央幼稚園</v>
      </c>
      <c r="L297" s="295"/>
      <c r="M297" s="294"/>
    </row>
    <row r="298" spans="1:13" ht="11.25" customHeight="1">
      <c r="A298" s="301">
        <v>750037</v>
      </c>
      <c r="B298" s="291" t="s">
        <v>566</v>
      </c>
      <c r="C298" s="312" t="s">
        <v>561</v>
      </c>
      <c r="D298" s="291" t="s">
        <v>614</v>
      </c>
      <c r="E298" s="291" t="s">
        <v>529</v>
      </c>
      <c r="F298" s="313" t="s">
        <v>662</v>
      </c>
      <c r="G298" s="293">
        <f t="shared" si="64"/>
        <v>750037</v>
      </c>
      <c r="H298" s="293">
        <f>COUNTIF($J$4:J298,J298)</f>
        <v>1</v>
      </c>
      <c r="I298" s="293">
        <f>IF(H298=1,COUNTIF($H$4:H298,1),"")</f>
        <v>30</v>
      </c>
      <c r="J298" s="294" t="str">
        <f t="shared" si="65"/>
        <v>手稲区01私立02幼稚園</v>
      </c>
      <c r="K298" s="294" t="str">
        <f t="shared" si="66"/>
        <v>前田幼稚園</v>
      </c>
      <c r="L298" s="295"/>
      <c r="M298" s="294"/>
    </row>
    <row r="299" spans="1:13" ht="11.25" customHeight="1">
      <c r="A299" s="301">
        <v>100054</v>
      </c>
      <c r="B299" s="291" t="s">
        <v>663</v>
      </c>
      <c r="C299" s="312" t="s">
        <v>561</v>
      </c>
      <c r="D299" s="291" t="s">
        <v>614</v>
      </c>
      <c r="E299" s="291" t="s">
        <v>324</v>
      </c>
      <c r="F299" s="313" t="s">
        <v>664</v>
      </c>
      <c r="G299" s="293">
        <f t="shared" si="64"/>
        <v>100054</v>
      </c>
      <c r="H299" s="293">
        <f>COUNTIF($J$4:J299,J299)</f>
        <v>1</v>
      </c>
      <c r="I299" s="293">
        <f>IF(H299=1,COUNTIF($H$4:H299,1),"")</f>
        <v>31</v>
      </c>
      <c r="J299" s="294" t="str">
        <f t="shared" si="65"/>
        <v>中央区02公立02幼稚園</v>
      </c>
      <c r="K299" s="294" t="str">
        <f t="shared" si="66"/>
        <v>札幌市立中央幼稚園</v>
      </c>
      <c r="L299" s="295"/>
      <c r="M299" s="294"/>
    </row>
    <row r="300" spans="1:13" ht="11.25" customHeight="1">
      <c r="A300" s="301">
        <v>200069</v>
      </c>
      <c r="B300" s="291" t="s">
        <v>663</v>
      </c>
      <c r="C300" s="312" t="s">
        <v>561</v>
      </c>
      <c r="D300" s="291" t="s">
        <v>614</v>
      </c>
      <c r="E300" s="291" t="s">
        <v>358</v>
      </c>
      <c r="F300" s="292" t="s">
        <v>665</v>
      </c>
      <c r="G300" s="293">
        <f t="shared" si="64"/>
        <v>200069</v>
      </c>
      <c r="H300" s="293">
        <f>COUNTIF($J$4:J300,J300)</f>
        <v>1</v>
      </c>
      <c r="I300" s="293">
        <f>IF(H300=1,COUNTIF($H$4:H300,1),"")</f>
        <v>32</v>
      </c>
      <c r="J300" s="294" t="str">
        <f t="shared" si="65"/>
        <v>北区02公立02幼稚園</v>
      </c>
      <c r="K300" s="294" t="str">
        <f t="shared" si="66"/>
        <v>札幌市立白楊幼稚園</v>
      </c>
      <c r="L300" s="295"/>
      <c r="M300" s="294"/>
    </row>
    <row r="301" spans="1:13">
      <c r="A301" s="301">
        <v>300065</v>
      </c>
      <c r="B301" s="291" t="s">
        <v>663</v>
      </c>
      <c r="C301" s="312" t="s">
        <v>561</v>
      </c>
      <c r="D301" s="291" t="s">
        <v>614</v>
      </c>
      <c r="E301" s="291" t="s">
        <v>317</v>
      </c>
      <c r="F301" s="292" t="s">
        <v>666</v>
      </c>
      <c r="G301" s="293">
        <f t="shared" si="64"/>
        <v>300065</v>
      </c>
      <c r="H301" s="293">
        <f>COUNTIF($J$4:J301,J301)</f>
        <v>1</v>
      </c>
      <c r="I301" s="293">
        <f>IF(H301=1,COUNTIF($H$4:H301,1),"")</f>
        <v>33</v>
      </c>
      <c r="J301" s="294" t="str">
        <f t="shared" si="65"/>
        <v>東区02公立02幼稚園</v>
      </c>
      <c r="K301" s="294" t="str">
        <f t="shared" si="66"/>
        <v>札幌市立ひがしなえぼ幼稚園</v>
      </c>
      <c r="L301" s="295"/>
      <c r="M301" s="294"/>
    </row>
    <row r="302" spans="1:13">
      <c r="A302" s="301">
        <v>400055</v>
      </c>
      <c r="B302" s="291" t="s">
        <v>663</v>
      </c>
      <c r="C302" s="312" t="s">
        <v>561</v>
      </c>
      <c r="D302" s="291" t="s">
        <v>614</v>
      </c>
      <c r="E302" s="291" t="s">
        <v>318</v>
      </c>
      <c r="F302" s="292" t="s">
        <v>667</v>
      </c>
      <c r="G302" s="293">
        <f t="shared" si="64"/>
        <v>400055</v>
      </c>
      <c r="H302" s="293">
        <f>COUNTIF($J$4:J302,J302)</f>
        <v>1</v>
      </c>
      <c r="I302" s="293">
        <f>IF(H302=1,COUNTIF($H$4:H302,1),"")</f>
        <v>34</v>
      </c>
      <c r="J302" s="294" t="str">
        <f t="shared" si="65"/>
        <v>白石区02公立02幼稚園</v>
      </c>
      <c r="K302" s="294" t="str">
        <f t="shared" si="66"/>
        <v>札幌市立きくすいもとまち幼稚園</v>
      </c>
      <c r="L302" s="295"/>
      <c r="M302" s="294"/>
    </row>
    <row r="303" spans="1:13" ht="11.25" customHeight="1">
      <c r="A303" s="301">
        <v>450034</v>
      </c>
      <c r="B303" s="291" t="s">
        <v>663</v>
      </c>
      <c r="C303" s="312" t="s">
        <v>561</v>
      </c>
      <c r="D303" s="291" t="s">
        <v>614</v>
      </c>
      <c r="E303" s="291" t="s">
        <v>447</v>
      </c>
      <c r="F303" s="292" t="s">
        <v>668</v>
      </c>
      <c r="G303" s="293">
        <f t="shared" si="64"/>
        <v>450034</v>
      </c>
      <c r="H303" s="293">
        <f>COUNTIF($J$4:J303,J303)</f>
        <v>1</v>
      </c>
      <c r="I303" s="293">
        <f>IF(H303=1,COUNTIF($H$4:H303,1),"")</f>
        <v>35</v>
      </c>
      <c r="J303" s="294" t="str">
        <f t="shared" si="65"/>
        <v>厚別区02公立02幼稚園</v>
      </c>
      <c r="K303" s="294" t="str">
        <f t="shared" si="66"/>
        <v>札幌市立あつべつきた幼稚園</v>
      </c>
      <c r="L303" s="295"/>
      <c r="M303" s="294"/>
    </row>
    <row r="304" spans="1:13" ht="11.25" customHeight="1">
      <c r="A304" s="301">
        <v>500044</v>
      </c>
      <c r="B304" s="291" t="s">
        <v>663</v>
      </c>
      <c r="C304" s="312" t="s">
        <v>561</v>
      </c>
      <c r="D304" s="291" t="s">
        <v>614</v>
      </c>
      <c r="E304" s="291" t="s">
        <v>319</v>
      </c>
      <c r="F304" s="292" t="s">
        <v>669</v>
      </c>
      <c r="G304" s="293">
        <f t="shared" si="64"/>
        <v>500044</v>
      </c>
      <c r="H304" s="293">
        <f>COUNTIF($J$4:J304,J304)</f>
        <v>1</v>
      </c>
      <c r="I304" s="293">
        <f>IF(H304=1,COUNTIF($H$4:H304,1),"")</f>
        <v>36</v>
      </c>
      <c r="J304" s="294" t="str">
        <f t="shared" si="65"/>
        <v>豊平区02公立02幼稚園</v>
      </c>
      <c r="K304" s="294" t="str">
        <f t="shared" si="66"/>
        <v>札幌市立かっこう幼稚園</v>
      </c>
      <c r="L304" s="295"/>
      <c r="M304" s="294"/>
    </row>
    <row r="305" spans="1:13" ht="11.25" customHeight="1">
      <c r="A305" s="301">
        <v>600026</v>
      </c>
      <c r="B305" s="291" t="s">
        <v>663</v>
      </c>
      <c r="C305" s="312" t="s">
        <v>561</v>
      </c>
      <c r="D305" s="291" t="s">
        <v>614</v>
      </c>
      <c r="E305" s="291" t="s">
        <v>320</v>
      </c>
      <c r="F305" s="292" t="s">
        <v>670</v>
      </c>
      <c r="G305" s="293">
        <f t="shared" si="64"/>
        <v>600026</v>
      </c>
      <c r="H305" s="293">
        <f>COUNTIF($J$4:J305,J305)</f>
        <v>1</v>
      </c>
      <c r="I305" s="293">
        <f>IF(H305=1,COUNTIF($H$4:H305,1),"")</f>
        <v>37</v>
      </c>
      <c r="J305" s="294" t="str">
        <f t="shared" si="65"/>
        <v>南区02公立02幼稚園</v>
      </c>
      <c r="K305" s="294" t="str">
        <f t="shared" si="66"/>
        <v>札幌市立もいわ幼稚園</v>
      </c>
      <c r="L305" s="295"/>
      <c r="M305" s="294"/>
    </row>
    <row r="306" spans="1:13" ht="11.25" customHeight="1">
      <c r="A306" s="301">
        <v>700047</v>
      </c>
      <c r="B306" s="291" t="s">
        <v>663</v>
      </c>
      <c r="C306" s="312" t="s">
        <v>561</v>
      </c>
      <c r="D306" s="291" t="s">
        <v>614</v>
      </c>
      <c r="E306" s="291" t="s">
        <v>321</v>
      </c>
      <c r="F306" s="292" t="s">
        <v>671</v>
      </c>
      <c r="G306" s="293">
        <f t="shared" si="64"/>
        <v>700047</v>
      </c>
      <c r="H306" s="293">
        <f>COUNTIF($J$4:J306,J306)</f>
        <v>1</v>
      </c>
      <c r="I306" s="293">
        <f>IF(H306=1,COUNTIF($H$4:H306,1),"")</f>
        <v>38</v>
      </c>
      <c r="J306" s="294" t="str">
        <f t="shared" si="65"/>
        <v>西区02公立02幼稚園</v>
      </c>
      <c r="K306" s="294" t="str">
        <f t="shared" si="66"/>
        <v>札幌市立はまなす幼稚園</v>
      </c>
      <c r="L306" s="295"/>
      <c r="M306" s="294"/>
    </row>
    <row r="307" spans="1:13" ht="11.25" customHeight="1">
      <c r="A307" s="301">
        <v>750023</v>
      </c>
      <c r="B307" s="291" t="s">
        <v>663</v>
      </c>
      <c r="C307" s="312" t="s">
        <v>561</v>
      </c>
      <c r="D307" s="291" t="s">
        <v>614</v>
      </c>
      <c r="E307" s="291" t="s">
        <v>529</v>
      </c>
      <c r="F307" s="292" t="s">
        <v>672</v>
      </c>
      <c r="G307" s="293">
        <f t="shared" si="64"/>
        <v>750023</v>
      </c>
      <c r="H307" s="293">
        <f>COUNTIF($J$4:J307,J307)</f>
        <v>1</v>
      </c>
      <c r="I307" s="293">
        <f>IF(H307=1,COUNTIF($H$4:H307,1),"")</f>
        <v>39</v>
      </c>
      <c r="J307" s="294" t="str">
        <f t="shared" si="65"/>
        <v>手稲区02公立02幼稚園</v>
      </c>
      <c r="K307" s="294" t="str">
        <f t="shared" si="66"/>
        <v>札幌市立手稲中央幼稚園</v>
      </c>
      <c r="L307" s="295"/>
      <c r="M307" s="294"/>
    </row>
    <row r="308" spans="1:13">
      <c r="A308" s="301">
        <v>100003</v>
      </c>
      <c r="B308" s="291" t="s">
        <v>673</v>
      </c>
      <c r="C308" s="312" t="s">
        <v>562</v>
      </c>
      <c r="D308" s="291" t="s">
        <v>674</v>
      </c>
      <c r="E308" s="291" t="s">
        <v>324</v>
      </c>
      <c r="F308" s="292" t="s">
        <v>675</v>
      </c>
      <c r="G308" s="293">
        <f t="shared" si="64"/>
        <v>100003</v>
      </c>
      <c r="H308" s="293">
        <f>COUNTIF($J$4:J308,J308)</f>
        <v>1</v>
      </c>
      <c r="I308" s="293">
        <f>IF(H308=1,COUNTIF($H$4:H308,1),"")</f>
        <v>40</v>
      </c>
      <c r="J308" s="294" t="str">
        <f t="shared" si="65"/>
        <v>中央区01私立03認定こども園</v>
      </c>
      <c r="K308" s="294" t="str">
        <f t="shared" si="66"/>
        <v>札幌認定こども園</v>
      </c>
      <c r="L308" s="295"/>
      <c r="M308" s="294"/>
    </row>
    <row r="309" spans="1:13">
      <c r="A309" s="301">
        <v>100019</v>
      </c>
      <c r="B309" s="291" t="s">
        <v>673</v>
      </c>
      <c r="C309" s="312" t="s">
        <v>562</v>
      </c>
      <c r="D309" s="291" t="s">
        <v>676</v>
      </c>
      <c r="E309" s="291" t="s">
        <v>324</v>
      </c>
      <c r="F309" s="292" t="s">
        <v>677</v>
      </c>
      <c r="G309" s="293">
        <f t="shared" si="64"/>
        <v>100019</v>
      </c>
      <c r="H309" s="293">
        <f>COUNTIF($J$4:J309,J309)</f>
        <v>2</v>
      </c>
      <c r="I309" s="293" t="str">
        <f>IF(H309=1,COUNTIF($H$4:H309,1),"")</f>
        <v/>
      </c>
      <c r="J309" s="294" t="str">
        <f t="shared" si="65"/>
        <v>中央区01私立03認定こども園</v>
      </c>
      <c r="K309" s="294" t="str">
        <f t="shared" si="66"/>
        <v>認定こども園大谷オアシス保育園</v>
      </c>
      <c r="L309" s="295"/>
      <c r="M309" s="294"/>
    </row>
    <row r="310" spans="1:13" ht="11.25" customHeight="1">
      <c r="A310" s="301">
        <v>100038</v>
      </c>
      <c r="B310" s="291" t="s">
        <v>673</v>
      </c>
      <c r="C310" s="312" t="s">
        <v>562</v>
      </c>
      <c r="D310" s="291" t="s">
        <v>676</v>
      </c>
      <c r="E310" s="291" t="s">
        <v>324</v>
      </c>
      <c r="F310" s="292" t="s">
        <v>678</v>
      </c>
      <c r="G310" s="293">
        <f t="shared" si="64"/>
        <v>100038</v>
      </c>
      <c r="H310" s="293">
        <f>COUNTIF($J$4:J310,J310)</f>
        <v>3</v>
      </c>
      <c r="I310" s="293" t="str">
        <f>IF(H310=1,COUNTIF($H$4:H310,1),"")</f>
        <v/>
      </c>
      <c r="J310" s="294" t="str">
        <f t="shared" si="65"/>
        <v>中央区01私立03認定こども園</v>
      </c>
      <c r="K310" s="294" t="str">
        <f t="shared" si="66"/>
        <v>認定こども園カトリック聖園こどもの家</v>
      </c>
      <c r="L310" s="295"/>
      <c r="M310" s="294"/>
    </row>
    <row r="311" spans="1:13" ht="11.25" customHeight="1">
      <c r="A311" s="301">
        <v>100053</v>
      </c>
      <c r="B311" s="291" t="s">
        <v>673</v>
      </c>
      <c r="C311" s="312" t="s">
        <v>562</v>
      </c>
      <c r="D311" s="291" t="s">
        <v>679</v>
      </c>
      <c r="E311" s="291" t="s">
        <v>324</v>
      </c>
      <c r="F311" s="292" t="s">
        <v>680</v>
      </c>
      <c r="G311" s="293">
        <f t="shared" si="64"/>
        <v>100053</v>
      </c>
      <c r="H311" s="293">
        <f>COUNTIF($J$4:J311,J311)</f>
        <v>4</v>
      </c>
      <c r="I311" s="293" t="str">
        <f>IF(H311=1,COUNTIF($H$4:H311,1),"")</f>
        <v/>
      </c>
      <c r="J311" s="294" t="str">
        <f t="shared" si="65"/>
        <v>中央区01私立03認定こども園</v>
      </c>
      <c r="K311" s="294" t="str">
        <f t="shared" si="66"/>
        <v>認定こども園マミーポッケ</v>
      </c>
      <c r="L311" s="295"/>
      <c r="M311" s="294"/>
    </row>
    <row r="312" spans="1:13" ht="11.25" customHeight="1">
      <c r="A312" s="301">
        <v>100064</v>
      </c>
      <c r="B312" s="291" t="s">
        <v>673</v>
      </c>
      <c r="C312" s="312" t="s">
        <v>562</v>
      </c>
      <c r="D312" s="291" t="s">
        <v>681</v>
      </c>
      <c r="E312" s="291" t="s">
        <v>324</v>
      </c>
      <c r="F312" s="292" t="s">
        <v>682</v>
      </c>
      <c r="G312" s="293">
        <f t="shared" si="64"/>
        <v>100064</v>
      </c>
      <c r="H312" s="293">
        <f>COUNTIF($J$4:J312,J312)</f>
        <v>5</v>
      </c>
      <c r="I312" s="293" t="str">
        <f>IF(H312=1,COUNTIF($H$4:H312,1),"")</f>
        <v/>
      </c>
      <c r="J312" s="294" t="str">
        <f t="shared" si="65"/>
        <v>中央区01私立03認定こども園</v>
      </c>
      <c r="K312" s="294" t="str">
        <f t="shared" si="66"/>
        <v>認定こども園札幌ルーテル幼稚園</v>
      </c>
      <c r="L312" s="295"/>
      <c r="M312" s="294"/>
    </row>
    <row r="313" spans="1:13" ht="11.25" customHeight="1">
      <c r="A313" s="301">
        <v>100075</v>
      </c>
      <c r="B313" s="291" t="s">
        <v>673</v>
      </c>
      <c r="C313" s="312" t="s">
        <v>562</v>
      </c>
      <c r="D313" s="291" t="s">
        <v>683</v>
      </c>
      <c r="E313" s="291" t="s">
        <v>324</v>
      </c>
      <c r="F313" s="292" t="s">
        <v>684</v>
      </c>
      <c r="G313" s="293">
        <f t="shared" si="64"/>
        <v>100075</v>
      </c>
      <c r="H313" s="293">
        <f>COUNTIF($J$4:J313,J313)</f>
        <v>6</v>
      </c>
      <c r="I313" s="293" t="str">
        <f>IF(H313=1,COUNTIF($H$4:H313,1),"")</f>
        <v/>
      </c>
      <c r="J313" s="294" t="str">
        <f t="shared" si="65"/>
        <v>中央区01私立03認定こども園</v>
      </c>
      <c r="K313" s="294" t="str">
        <f t="shared" si="66"/>
        <v>認定こども園つぼみ幼稚園</v>
      </c>
      <c r="L313" s="295"/>
      <c r="M313" s="294"/>
    </row>
    <row r="314" spans="1:13" ht="11.25" customHeight="1">
      <c r="A314" s="301">
        <v>100082</v>
      </c>
      <c r="B314" s="291" t="s">
        <v>673</v>
      </c>
      <c r="C314" s="312" t="s">
        <v>562</v>
      </c>
      <c r="D314" s="291" t="s">
        <v>683</v>
      </c>
      <c r="E314" s="291" t="s">
        <v>324</v>
      </c>
      <c r="F314" s="292" t="s">
        <v>685</v>
      </c>
      <c r="G314" s="293">
        <f t="shared" si="64"/>
        <v>100082</v>
      </c>
      <c r="H314" s="293">
        <f>COUNTIF($J$4:J314,J314)</f>
        <v>7</v>
      </c>
      <c r="I314" s="293" t="str">
        <f>IF(H314=1,COUNTIF($H$4:H314,1),"")</f>
        <v/>
      </c>
      <c r="J314" s="294" t="str">
        <f t="shared" si="65"/>
        <v>中央区01私立03認定こども園</v>
      </c>
      <c r="K314" s="294" t="str">
        <f t="shared" si="66"/>
        <v>幼稚園型認定こども園大通幼稚園</v>
      </c>
      <c r="L314" s="295"/>
      <c r="M314" s="294"/>
    </row>
    <row r="315" spans="1:13" ht="11.25" customHeight="1">
      <c r="A315" s="301">
        <v>100083</v>
      </c>
      <c r="B315" s="291" t="s">
        <v>673</v>
      </c>
      <c r="C315" s="312" t="s">
        <v>562</v>
      </c>
      <c r="D315" s="291" t="s">
        <v>676</v>
      </c>
      <c r="E315" s="291" t="s">
        <v>324</v>
      </c>
      <c r="F315" s="292" t="s">
        <v>686</v>
      </c>
      <c r="G315" s="293">
        <f t="shared" si="64"/>
        <v>100083</v>
      </c>
      <c r="H315" s="293">
        <f>COUNTIF($J$4:J315,J315)</f>
        <v>8</v>
      </c>
      <c r="I315" s="293" t="str">
        <f>IF(H315=1,COUNTIF($H$4:H315,1),"")</f>
        <v/>
      </c>
      <c r="J315" s="294" t="str">
        <f t="shared" si="65"/>
        <v>中央区01私立03認定こども園</v>
      </c>
      <c r="K315" s="294" t="str">
        <f t="shared" si="66"/>
        <v>認定こども園幌西そらいろ保育園</v>
      </c>
      <c r="L315" s="295"/>
      <c r="M315" s="294"/>
    </row>
    <row r="316" spans="1:13" ht="11.25" customHeight="1">
      <c r="A316" s="301">
        <v>100085</v>
      </c>
      <c r="B316" s="291" t="s">
        <v>673</v>
      </c>
      <c r="C316" s="312" t="s">
        <v>562</v>
      </c>
      <c r="D316" s="291" t="s">
        <v>676</v>
      </c>
      <c r="E316" s="291" t="s">
        <v>324</v>
      </c>
      <c r="F316" s="292" t="s">
        <v>687</v>
      </c>
      <c r="G316" s="293">
        <f t="shared" si="64"/>
        <v>100085</v>
      </c>
      <c r="H316" s="293">
        <f>COUNTIF($J$4:J316,J316)</f>
        <v>9</v>
      </c>
      <c r="I316" s="293" t="str">
        <f>IF(H316=1,COUNTIF($H$4:H316,1),"")</f>
        <v/>
      </c>
      <c r="J316" s="294" t="str">
        <f t="shared" si="65"/>
        <v>中央区01私立03認定こども園</v>
      </c>
      <c r="K316" s="294" t="str">
        <f t="shared" si="66"/>
        <v>認定こども園札幌大谷幼稚園</v>
      </c>
      <c r="L316" s="295"/>
      <c r="M316" s="294"/>
    </row>
    <row r="317" spans="1:13" ht="11.25" customHeight="1">
      <c r="A317" s="301">
        <v>100104</v>
      </c>
      <c r="B317" s="291" t="s">
        <v>673</v>
      </c>
      <c r="C317" s="312" t="s">
        <v>562</v>
      </c>
      <c r="D317" s="291" t="s">
        <v>676</v>
      </c>
      <c r="E317" s="291" t="s">
        <v>324</v>
      </c>
      <c r="F317" s="292" t="s">
        <v>688</v>
      </c>
      <c r="G317" s="293">
        <f t="shared" si="64"/>
        <v>100104</v>
      </c>
      <c r="H317" s="293">
        <f>COUNTIF($J$4:J317,J317)</f>
        <v>10</v>
      </c>
      <c r="I317" s="293" t="str">
        <f>IF(H317=1,COUNTIF($H$4:H317,1),"")</f>
        <v/>
      </c>
      <c r="J317" s="294" t="str">
        <f t="shared" si="65"/>
        <v>中央区01私立03認定こども園</v>
      </c>
      <c r="K317" s="294" t="str">
        <f t="shared" si="66"/>
        <v>認定こども園宮の森メープル保育園</v>
      </c>
      <c r="L317" s="295"/>
      <c r="M317" s="294"/>
    </row>
    <row r="318" spans="1:13" ht="11.25" customHeight="1">
      <c r="A318" s="301">
        <v>200011</v>
      </c>
      <c r="B318" s="291" t="s">
        <v>673</v>
      </c>
      <c r="C318" s="312" t="s">
        <v>562</v>
      </c>
      <c r="D318" s="291" t="s">
        <v>681</v>
      </c>
      <c r="E318" s="291" t="s">
        <v>358</v>
      </c>
      <c r="F318" s="292" t="s">
        <v>689</v>
      </c>
      <c r="G318" s="293">
        <f t="shared" si="64"/>
        <v>200011</v>
      </c>
      <c r="H318" s="293">
        <f>COUNTIF($J$4:J318,J318)</f>
        <v>1</v>
      </c>
      <c r="I318" s="293">
        <f>IF(H318=1,COUNTIF($H$4:H318,1),"")</f>
        <v>41</v>
      </c>
      <c r="J318" s="294" t="str">
        <f t="shared" si="65"/>
        <v>北区01私立03認定こども園</v>
      </c>
      <c r="K318" s="294" t="str">
        <f t="shared" si="66"/>
        <v>認定こども園屯田すずらん</v>
      </c>
      <c r="L318" s="295"/>
      <c r="M318" s="294"/>
    </row>
    <row r="319" spans="1:13" ht="11.25" customHeight="1">
      <c r="A319" s="301">
        <v>200016</v>
      </c>
      <c r="B319" s="291" t="s">
        <v>673</v>
      </c>
      <c r="C319" s="312" t="s">
        <v>562</v>
      </c>
      <c r="D319" s="291" t="s">
        <v>674</v>
      </c>
      <c r="E319" s="291" t="s">
        <v>358</v>
      </c>
      <c r="F319" s="292" t="s">
        <v>690</v>
      </c>
      <c r="G319" s="293">
        <f t="shared" si="64"/>
        <v>200016</v>
      </c>
      <c r="H319" s="293">
        <f>COUNTIF($J$4:J319,J319)</f>
        <v>2</v>
      </c>
      <c r="I319" s="293" t="str">
        <f>IF(H319=1,COUNTIF($H$4:H319,1),"")</f>
        <v/>
      </c>
      <c r="J319" s="294" t="str">
        <f t="shared" si="65"/>
        <v>北区01私立03認定こども園</v>
      </c>
      <c r="K319" s="294" t="str">
        <f t="shared" si="66"/>
        <v>篠路高洋保育園</v>
      </c>
      <c r="L319" s="295"/>
      <c r="M319" s="294"/>
    </row>
    <row r="320" spans="1:13" ht="11.25" customHeight="1">
      <c r="A320" s="301">
        <v>200018</v>
      </c>
      <c r="B320" s="291" t="s">
        <v>673</v>
      </c>
      <c r="C320" s="312" t="s">
        <v>562</v>
      </c>
      <c r="D320" s="291" t="s">
        <v>674</v>
      </c>
      <c r="E320" s="291" t="s">
        <v>358</v>
      </c>
      <c r="F320" s="292" t="s">
        <v>691</v>
      </c>
      <c r="G320" s="293">
        <f t="shared" si="64"/>
        <v>200018</v>
      </c>
      <c r="H320" s="293">
        <f>COUNTIF($J$4:J320,J320)</f>
        <v>3</v>
      </c>
      <c r="I320" s="293" t="str">
        <f>IF(H320=1,COUNTIF($H$4:H320,1),"")</f>
        <v/>
      </c>
      <c r="J320" s="294" t="str">
        <f t="shared" si="65"/>
        <v>北区01私立03認定こども園</v>
      </c>
      <c r="K320" s="294" t="str">
        <f t="shared" si="66"/>
        <v>三和新琴似保育園</v>
      </c>
      <c r="L320" s="295"/>
      <c r="M320" s="294"/>
    </row>
    <row r="321" spans="1:245" ht="11.25" customHeight="1">
      <c r="A321" s="301">
        <v>200020</v>
      </c>
      <c r="B321" s="291" t="s">
        <v>673</v>
      </c>
      <c r="C321" s="312" t="s">
        <v>562</v>
      </c>
      <c r="D321" s="291" t="s">
        <v>674</v>
      </c>
      <c r="E321" s="291" t="s">
        <v>358</v>
      </c>
      <c r="F321" s="292" t="s">
        <v>692</v>
      </c>
      <c r="G321" s="293">
        <f t="shared" si="64"/>
        <v>200020</v>
      </c>
      <c r="H321" s="293">
        <f>COUNTIF($J$4:J321,J321)</f>
        <v>4</v>
      </c>
      <c r="I321" s="293" t="str">
        <f>IF(H321=1,COUNTIF($H$4:H321,1),"")</f>
        <v/>
      </c>
      <c r="J321" s="294" t="str">
        <f t="shared" si="65"/>
        <v>北区01私立03認定こども園</v>
      </c>
      <c r="K321" s="294" t="str">
        <f t="shared" si="66"/>
        <v>あかつき篠路保育園</v>
      </c>
      <c r="L321" s="295"/>
      <c r="M321" s="294"/>
    </row>
    <row r="322" spans="1:245" s="300" customFormat="1" ht="11.25" customHeight="1">
      <c r="A322" s="301">
        <v>200021</v>
      </c>
      <c r="B322" s="291" t="s">
        <v>673</v>
      </c>
      <c r="C322" s="312" t="s">
        <v>562</v>
      </c>
      <c r="D322" s="291" t="s">
        <v>674</v>
      </c>
      <c r="E322" s="291" t="s">
        <v>358</v>
      </c>
      <c r="F322" s="292" t="s">
        <v>693</v>
      </c>
      <c r="G322" s="293">
        <f t="shared" si="64"/>
        <v>200021</v>
      </c>
      <c r="H322" s="293">
        <f>COUNTIF($J$4:J322,J322)</f>
        <v>5</v>
      </c>
      <c r="I322" s="293" t="str">
        <f>IF(H322=1,COUNTIF($H$4:H322,1),"")</f>
        <v/>
      </c>
      <c r="J322" s="294" t="str">
        <f t="shared" si="65"/>
        <v>北区01私立03認定こども園</v>
      </c>
      <c r="K322" s="294" t="str">
        <f t="shared" si="66"/>
        <v>札幌北保育園</v>
      </c>
      <c r="L322" s="295"/>
      <c r="M322" s="294"/>
      <c r="N322" s="282"/>
      <c r="O322" s="282"/>
      <c r="P322" s="282"/>
      <c r="Q322" s="282"/>
      <c r="R322" s="282"/>
      <c r="S322" s="282"/>
      <c r="T322" s="282"/>
      <c r="U322" s="282"/>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29"/>
      <c r="BI322" s="129"/>
      <c r="BJ322" s="129"/>
      <c r="BK322" s="129"/>
      <c r="BL322" s="129"/>
      <c r="BM322" s="129"/>
      <c r="BN322" s="129"/>
      <c r="BO322" s="129"/>
      <c r="BP322" s="129"/>
      <c r="BQ322" s="129"/>
      <c r="BR322" s="129"/>
      <c r="BS322" s="129"/>
      <c r="BT322" s="129"/>
      <c r="BU322" s="129"/>
      <c r="BV322" s="129"/>
      <c r="BW322" s="129"/>
      <c r="BX322" s="129"/>
      <c r="BY322" s="129"/>
      <c r="BZ322" s="129"/>
      <c r="CA322" s="129"/>
      <c r="CB322" s="129"/>
      <c r="CC322" s="129"/>
      <c r="CD322" s="129"/>
      <c r="CE322" s="129"/>
      <c r="CF322" s="129"/>
      <c r="CG322" s="129"/>
      <c r="CH322" s="129"/>
      <c r="CI322" s="129"/>
      <c r="CJ322" s="129"/>
      <c r="CK322" s="129"/>
      <c r="CL322" s="129"/>
      <c r="CM322" s="129"/>
      <c r="CN322" s="129"/>
      <c r="CO322" s="129"/>
      <c r="CP322" s="129"/>
      <c r="CQ322" s="129"/>
      <c r="CR322" s="129"/>
      <c r="CS322" s="129"/>
      <c r="CT322" s="129"/>
      <c r="CU322" s="129"/>
      <c r="CV322" s="129"/>
      <c r="CW322" s="129"/>
      <c r="CX322" s="129"/>
      <c r="CY322" s="129"/>
      <c r="CZ322" s="129"/>
      <c r="DA322" s="129"/>
      <c r="DB322" s="129"/>
      <c r="DC322" s="129"/>
      <c r="DD322" s="129"/>
      <c r="DE322" s="129"/>
      <c r="DF322" s="129"/>
      <c r="DG322" s="129"/>
      <c r="DH322" s="129"/>
      <c r="DI322" s="129"/>
      <c r="DJ322" s="129"/>
      <c r="DK322" s="129"/>
      <c r="DL322" s="129"/>
      <c r="DM322" s="129"/>
      <c r="DN322" s="129"/>
      <c r="DO322" s="129"/>
      <c r="DP322" s="129"/>
      <c r="DQ322" s="129"/>
      <c r="DR322" s="129"/>
      <c r="DS322" s="129"/>
      <c r="DT322" s="129"/>
      <c r="DU322" s="129"/>
      <c r="DV322" s="129"/>
      <c r="DW322" s="129"/>
      <c r="DX322" s="129"/>
      <c r="DY322" s="129"/>
      <c r="DZ322" s="129"/>
      <c r="EA322" s="129"/>
      <c r="EB322" s="129"/>
      <c r="EC322" s="129"/>
      <c r="ED322" s="129"/>
      <c r="EE322" s="129"/>
      <c r="EF322" s="129"/>
      <c r="EG322" s="129"/>
      <c r="EH322" s="129"/>
      <c r="EI322" s="129"/>
      <c r="EJ322" s="129"/>
      <c r="EK322" s="129"/>
      <c r="EL322" s="129"/>
      <c r="EM322" s="129"/>
      <c r="EN322" s="129"/>
      <c r="EO322" s="129"/>
      <c r="EP322" s="129"/>
      <c r="EQ322" s="129"/>
      <c r="ER322" s="129"/>
      <c r="ES322" s="129"/>
      <c r="ET322" s="129"/>
      <c r="EU322" s="129"/>
      <c r="EV322" s="129"/>
      <c r="EW322" s="129"/>
      <c r="EX322" s="129"/>
      <c r="EY322" s="129"/>
      <c r="EZ322" s="129"/>
      <c r="FA322" s="129"/>
      <c r="FB322" s="129"/>
      <c r="FC322" s="129"/>
      <c r="FD322" s="129"/>
      <c r="FE322" s="129"/>
      <c r="FF322" s="129"/>
      <c r="FG322" s="129"/>
      <c r="FH322" s="129"/>
      <c r="FI322" s="129"/>
      <c r="FJ322" s="129"/>
      <c r="FK322" s="129"/>
      <c r="FL322" s="129"/>
      <c r="FM322" s="129"/>
      <c r="FN322" s="129"/>
      <c r="FO322" s="129"/>
      <c r="FP322" s="129"/>
      <c r="FQ322" s="129"/>
      <c r="FR322" s="129"/>
      <c r="FS322" s="129"/>
      <c r="FT322" s="129"/>
      <c r="FU322" s="129"/>
      <c r="FV322" s="129"/>
      <c r="FW322" s="129"/>
      <c r="FX322" s="129"/>
      <c r="FY322" s="129"/>
      <c r="FZ322" s="129"/>
      <c r="GA322" s="129"/>
      <c r="GB322" s="129"/>
      <c r="GC322" s="129"/>
      <c r="GD322" s="129"/>
      <c r="GE322" s="129"/>
      <c r="GF322" s="129"/>
      <c r="GG322" s="129"/>
      <c r="GH322" s="129"/>
      <c r="GI322" s="129"/>
      <c r="GJ322" s="129"/>
      <c r="GK322" s="129"/>
      <c r="GL322" s="129"/>
      <c r="GM322" s="129"/>
      <c r="GN322" s="129"/>
      <c r="GO322" s="129"/>
      <c r="GP322" s="129"/>
      <c r="GQ322" s="129"/>
      <c r="GR322" s="129"/>
      <c r="GS322" s="129"/>
      <c r="GT322" s="129"/>
      <c r="GU322" s="129"/>
      <c r="GV322" s="129"/>
      <c r="GW322" s="129"/>
      <c r="GX322" s="129"/>
      <c r="GY322" s="129"/>
      <c r="GZ322" s="129"/>
      <c r="HA322" s="129"/>
      <c r="HB322" s="129"/>
      <c r="HC322" s="129"/>
      <c r="HD322" s="129"/>
      <c r="HE322" s="129"/>
      <c r="HF322" s="129"/>
      <c r="HG322" s="129"/>
      <c r="HH322" s="129"/>
      <c r="HI322" s="129"/>
      <c r="HJ322" s="129"/>
      <c r="HK322" s="129"/>
      <c r="HL322" s="129"/>
      <c r="HM322" s="129"/>
      <c r="HN322" s="129"/>
      <c r="HO322" s="129"/>
      <c r="HP322" s="129"/>
      <c r="HQ322" s="129"/>
      <c r="HR322" s="129"/>
      <c r="HS322" s="129"/>
      <c r="HT322" s="129"/>
      <c r="HU322" s="129"/>
      <c r="HV322" s="129"/>
      <c r="HW322" s="129"/>
      <c r="HX322" s="129"/>
      <c r="HY322" s="129"/>
      <c r="HZ322" s="129"/>
      <c r="IA322" s="129"/>
      <c r="IB322" s="129"/>
      <c r="IC322" s="129"/>
      <c r="ID322" s="129"/>
      <c r="IE322" s="129"/>
      <c r="IF322" s="129"/>
      <c r="IG322" s="129"/>
      <c r="IH322" s="129"/>
      <c r="II322" s="129"/>
      <c r="IJ322" s="129"/>
      <c r="IK322" s="129"/>
    </row>
    <row r="323" spans="1:245" ht="11.25" customHeight="1">
      <c r="A323" s="301">
        <v>200022</v>
      </c>
      <c r="B323" s="291" t="s">
        <v>673</v>
      </c>
      <c r="C323" s="312" t="s">
        <v>562</v>
      </c>
      <c r="D323" s="291" t="s">
        <v>674</v>
      </c>
      <c r="E323" s="291" t="s">
        <v>358</v>
      </c>
      <c r="F323" s="292" t="s">
        <v>694</v>
      </c>
      <c r="G323" s="293">
        <f t="shared" si="64"/>
        <v>200022</v>
      </c>
      <c r="H323" s="293">
        <f>COUNTIF($J$4:J323,J323)</f>
        <v>6</v>
      </c>
      <c r="I323" s="293" t="str">
        <f>IF(H323=1,COUNTIF($H$4:H323,1),"")</f>
        <v/>
      </c>
      <c r="J323" s="294" t="str">
        <f t="shared" si="65"/>
        <v>北区01私立03認定こども園</v>
      </c>
      <c r="K323" s="294" t="str">
        <f t="shared" si="66"/>
        <v>札幌こばと保育園</v>
      </c>
      <c r="L323" s="295"/>
      <c r="M323" s="294"/>
      <c r="N323" s="294"/>
      <c r="O323" s="294"/>
      <c r="P323" s="294"/>
      <c r="Q323" s="294"/>
      <c r="R323" s="294"/>
      <c r="S323" s="294"/>
      <c r="T323" s="294"/>
      <c r="U323" s="294"/>
    </row>
    <row r="324" spans="1:245" ht="11.25" customHeight="1">
      <c r="A324" s="301">
        <v>200023</v>
      </c>
      <c r="B324" s="291" t="s">
        <v>673</v>
      </c>
      <c r="C324" s="312" t="s">
        <v>562</v>
      </c>
      <c r="D324" s="291" t="s">
        <v>674</v>
      </c>
      <c r="E324" s="291" t="s">
        <v>358</v>
      </c>
      <c r="F324" s="292" t="s">
        <v>695</v>
      </c>
      <c r="G324" s="293">
        <f t="shared" si="64"/>
        <v>200023</v>
      </c>
      <c r="H324" s="293">
        <f>COUNTIF($J$4:J324,J324)</f>
        <v>7</v>
      </c>
      <c r="I324" s="293" t="str">
        <f>IF(H324=1,COUNTIF($H$4:H324,1),"")</f>
        <v/>
      </c>
      <c r="J324" s="294" t="str">
        <f t="shared" si="65"/>
        <v>北区01私立03認定こども園</v>
      </c>
      <c r="K324" s="294" t="str">
        <f t="shared" si="66"/>
        <v>幌北中央保育園</v>
      </c>
      <c r="L324" s="295"/>
      <c r="M324" s="294"/>
    </row>
    <row r="325" spans="1:245">
      <c r="A325" s="301">
        <v>200025</v>
      </c>
      <c r="B325" s="291" t="s">
        <v>673</v>
      </c>
      <c r="C325" s="312" t="s">
        <v>562</v>
      </c>
      <c r="D325" s="291" t="s">
        <v>681</v>
      </c>
      <c r="E325" s="291" t="s">
        <v>358</v>
      </c>
      <c r="F325" s="292" t="s">
        <v>696</v>
      </c>
      <c r="G325" s="293">
        <f t="shared" si="64"/>
        <v>200025</v>
      </c>
      <c r="H325" s="293">
        <f>COUNTIF($J$4:J325,J325)</f>
        <v>8</v>
      </c>
      <c r="I325" s="293" t="str">
        <f>IF(H325=1,COUNTIF($H$4:H325,1),"")</f>
        <v/>
      </c>
      <c r="J325" s="294" t="str">
        <f t="shared" si="65"/>
        <v>北区01私立03認定こども園</v>
      </c>
      <c r="K325" s="294" t="str">
        <f t="shared" si="66"/>
        <v>しんことに清香こども園</v>
      </c>
      <c r="L325" s="295"/>
      <c r="M325" s="294"/>
    </row>
    <row r="326" spans="1:245">
      <c r="A326" s="301">
        <v>200030</v>
      </c>
      <c r="B326" s="291" t="s">
        <v>673</v>
      </c>
      <c r="C326" s="312" t="s">
        <v>562</v>
      </c>
      <c r="D326" s="291" t="s">
        <v>681</v>
      </c>
      <c r="E326" s="291" t="s">
        <v>358</v>
      </c>
      <c r="F326" s="292" t="s">
        <v>697</v>
      </c>
      <c r="G326" s="293">
        <f t="shared" ref="G326:G389" si="67">A326</f>
        <v>200030</v>
      </c>
      <c r="H326" s="293">
        <f>COUNTIF($J$4:J326,J326)</f>
        <v>9</v>
      </c>
      <c r="I326" s="293" t="str">
        <f>IF(H326=1,COUNTIF($H$4:H326,1),"")</f>
        <v/>
      </c>
      <c r="J326" s="294" t="str">
        <f t="shared" ref="J326:J389" si="68">$E326&amp;$B326&amp;$C326</f>
        <v>北区01私立03認定こども園</v>
      </c>
      <c r="K326" s="294" t="str">
        <f t="shared" ref="K326:K389" si="69">$F326</f>
        <v>屯田おおふじ子ども園</v>
      </c>
      <c r="L326" s="295"/>
      <c r="M326" s="294"/>
    </row>
    <row r="327" spans="1:245">
      <c r="A327" s="301">
        <v>200032</v>
      </c>
      <c r="B327" s="291" t="s">
        <v>673</v>
      </c>
      <c r="C327" s="312" t="s">
        <v>562</v>
      </c>
      <c r="D327" s="291" t="s">
        <v>681</v>
      </c>
      <c r="E327" s="291" t="s">
        <v>358</v>
      </c>
      <c r="F327" s="292" t="s">
        <v>698</v>
      </c>
      <c r="G327" s="293">
        <f t="shared" si="67"/>
        <v>200032</v>
      </c>
      <c r="H327" s="293">
        <f>COUNTIF($J$4:J327,J327)</f>
        <v>10</v>
      </c>
      <c r="I327" s="293" t="str">
        <f>IF(H327=1,COUNTIF($H$4:H327,1),"")</f>
        <v/>
      </c>
      <c r="J327" s="294" t="str">
        <f t="shared" si="68"/>
        <v>北区01私立03認定こども園</v>
      </c>
      <c r="K327" s="294" t="str">
        <f t="shared" si="69"/>
        <v>新川西さくらこ認定こども園</v>
      </c>
      <c r="L327" s="295"/>
      <c r="M327" s="294"/>
    </row>
    <row r="328" spans="1:245" ht="11.25" customHeight="1">
      <c r="A328" s="301">
        <v>200033</v>
      </c>
      <c r="B328" s="291" t="s">
        <v>673</v>
      </c>
      <c r="C328" s="312" t="s">
        <v>562</v>
      </c>
      <c r="D328" s="291" t="s">
        <v>676</v>
      </c>
      <c r="E328" s="291" t="s">
        <v>358</v>
      </c>
      <c r="F328" s="292" t="s">
        <v>699</v>
      </c>
      <c r="G328" s="293">
        <f t="shared" si="67"/>
        <v>200033</v>
      </c>
      <c r="H328" s="293">
        <f>COUNTIF($J$4:J328,J328)</f>
        <v>11</v>
      </c>
      <c r="I328" s="293" t="str">
        <f>IF(H328=1,COUNTIF($H$4:H328,1),"")</f>
        <v/>
      </c>
      <c r="J328" s="294" t="str">
        <f t="shared" si="68"/>
        <v>北区01私立03認定こども園</v>
      </c>
      <c r="K328" s="294" t="str">
        <f t="shared" si="69"/>
        <v>こども園ソレイユ</v>
      </c>
      <c r="L328" s="295"/>
      <c r="M328" s="294"/>
    </row>
    <row r="329" spans="1:245" ht="11.25" customHeight="1">
      <c r="A329" s="301">
        <v>200034</v>
      </c>
      <c r="B329" s="291" t="s">
        <v>673</v>
      </c>
      <c r="C329" s="312" t="s">
        <v>562</v>
      </c>
      <c r="D329" s="291" t="s">
        <v>681</v>
      </c>
      <c r="E329" s="291" t="s">
        <v>358</v>
      </c>
      <c r="F329" s="292" t="s">
        <v>700</v>
      </c>
      <c r="G329" s="293">
        <f t="shared" si="67"/>
        <v>200034</v>
      </c>
      <c r="H329" s="293">
        <f>COUNTIF($J$4:J329,J329)</f>
        <v>12</v>
      </c>
      <c r="I329" s="293" t="str">
        <f>IF(H329=1,COUNTIF($H$4:H329,1),"")</f>
        <v/>
      </c>
      <c r="J329" s="294" t="str">
        <f t="shared" si="68"/>
        <v>北区01私立03認定こども園</v>
      </c>
      <c r="K329" s="294" t="str">
        <f t="shared" si="69"/>
        <v>創成札幌こども園</v>
      </c>
      <c r="L329" s="295"/>
      <c r="M329" s="294"/>
    </row>
    <row r="330" spans="1:245" ht="11.25" customHeight="1">
      <c r="A330" s="301">
        <v>200035</v>
      </c>
      <c r="B330" s="291" t="s">
        <v>673</v>
      </c>
      <c r="C330" s="312" t="s">
        <v>562</v>
      </c>
      <c r="D330" s="291" t="s">
        <v>674</v>
      </c>
      <c r="E330" s="291" t="s">
        <v>358</v>
      </c>
      <c r="F330" s="292" t="s">
        <v>701</v>
      </c>
      <c r="G330" s="293">
        <f t="shared" si="67"/>
        <v>200035</v>
      </c>
      <c r="H330" s="293">
        <f>COUNTIF($J$4:J330,J330)</f>
        <v>13</v>
      </c>
      <c r="I330" s="293" t="str">
        <f>IF(H330=1,COUNTIF($H$4:H330,1),"")</f>
        <v/>
      </c>
      <c r="J330" s="294" t="str">
        <f t="shared" si="68"/>
        <v>北区01私立03認定こども園</v>
      </c>
      <c r="K330" s="294" t="str">
        <f t="shared" si="69"/>
        <v>新琴似中央保育園</v>
      </c>
      <c r="L330" s="295"/>
      <c r="M330" s="294"/>
    </row>
    <row r="331" spans="1:245">
      <c r="A331" s="301">
        <v>200036</v>
      </c>
      <c r="B331" s="291" t="s">
        <v>673</v>
      </c>
      <c r="C331" s="312" t="s">
        <v>562</v>
      </c>
      <c r="D331" s="291" t="s">
        <v>674</v>
      </c>
      <c r="E331" s="291" t="s">
        <v>358</v>
      </c>
      <c r="F331" s="292" t="s">
        <v>702</v>
      </c>
      <c r="G331" s="293">
        <f t="shared" si="67"/>
        <v>200036</v>
      </c>
      <c r="H331" s="293">
        <f>COUNTIF($J$4:J331,J331)</f>
        <v>14</v>
      </c>
      <c r="I331" s="293" t="str">
        <f>IF(H331=1,COUNTIF($H$4:H331,1),"")</f>
        <v/>
      </c>
      <c r="J331" s="294" t="str">
        <f t="shared" si="68"/>
        <v>北区01私立03認定こども園</v>
      </c>
      <c r="K331" s="294" t="str">
        <f t="shared" si="69"/>
        <v>屯田桃の花こども園</v>
      </c>
      <c r="L331" s="295"/>
      <c r="M331" s="294"/>
    </row>
    <row r="332" spans="1:245">
      <c r="A332" s="301">
        <v>200037</v>
      </c>
      <c r="B332" s="291" t="s">
        <v>673</v>
      </c>
      <c r="C332" s="312" t="s">
        <v>562</v>
      </c>
      <c r="D332" s="291" t="s">
        <v>674</v>
      </c>
      <c r="E332" s="291" t="s">
        <v>358</v>
      </c>
      <c r="F332" s="292" t="s">
        <v>703</v>
      </c>
      <c r="G332" s="293">
        <f t="shared" si="67"/>
        <v>200037</v>
      </c>
      <c r="H332" s="293">
        <f>COUNTIF($J$4:J332,J332)</f>
        <v>15</v>
      </c>
      <c r="I332" s="293" t="str">
        <f>IF(H332=1,COUNTIF($H$4:H332,1),"")</f>
        <v/>
      </c>
      <c r="J332" s="294" t="str">
        <f t="shared" si="68"/>
        <v>北区01私立03認定こども園</v>
      </c>
      <c r="K332" s="294" t="str">
        <f t="shared" si="69"/>
        <v>認定こども園あいの里せせらぎ保育園</v>
      </c>
      <c r="L332" s="295"/>
      <c r="M332" s="294"/>
    </row>
    <row r="333" spans="1:245" ht="11.25" customHeight="1">
      <c r="A333" s="301">
        <v>200039</v>
      </c>
      <c r="B333" s="291" t="s">
        <v>673</v>
      </c>
      <c r="C333" s="312" t="s">
        <v>562</v>
      </c>
      <c r="D333" s="291" t="s">
        <v>674</v>
      </c>
      <c r="E333" s="291" t="s">
        <v>358</v>
      </c>
      <c r="F333" s="292" t="s">
        <v>704</v>
      </c>
      <c r="G333" s="293">
        <f t="shared" si="67"/>
        <v>200039</v>
      </c>
      <c r="H333" s="293">
        <f>COUNTIF($J$4:J333,J333)</f>
        <v>16</v>
      </c>
      <c r="I333" s="293" t="str">
        <f>IF(H333=1,COUNTIF($H$4:H333,1),"")</f>
        <v/>
      </c>
      <c r="J333" s="294" t="str">
        <f t="shared" si="68"/>
        <v>北区01私立03認定こども園</v>
      </c>
      <c r="K333" s="294" t="str">
        <f t="shared" si="69"/>
        <v>札幌未来保育園</v>
      </c>
      <c r="L333" s="295"/>
      <c r="M333" s="294"/>
    </row>
    <row r="334" spans="1:245" ht="11.25" customHeight="1">
      <c r="A334" s="301">
        <v>200040</v>
      </c>
      <c r="B334" s="291" t="s">
        <v>673</v>
      </c>
      <c r="C334" s="312" t="s">
        <v>562</v>
      </c>
      <c r="D334" s="291" t="s">
        <v>674</v>
      </c>
      <c r="E334" s="291" t="s">
        <v>358</v>
      </c>
      <c r="F334" s="292" t="s">
        <v>705</v>
      </c>
      <c r="G334" s="293">
        <f t="shared" si="67"/>
        <v>200040</v>
      </c>
      <c r="H334" s="293">
        <f>COUNTIF($J$4:J334,J334)</f>
        <v>17</v>
      </c>
      <c r="I334" s="293" t="str">
        <f>IF(H334=1,COUNTIF($H$4:H334,1),"")</f>
        <v/>
      </c>
      <c r="J334" s="294" t="str">
        <f t="shared" si="68"/>
        <v>北区01私立03認定こども園</v>
      </c>
      <c r="K334" s="294" t="str">
        <f t="shared" si="69"/>
        <v>エンジェル保育園</v>
      </c>
      <c r="L334" s="295"/>
      <c r="M334" s="294"/>
    </row>
    <row r="335" spans="1:245" ht="11.25" customHeight="1">
      <c r="A335" s="301">
        <v>200058</v>
      </c>
      <c r="B335" s="291" t="s">
        <v>673</v>
      </c>
      <c r="C335" s="291" t="s">
        <v>562</v>
      </c>
      <c r="D335" s="291" t="s">
        <v>676</v>
      </c>
      <c r="E335" s="291" t="s">
        <v>358</v>
      </c>
      <c r="F335" s="292" t="s">
        <v>706</v>
      </c>
      <c r="G335" s="293">
        <f t="shared" si="67"/>
        <v>200058</v>
      </c>
      <c r="H335" s="293">
        <f>COUNTIF($J$4:J335,J335)</f>
        <v>18</v>
      </c>
      <c r="I335" s="293" t="str">
        <f>IF(H335=1,COUNTIF($H$4:H335,1),"")</f>
        <v/>
      </c>
      <c r="J335" s="294" t="str">
        <f t="shared" si="68"/>
        <v>北区01私立03認定こども園</v>
      </c>
      <c r="K335" s="294" t="str">
        <f t="shared" si="69"/>
        <v>認定こども園太陽こころ幼稚園</v>
      </c>
      <c r="L335" s="295"/>
      <c r="M335" s="294"/>
    </row>
    <row r="336" spans="1:245" ht="11.25" customHeight="1">
      <c r="A336" s="301">
        <v>200059</v>
      </c>
      <c r="B336" s="291" t="s">
        <v>673</v>
      </c>
      <c r="C336" s="291" t="s">
        <v>562</v>
      </c>
      <c r="D336" s="291" t="s">
        <v>676</v>
      </c>
      <c r="E336" s="291" t="s">
        <v>358</v>
      </c>
      <c r="F336" s="292" t="s">
        <v>707</v>
      </c>
      <c r="G336" s="293">
        <f t="shared" si="67"/>
        <v>200059</v>
      </c>
      <c r="H336" s="293">
        <f>COUNTIF($J$4:J336,J336)</f>
        <v>19</v>
      </c>
      <c r="I336" s="293" t="str">
        <f>IF(H336=1,COUNTIF($H$4:H336,1),"")</f>
        <v/>
      </c>
      <c r="J336" s="294" t="str">
        <f t="shared" si="68"/>
        <v>北区01私立03認定こども園</v>
      </c>
      <c r="K336" s="294" t="str">
        <f t="shared" si="69"/>
        <v>認定こども園こうほく</v>
      </c>
      <c r="L336" s="295"/>
      <c r="M336" s="294"/>
    </row>
    <row r="337" spans="1:245" ht="11.25" customHeight="1">
      <c r="A337" s="301">
        <v>200060</v>
      </c>
      <c r="B337" s="291" t="s">
        <v>673</v>
      </c>
      <c r="C337" s="291" t="s">
        <v>562</v>
      </c>
      <c r="D337" s="291" t="s">
        <v>676</v>
      </c>
      <c r="E337" s="291" t="s">
        <v>358</v>
      </c>
      <c r="F337" s="292" t="s">
        <v>708</v>
      </c>
      <c r="G337" s="293">
        <f t="shared" si="67"/>
        <v>200060</v>
      </c>
      <c r="H337" s="293">
        <f>COUNTIF($J$4:J337,J337)</f>
        <v>20</v>
      </c>
      <c r="I337" s="293" t="str">
        <f>IF(H337=1,COUNTIF($H$4:H337,1),"")</f>
        <v/>
      </c>
      <c r="J337" s="294" t="str">
        <f t="shared" si="68"/>
        <v>北区01私立03認定こども園</v>
      </c>
      <c r="K337" s="294" t="str">
        <f t="shared" si="69"/>
        <v>認定こども園ひまわり</v>
      </c>
      <c r="L337" s="295"/>
      <c r="M337" s="294"/>
    </row>
    <row r="338" spans="1:245" ht="11.25" customHeight="1">
      <c r="A338" s="301">
        <v>200065</v>
      </c>
      <c r="B338" s="291" t="s">
        <v>673</v>
      </c>
      <c r="C338" s="291" t="s">
        <v>562</v>
      </c>
      <c r="D338" s="291" t="s">
        <v>674</v>
      </c>
      <c r="E338" s="291" t="s">
        <v>358</v>
      </c>
      <c r="F338" s="292" t="s">
        <v>709</v>
      </c>
      <c r="G338" s="293">
        <f t="shared" si="67"/>
        <v>200065</v>
      </c>
      <c r="H338" s="293">
        <f>COUNTIF($J$4:J338,J338)</f>
        <v>21</v>
      </c>
      <c r="I338" s="293" t="str">
        <f>IF(H338=1,COUNTIF($H$4:H338,1),"")</f>
        <v/>
      </c>
      <c r="J338" s="294" t="str">
        <f t="shared" si="68"/>
        <v>北区01私立03認定こども園</v>
      </c>
      <c r="K338" s="294" t="str">
        <f t="shared" si="69"/>
        <v>認定こども園しずく保育園</v>
      </c>
      <c r="L338" s="295"/>
      <c r="M338" s="294"/>
    </row>
    <row r="339" spans="1:245" ht="11.25" customHeight="1">
      <c r="A339" s="301">
        <v>200068</v>
      </c>
      <c r="B339" s="291" t="s">
        <v>673</v>
      </c>
      <c r="C339" s="291" t="s">
        <v>562</v>
      </c>
      <c r="D339" s="291" t="s">
        <v>679</v>
      </c>
      <c r="E339" s="291" t="s">
        <v>358</v>
      </c>
      <c r="F339" s="292" t="s">
        <v>710</v>
      </c>
      <c r="G339" s="293">
        <f t="shared" si="67"/>
        <v>200068</v>
      </c>
      <c r="H339" s="293">
        <f>COUNTIF($J$4:J339,J339)</f>
        <v>22</v>
      </c>
      <c r="I339" s="293" t="str">
        <f>IF(H339=1,COUNTIF($H$4:H339,1),"")</f>
        <v/>
      </c>
      <c r="J339" s="294" t="str">
        <f t="shared" si="68"/>
        <v>北区01私立03認定こども園</v>
      </c>
      <c r="K339" s="294" t="str">
        <f t="shared" si="69"/>
        <v>認定こども園英伸幼稚学院</v>
      </c>
      <c r="L339" s="295"/>
      <c r="M339" s="294"/>
    </row>
    <row r="340" spans="1:245" ht="11.25" customHeight="1">
      <c r="A340" s="301">
        <v>200071</v>
      </c>
      <c r="B340" s="291" t="s">
        <v>673</v>
      </c>
      <c r="C340" s="291" t="s">
        <v>562</v>
      </c>
      <c r="D340" s="291" t="s">
        <v>676</v>
      </c>
      <c r="E340" s="291" t="s">
        <v>358</v>
      </c>
      <c r="F340" s="292" t="s">
        <v>711</v>
      </c>
      <c r="G340" s="293">
        <f t="shared" si="67"/>
        <v>200071</v>
      </c>
      <c r="H340" s="293">
        <f>COUNTIF($J$4:J340,J340)</f>
        <v>23</v>
      </c>
      <c r="I340" s="293" t="str">
        <f>IF(H340=1,COUNTIF($H$4:H340,1),"")</f>
        <v/>
      </c>
      <c r="J340" s="294" t="str">
        <f t="shared" si="68"/>
        <v>北区01私立03認定こども園</v>
      </c>
      <c r="K340" s="294" t="str">
        <f t="shared" si="69"/>
        <v>認定こども園はなぞの</v>
      </c>
      <c r="L340" s="295"/>
      <c r="M340" s="294"/>
    </row>
    <row r="341" spans="1:245" ht="11.25" customHeight="1">
      <c r="A341" s="301">
        <v>200072</v>
      </c>
      <c r="B341" s="291" t="s">
        <v>673</v>
      </c>
      <c r="C341" s="291" t="s">
        <v>562</v>
      </c>
      <c r="D341" s="291" t="s">
        <v>681</v>
      </c>
      <c r="E341" s="291" t="s">
        <v>358</v>
      </c>
      <c r="F341" s="292" t="s">
        <v>712</v>
      </c>
      <c r="G341" s="293">
        <f t="shared" si="67"/>
        <v>200072</v>
      </c>
      <c r="H341" s="293">
        <f>COUNTIF($J$4:J341,J341)</f>
        <v>24</v>
      </c>
      <c r="I341" s="293" t="str">
        <f>IF(H341=1,COUNTIF($H$4:H341,1),"")</f>
        <v/>
      </c>
      <c r="J341" s="294" t="str">
        <f t="shared" si="68"/>
        <v>北区01私立03認定こども園</v>
      </c>
      <c r="K341" s="294" t="str">
        <f t="shared" si="69"/>
        <v>認定こども園あいの里</v>
      </c>
      <c r="L341" s="295"/>
      <c r="M341" s="294"/>
    </row>
    <row r="342" spans="1:245" ht="11.25" customHeight="1">
      <c r="A342" s="301">
        <v>200085</v>
      </c>
      <c r="B342" s="291" t="s">
        <v>673</v>
      </c>
      <c r="C342" s="291" t="s">
        <v>562</v>
      </c>
      <c r="D342" s="291" t="s">
        <v>681</v>
      </c>
      <c r="E342" s="291" t="s">
        <v>358</v>
      </c>
      <c r="F342" s="292" t="s">
        <v>713</v>
      </c>
      <c r="G342" s="293">
        <f t="shared" si="67"/>
        <v>200085</v>
      </c>
      <c r="H342" s="293">
        <f>COUNTIF($J$4:J342,J342)</f>
        <v>25</v>
      </c>
      <c r="I342" s="293" t="str">
        <f>IF(H342=1,COUNTIF($H$4:H342,1),"")</f>
        <v/>
      </c>
      <c r="J342" s="294" t="str">
        <f t="shared" si="68"/>
        <v>北区01私立03認定こども園</v>
      </c>
      <c r="K342" s="294" t="str">
        <f t="shared" si="69"/>
        <v>認定こども園麻生明星幼稚園</v>
      </c>
      <c r="L342" s="295"/>
      <c r="M342" s="294"/>
    </row>
    <row r="343" spans="1:245" ht="11.25" customHeight="1">
      <c r="A343" s="301">
        <v>200086</v>
      </c>
      <c r="B343" s="291" t="s">
        <v>673</v>
      </c>
      <c r="C343" s="291" t="s">
        <v>562</v>
      </c>
      <c r="D343" s="291" t="s">
        <v>683</v>
      </c>
      <c r="E343" s="291" t="s">
        <v>358</v>
      </c>
      <c r="F343" s="292" t="s">
        <v>714</v>
      </c>
      <c r="G343" s="293">
        <f t="shared" si="67"/>
        <v>200086</v>
      </c>
      <c r="H343" s="293">
        <f>COUNTIF($J$4:J343,J343)</f>
        <v>26</v>
      </c>
      <c r="I343" s="293" t="str">
        <f>IF(H343=1,COUNTIF($H$4:H343,1),"")</f>
        <v/>
      </c>
      <c r="J343" s="294" t="str">
        <f t="shared" si="68"/>
        <v>北区01私立03認定こども園</v>
      </c>
      <c r="K343" s="294" t="str">
        <f t="shared" si="69"/>
        <v>認定こども園札幌北幼稚園</v>
      </c>
      <c r="L343" s="295"/>
      <c r="M343" s="294"/>
    </row>
    <row r="344" spans="1:245" ht="11.25" customHeight="1">
      <c r="A344" s="301">
        <v>200088</v>
      </c>
      <c r="B344" s="291" t="s">
        <v>673</v>
      </c>
      <c r="C344" s="291" t="s">
        <v>562</v>
      </c>
      <c r="D344" s="291" t="s">
        <v>683</v>
      </c>
      <c r="E344" s="291" t="s">
        <v>358</v>
      </c>
      <c r="F344" s="292" t="s">
        <v>715</v>
      </c>
      <c r="G344" s="293">
        <f t="shared" si="67"/>
        <v>200088</v>
      </c>
      <c r="H344" s="293">
        <f>COUNTIF($J$4:J344,J344)</f>
        <v>27</v>
      </c>
      <c r="I344" s="293" t="str">
        <f>IF(H344=1,COUNTIF($H$4:H344,1),"")</f>
        <v/>
      </c>
      <c r="J344" s="294" t="str">
        <f t="shared" si="68"/>
        <v>北区01私立03認定こども園</v>
      </c>
      <c r="K344" s="294" t="str">
        <f t="shared" si="69"/>
        <v>認定こども園茨戸メリー幼稚園</v>
      </c>
      <c r="L344" s="295"/>
      <c r="M344" s="294"/>
    </row>
    <row r="345" spans="1:245" ht="11.25" customHeight="1">
      <c r="A345" s="301">
        <v>200089</v>
      </c>
      <c r="B345" s="291" t="s">
        <v>673</v>
      </c>
      <c r="C345" s="291" t="s">
        <v>562</v>
      </c>
      <c r="D345" s="291" t="s">
        <v>683</v>
      </c>
      <c r="E345" s="291" t="s">
        <v>358</v>
      </c>
      <c r="F345" s="292" t="s">
        <v>716</v>
      </c>
      <c r="G345" s="293">
        <f t="shared" si="67"/>
        <v>200089</v>
      </c>
      <c r="H345" s="293">
        <f>COUNTIF($J$4:J345,J345)</f>
        <v>28</v>
      </c>
      <c r="I345" s="293" t="str">
        <f>IF(H345=1,COUNTIF($H$4:H345,1),"")</f>
        <v/>
      </c>
      <c r="J345" s="294" t="str">
        <f t="shared" si="68"/>
        <v>北区01私立03認定こども園</v>
      </c>
      <c r="K345" s="294" t="str">
        <f t="shared" si="69"/>
        <v>認定こども園新琴似幼稚園</v>
      </c>
      <c r="L345" s="295"/>
      <c r="M345" s="294"/>
    </row>
    <row r="346" spans="1:245" ht="11.25" customHeight="1">
      <c r="A346" s="301">
        <v>200094</v>
      </c>
      <c r="B346" s="291" t="s">
        <v>673</v>
      </c>
      <c r="C346" s="291" t="s">
        <v>562</v>
      </c>
      <c r="D346" s="291" t="s">
        <v>683</v>
      </c>
      <c r="E346" s="291" t="s">
        <v>358</v>
      </c>
      <c r="F346" s="292" t="s">
        <v>717</v>
      </c>
      <c r="G346" s="293">
        <f t="shared" si="67"/>
        <v>200094</v>
      </c>
      <c r="H346" s="293">
        <f>COUNTIF($J$4:J346,J346)</f>
        <v>29</v>
      </c>
      <c r="I346" s="293" t="str">
        <f>IF(H346=1,COUNTIF($H$4:H346,1),"")</f>
        <v/>
      </c>
      <c r="J346" s="294" t="str">
        <f t="shared" si="68"/>
        <v>北区01私立03認定こども園</v>
      </c>
      <c r="K346" s="294" t="str">
        <f t="shared" si="69"/>
        <v>認定こども園つよし幼稚園</v>
      </c>
      <c r="L346" s="295"/>
      <c r="M346" s="294"/>
    </row>
    <row r="347" spans="1:245" s="300" customFormat="1" ht="11.25" customHeight="1">
      <c r="A347" s="301">
        <v>200097</v>
      </c>
      <c r="B347" s="291" t="s">
        <v>673</v>
      </c>
      <c r="C347" s="291" t="s">
        <v>562</v>
      </c>
      <c r="D347" s="291" t="s">
        <v>681</v>
      </c>
      <c r="E347" s="291" t="s">
        <v>358</v>
      </c>
      <c r="F347" s="292" t="s">
        <v>718</v>
      </c>
      <c r="G347" s="293">
        <f t="shared" si="67"/>
        <v>200097</v>
      </c>
      <c r="H347" s="293">
        <f>COUNTIF($J$4:J347,J347)</f>
        <v>30</v>
      </c>
      <c r="I347" s="293" t="str">
        <f>IF(H347=1,COUNTIF($H$4:H347,1),"")</f>
        <v/>
      </c>
      <c r="J347" s="294" t="str">
        <f t="shared" si="68"/>
        <v>北区01私立03認定こども園</v>
      </c>
      <c r="K347" s="294" t="str">
        <f t="shared" si="69"/>
        <v>あいの里大藤幼稚園</v>
      </c>
      <c r="L347" s="295"/>
      <c r="M347" s="294"/>
      <c r="N347" s="282"/>
      <c r="O347" s="282"/>
      <c r="P347" s="282"/>
      <c r="Q347" s="282"/>
      <c r="R347" s="282"/>
      <c r="S347" s="282"/>
      <c r="T347" s="282"/>
      <c r="U347" s="282"/>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c r="AY347" s="129"/>
      <c r="AZ347" s="129"/>
      <c r="BA347" s="129"/>
      <c r="BB347" s="129"/>
      <c r="BC347" s="129"/>
      <c r="BD347" s="129"/>
      <c r="BE347" s="129"/>
      <c r="BF347" s="129"/>
      <c r="BG347" s="129"/>
      <c r="BH347" s="129"/>
      <c r="BI347" s="129"/>
      <c r="BJ347" s="129"/>
      <c r="BK347" s="129"/>
      <c r="BL347" s="129"/>
      <c r="BM347" s="129"/>
      <c r="BN347" s="129"/>
      <c r="BO347" s="129"/>
      <c r="BP347" s="129"/>
      <c r="BQ347" s="129"/>
      <c r="BR347" s="129"/>
      <c r="BS347" s="129"/>
      <c r="BT347" s="129"/>
      <c r="BU347" s="129"/>
      <c r="BV347" s="129"/>
      <c r="BW347" s="129"/>
      <c r="BX347" s="129"/>
      <c r="BY347" s="129"/>
      <c r="BZ347" s="129"/>
      <c r="CA347" s="129"/>
      <c r="CB347" s="129"/>
      <c r="CC347" s="129"/>
      <c r="CD347" s="129"/>
      <c r="CE347" s="129"/>
      <c r="CF347" s="129"/>
      <c r="CG347" s="129"/>
      <c r="CH347" s="129"/>
      <c r="CI347" s="129"/>
      <c r="CJ347" s="129"/>
      <c r="CK347" s="129"/>
      <c r="CL347" s="129"/>
      <c r="CM347" s="129"/>
      <c r="CN347" s="129"/>
      <c r="CO347" s="129"/>
      <c r="CP347" s="129"/>
      <c r="CQ347" s="129"/>
      <c r="CR347" s="129"/>
      <c r="CS347" s="129"/>
      <c r="CT347" s="129"/>
      <c r="CU347" s="129"/>
      <c r="CV347" s="129"/>
      <c r="CW347" s="129"/>
      <c r="CX347" s="129"/>
      <c r="CY347" s="129"/>
      <c r="CZ347" s="129"/>
      <c r="DA347" s="129"/>
      <c r="DB347" s="129"/>
      <c r="DC347" s="129"/>
      <c r="DD347" s="129"/>
      <c r="DE347" s="129"/>
      <c r="DF347" s="129"/>
      <c r="DG347" s="129"/>
      <c r="DH347" s="129"/>
      <c r="DI347" s="129"/>
      <c r="DJ347" s="129"/>
      <c r="DK347" s="129"/>
      <c r="DL347" s="129"/>
      <c r="DM347" s="129"/>
      <c r="DN347" s="129"/>
      <c r="DO347" s="129"/>
      <c r="DP347" s="129"/>
      <c r="DQ347" s="129"/>
      <c r="DR347" s="129"/>
      <c r="DS347" s="129"/>
      <c r="DT347" s="129"/>
      <c r="DU347" s="129"/>
      <c r="DV347" s="129"/>
      <c r="DW347" s="129"/>
      <c r="DX347" s="129"/>
      <c r="DY347" s="129"/>
      <c r="DZ347" s="129"/>
      <c r="EA347" s="129"/>
      <c r="EB347" s="129"/>
      <c r="EC347" s="129"/>
      <c r="ED347" s="129"/>
      <c r="EE347" s="129"/>
      <c r="EF347" s="129"/>
      <c r="EG347" s="129"/>
      <c r="EH347" s="129"/>
      <c r="EI347" s="129"/>
      <c r="EJ347" s="129"/>
      <c r="EK347" s="129"/>
      <c r="EL347" s="129"/>
      <c r="EM347" s="129"/>
      <c r="EN347" s="129"/>
      <c r="EO347" s="129"/>
      <c r="EP347" s="129"/>
      <c r="EQ347" s="129"/>
      <c r="ER347" s="129"/>
      <c r="ES347" s="129"/>
      <c r="ET347" s="129"/>
      <c r="EU347" s="129"/>
      <c r="EV347" s="129"/>
      <c r="EW347" s="129"/>
      <c r="EX347" s="129"/>
      <c r="EY347" s="129"/>
      <c r="EZ347" s="129"/>
      <c r="FA347" s="129"/>
      <c r="FB347" s="129"/>
      <c r="FC347" s="129"/>
      <c r="FD347" s="129"/>
      <c r="FE347" s="129"/>
      <c r="FF347" s="129"/>
      <c r="FG347" s="129"/>
      <c r="FH347" s="129"/>
      <c r="FI347" s="129"/>
      <c r="FJ347" s="129"/>
      <c r="FK347" s="129"/>
      <c r="FL347" s="129"/>
      <c r="FM347" s="129"/>
      <c r="FN347" s="129"/>
      <c r="FO347" s="129"/>
      <c r="FP347" s="129"/>
      <c r="FQ347" s="129"/>
      <c r="FR347" s="129"/>
      <c r="FS347" s="129"/>
      <c r="FT347" s="129"/>
      <c r="FU347" s="129"/>
      <c r="FV347" s="129"/>
      <c r="FW347" s="129"/>
      <c r="FX347" s="129"/>
      <c r="FY347" s="129"/>
      <c r="FZ347" s="129"/>
      <c r="GA347" s="129"/>
      <c r="GB347" s="129"/>
      <c r="GC347" s="129"/>
      <c r="GD347" s="129"/>
      <c r="GE347" s="129"/>
      <c r="GF347" s="129"/>
      <c r="GG347" s="129"/>
      <c r="GH347" s="129"/>
      <c r="GI347" s="129"/>
      <c r="GJ347" s="129"/>
      <c r="GK347" s="129"/>
      <c r="GL347" s="129"/>
      <c r="GM347" s="129"/>
      <c r="GN347" s="129"/>
      <c r="GO347" s="129"/>
      <c r="GP347" s="129"/>
      <c r="GQ347" s="129"/>
      <c r="GR347" s="129"/>
      <c r="GS347" s="129"/>
      <c r="GT347" s="129"/>
      <c r="GU347" s="129"/>
      <c r="GV347" s="129"/>
      <c r="GW347" s="129"/>
      <c r="GX347" s="129"/>
      <c r="GY347" s="129"/>
      <c r="GZ347" s="129"/>
      <c r="HA347" s="129"/>
      <c r="HB347" s="129"/>
      <c r="HC347" s="129"/>
      <c r="HD347" s="129"/>
      <c r="HE347" s="129"/>
      <c r="HF347" s="129"/>
      <c r="HG347" s="129"/>
      <c r="HH347" s="129"/>
      <c r="HI347" s="129"/>
      <c r="HJ347" s="129"/>
      <c r="HK347" s="129"/>
      <c r="HL347" s="129"/>
      <c r="HM347" s="129"/>
      <c r="HN347" s="129"/>
      <c r="HO347" s="129"/>
      <c r="HP347" s="129"/>
      <c r="HQ347" s="129"/>
      <c r="HR347" s="129"/>
      <c r="HS347" s="129"/>
      <c r="HT347" s="129"/>
      <c r="HU347" s="129"/>
      <c r="HV347" s="129"/>
      <c r="HW347" s="129"/>
      <c r="HX347" s="129"/>
      <c r="HY347" s="129"/>
      <c r="HZ347" s="129"/>
      <c r="IA347" s="129"/>
      <c r="IB347" s="129"/>
      <c r="IC347" s="129"/>
      <c r="ID347" s="129"/>
      <c r="IE347" s="129"/>
      <c r="IF347" s="129"/>
      <c r="IG347" s="129"/>
      <c r="IH347" s="129"/>
      <c r="II347" s="129"/>
      <c r="IJ347" s="129"/>
      <c r="IK347" s="129"/>
    </row>
    <row r="348" spans="1:245" ht="11.25" customHeight="1">
      <c r="A348" s="301">
        <v>200105</v>
      </c>
      <c r="B348" s="291" t="s">
        <v>673</v>
      </c>
      <c r="C348" s="291" t="s">
        <v>562</v>
      </c>
      <c r="D348" s="291" t="s">
        <v>681</v>
      </c>
      <c r="E348" s="291" t="s">
        <v>358</v>
      </c>
      <c r="F348" s="292" t="s">
        <v>719</v>
      </c>
      <c r="G348" s="293">
        <f t="shared" si="67"/>
        <v>200105</v>
      </c>
      <c r="H348" s="293">
        <f>COUNTIF($J$4:J348,J348)</f>
        <v>31</v>
      </c>
      <c r="I348" s="293" t="str">
        <f>IF(H348=1,COUNTIF($H$4:H348,1),"")</f>
        <v/>
      </c>
      <c r="J348" s="294" t="str">
        <f t="shared" si="68"/>
        <v>北区01私立03認定こども園</v>
      </c>
      <c r="K348" s="294" t="str">
        <f t="shared" si="69"/>
        <v>認定こども園メルシー学院</v>
      </c>
      <c r="L348" s="295"/>
      <c r="M348" s="294"/>
      <c r="N348" s="294"/>
      <c r="O348" s="294"/>
      <c r="P348" s="294"/>
      <c r="Q348" s="294"/>
      <c r="R348" s="294"/>
      <c r="S348" s="294"/>
      <c r="T348" s="294"/>
      <c r="U348" s="294"/>
    </row>
    <row r="349" spans="1:245" ht="11.25" customHeight="1">
      <c r="A349" s="301">
        <v>200106</v>
      </c>
      <c r="B349" s="291" t="s">
        <v>673</v>
      </c>
      <c r="C349" s="291" t="s">
        <v>562</v>
      </c>
      <c r="D349" s="291" t="s">
        <v>676</v>
      </c>
      <c r="E349" s="291" t="s">
        <v>358</v>
      </c>
      <c r="F349" s="292" t="s">
        <v>720</v>
      </c>
      <c r="G349" s="293">
        <f t="shared" si="67"/>
        <v>200106</v>
      </c>
      <c r="H349" s="293">
        <f>COUNTIF($J$4:J349,J349)</f>
        <v>32</v>
      </c>
      <c r="I349" s="293" t="str">
        <f>IF(H349=1,COUNTIF($H$4:H349,1),"")</f>
        <v/>
      </c>
      <c r="J349" s="294" t="str">
        <f t="shared" si="68"/>
        <v>北区01私立03認定こども園</v>
      </c>
      <c r="K349" s="294" t="str">
        <f t="shared" si="69"/>
        <v>認定こども園太平あずさ保育園</v>
      </c>
      <c r="L349" s="295"/>
      <c r="M349" s="294"/>
    </row>
    <row r="350" spans="1:245" s="300" customFormat="1" ht="11.25" customHeight="1">
      <c r="A350" s="301">
        <v>200111</v>
      </c>
      <c r="B350" s="291" t="s">
        <v>673</v>
      </c>
      <c r="C350" s="291" t="s">
        <v>562</v>
      </c>
      <c r="D350" s="291" t="s">
        <v>681</v>
      </c>
      <c r="E350" s="291" t="s">
        <v>358</v>
      </c>
      <c r="F350" s="292" t="s">
        <v>721</v>
      </c>
      <c r="G350" s="293">
        <f t="shared" si="67"/>
        <v>200111</v>
      </c>
      <c r="H350" s="293">
        <f>COUNTIF($J$4:J350,J350)</f>
        <v>33</v>
      </c>
      <c r="I350" s="293" t="str">
        <f>IF(H350=1,COUNTIF($H$4:H350,1),"")</f>
        <v/>
      </c>
      <c r="J350" s="294" t="str">
        <f t="shared" si="68"/>
        <v>北区01私立03認定こども園</v>
      </c>
      <c r="K350" s="294" t="str">
        <f t="shared" si="69"/>
        <v>幼保連携型認定こども園ＣｉｎｑＰｅｒｌｅｓ幼稚園</v>
      </c>
      <c r="L350" s="295"/>
      <c r="M350" s="294"/>
      <c r="N350" s="282"/>
      <c r="O350" s="282"/>
      <c r="P350" s="282"/>
      <c r="Q350" s="282"/>
      <c r="R350" s="282"/>
      <c r="S350" s="282"/>
      <c r="T350" s="282"/>
      <c r="U350" s="282"/>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c r="AY350" s="129"/>
      <c r="AZ350" s="129"/>
      <c r="BA350" s="129"/>
      <c r="BB350" s="129"/>
      <c r="BC350" s="129"/>
      <c r="BD350" s="129"/>
      <c r="BE350" s="129"/>
      <c r="BF350" s="129"/>
      <c r="BG350" s="129"/>
      <c r="BH350" s="129"/>
      <c r="BI350" s="129"/>
      <c r="BJ350" s="129"/>
      <c r="BK350" s="129"/>
      <c r="BL350" s="129"/>
      <c r="BM350" s="129"/>
      <c r="BN350" s="129"/>
      <c r="BO350" s="129"/>
      <c r="BP350" s="129"/>
      <c r="BQ350" s="129"/>
      <c r="BR350" s="129"/>
      <c r="BS350" s="129"/>
      <c r="BT350" s="129"/>
      <c r="BU350" s="129"/>
      <c r="BV350" s="129"/>
      <c r="BW350" s="129"/>
      <c r="BX350" s="129"/>
      <c r="BY350" s="129"/>
      <c r="BZ350" s="129"/>
      <c r="CA350" s="129"/>
      <c r="CB350" s="129"/>
      <c r="CC350" s="129"/>
      <c r="CD350" s="129"/>
      <c r="CE350" s="129"/>
      <c r="CF350" s="129"/>
      <c r="CG350" s="129"/>
      <c r="CH350" s="129"/>
      <c r="CI350" s="129"/>
      <c r="CJ350" s="129"/>
      <c r="CK350" s="129"/>
      <c r="CL350" s="129"/>
      <c r="CM350" s="129"/>
      <c r="CN350" s="129"/>
      <c r="CO350" s="129"/>
      <c r="CP350" s="129"/>
      <c r="CQ350" s="129"/>
      <c r="CR350" s="129"/>
      <c r="CS350" s="129"/>
      <c r="CT350" s="129"/>
      <c r="CU350" s="129"/>
      <c r="CV350" s="129"/>
      <c r="CW350" s="129"/>
      <c r="CX350" s="129"/>
      <c r="CY350" s="129"/>
      <c r="CZ350" s="129"/>
      <c r="DA350" s="129"/>
      <c r="DB350" s="129"/>
      <c r="DC350" s="129"/>
      <c r="DD350" s="129"/>
      <c r="DE350" s="129"/>
      <c r="DF350" s="129"/>
      <c r="DG350" s="129"/>
      <c r="DH350" s="129"/>
      <c r="DI350" s="129"/>
      <c r="DJ350" s="129"/>
      <c r="DK350" s="129"/>
      <c r="DL350" s="129"/>
      <c r="DM350" s="129"/>
      <c r="DN350" s="129"/>
      <c r="DO350" s="129"/>
      <c r="DP350" s="129"/>
      <c r="DQ350" s="129"/>
      <c r="DR350" s="129"/>
      <c r="DS350" s="129"/>
      <c r="DT350" s="129"/>
      <c r="DU350" s="129"/>
      <c r="DV350" s="129"/>
      <c r="DW350" s="129"/>
      <c r="DX350" s="129"/>
      <c r="DY350" s="129"/>
      <c r="DZ350" s="129"/>
      <c r="EA350" s="129"/>
      <c r="EB350" s="129"/>
      <c r="EC350" s="129"/>
      <c r="ED350" s="129"/>
      <c r="EE350" s="129"/>
      <c r="EF350" s="129"/>
      <c r="EG350" s="129"/>
      <c r="EH350" s="129"/>
      <c r="EI350" s="129"/>
      <c r="EJ350" s="129"/>
      <c r="EK350" s="129"/>
      <c r="EL350" s="129"/>
      <c r="EM350" s="129"/>
      <c r="EN350" s="129"/>
      <c r="EO350" s="129"/>
      <c r="EP350" s="129"/>
      <c r="EQ350" s="129"/>
      <c r="ER350" s="129"/>
      <c r="ES350" s="129"/>
      <c r="ET350" s="129"/>
      <c r="EU350" s="129"/>
      <c r="EV350" s="129"/>
      <c r="EW350" s="129"/>
      <c r="EX350" s="129"/>
      <c r="EY350" s="129"/>
      <c r="EZ350" s="129"/>
      <c r="FA350" s="129"/>
      <c r="FB350" s="129"/>
      <c r="FC350" s="129"/>
      <c r="FD350" s="129"/>
      <c r="FE350" s="129"/>
      <c r="FF350" s="129"/>
      <c r="FG350" s="129"/>
      <c r="FH350" s="129"/>
      <c r="FI350" s="129"/>
      <c r="FJ350" s="129"/>
      <c r="FK350" s="129"/>
      <c r="FL350" s="129"/>
      <c r="FM350" s="129"/>
      <c r="FN350" s="129"/>
      <c r="FO350" s="129"/>
      <c r="FP350" s="129"/>
      <c r="FQ350" s="129"/>
      <c r="FR350" s="129"/>
      <c r="FS350" s="129"/>
      <c r="FT350" s="129"/>
      <c r="FU350" s="129"/>
      <c r="FV350" s="129"/>
      <c r="FW350" s="129"/>
      <c r="FX350" s="129"/>
      <c r="FY350" s="129"/>
      <c r="FZ350" s="129"/>
      <c r="GA350" s="129"/>
      <c r="GB350" s="129"/>
      <c r="GC350" s="129"/>
      <c r="GD350" s="129"/>
      <c r="GE350" s="129"/>
      <c r="GF350" s="129"/>
      <c r="GG350" s="129"/>
      <c r="GH350" s="129"/>
      <c r="GI350" s="129"/>
      <c r="GJ350" s="129"/>
      <c r="GK350" s="129"/>
      <c r="GL350" s="129"/>
      <c r="GM350" s="129"/>
      <c r="GN350" s="129"/>
      <c r="GO350" s="129"/>
      <c r="GP350" s="129"/>
      <c r="GQ350" s="129"/>
      <c r="GR350" s="129"/>
      <c r="GS350" s="129"/>
      <c r="GT350" s="129"/>
      <c r="GU350" s="129"/>
      <c r="GV350" s="129"/>
      <c r="GW350" s="129"/>
      <c r="GX350" s="129"/>
      <c r="GY350" s="129"/>
      <c r="GZ350" s="129"/>
      <c r="HA350" s="129"/>
      <c r="HB350" s="129"/>
      <c r="HC350" s="129"/>
      <c r="HD350" s="129"/>
      <c r="HE350" s="129"/>
      <c r="HF350" s="129"/>
      <c r="HG350" s="129"/>
      <c r="HH350" s="129"/>
      <c r="HI350" s="129"/>
      <c r="HJ350" s="129"/>
      <c r="HK350" s="129"/>
      <c r="HL350" s="129"/>
      <c r="HM350" s="129"/>
      <c r="HN350" s="129"/>
      <c r="HO350" s="129"/>
      <c r="HP350" s="129"/>
      <c r="HQ350" s="129"/>
      <c r="HR350" s="129"/>
      <c r="HS350" s="129"/>
      <c r="HT350" s="129"/>
      <c r="HU350" s="129"/>
      <c r="HV350" s="129"/>
      <c r="HW350" s="129"/>
      <c r="HX350" s="129"/>
      <c r="HY350" s="129"/>
      <c r="HZ350" s="129"/>
      <c r="IA350" s="129"/>
      <c r="IB350" s="129"/>
      <c r="IC350" s="129"/>
      <c r="ID350" s="129"/>
      <c r="IE350" s="129"/>
      <c r="IF350" s="129"/>
      <c r="IG350" s="129"/>
      <c r="IH350" s="129"/>
      <c r="II350" s="129"/>
      <c r="IJ350" s="129"/>
      <c r="IK350" s="129"/>
    </row>
    <row r="351" spans="1:245" ht="11.25" customHeight="1">
      <c r="A351" s="301">
        <v>200116</v>
      </c>
      <c r="B351" s="291" t="s">
        <v>673</v>
      </c>
      <c r="C351" s="291" t="s">
        <v>562</v>
      </c>
      <c r="D351" s="291" t="s">
        <v>674</v>
      </c>
      <c r="E351" s="291" t="s">
        <v>358</v>
      </c>
      <c r="F351" s="292" t="s">
        <v>722</v>
      </c>
      <c r="G351" s="293">
        <f t="shared" si="67"/>
        <v>200116</v>
      </c>
      <c r="H351" s="293">
        <f>COUNTIF($J$4:J351,J351)</f>
        <v>34</v>
      </c>
      <c r="I351" s="293" t="str">
        <f>IF(H351=1,COUNTIF($H$4:H351,1),"")</f>
        <v/>
      </c>
      <c r="J351" s="294" t="str">
        <f t="shared" si="68"/>
        <v>北区01私立03認定こども園</v>
      </c>
      <c r="K351" s="294" t="str">
        <f t="shared" si="69"/>
        <v>認定こども園新川西コグマ保育園</v>
      </c>
      <c r="L351" s="295"/>
      <c r="M351" s="294"/>
      <c r="N351" s="294"/>
      <c r="O351" s="294"/>
      <c r="P351" s="294"/>
      <c r="Q351" s="294"/>
      <c r="R351" s="294"/>
      <c r="S351" s="294"/>
      <c r="T351" s="294"/>
      <c r="U351" s="294"/>
    </row>
    <row r="352" spans="1:245" ht="11.25" customHeight="1">
      <c r="A352" s="301">
        <v>200121</v>
      </c>
      <c r="B352" s="291" t="s">
        <v>673</v>
      </c>
      <c r="C352" s="291" t="s">
        <v>562</v>
      </c>
      <c r="D352" s="291" t="s">
        <v>674</v>
      </c>
      <c r="E352" s="291" t="s">
        <v>358</v>
      </c>
      <c r="F352" s="292" t="s">
        <v>723</v>
      </c>
      <c r="G352" s="293">
        <f t="shared" si="67"/>
        <v>200121</v>
      </c>
      <c r="H352" s="293">
        <f>COUNTIF($J$4:J352,J352)</f>
        <v>35</v>
      </c>
      <c r="I352" s="293" t="str">
        <f>IF(H352=1,COUNTIF($H$4:H352,1),"")</f>
        <v/>
      </c>
      <c r="J352" s="294" t="str">
        <f t="shared" si="68"/>
        <v>北区01私立03認定こども園</v>
      </c>
      <c r="K352" s="294" t="str">
        <f t="shared" si="69"/>
        <v>きずな北保育園</v>
      </c>
      <c r="L352" s="295"/>
      <c r="M352" s="294"/>
    </row>
    <row r="353" spans="1:245" ht="11.25" customHeight="1">
      <c r="A353" s="301">
        <v>300003</v>
      </c>
      <c r="B353" s="291" t="s">
        <v>673</v>
      </c>
      <c r="C353" s="291" t="s">
        <v>562</v>
      </c>
      <c r="D353" s="291" t="s">
        <v>676</v>
      </c>
      <c r="E353" s="291" t="s">
        <v>317</v>
      </c>
      <c r="F353" s="292" t="s">
        <v>724</v>
      </c>
      <c r="G353" s="293">
        <f t="shared" si="67"/>
        <v>300003</v>
      </c>
      <c r="H353" s="293">
        <f>COUNTIF($J$4:J353,J353)</f>
        <v>1</v>
      </c>
      <c r="I353" s="293">
        <f>IF(H353=1,COUNTIF($H$4:H353,1),"")</f>
        <v>42</v>
      </c>
      <c r="J353" s="294" t="str">
        <f t="shared" si="68"/>
        <v>東区01私立03認定こども園</v>
      </c>
      <c r="K353" s="294" t="str">
        <f t="shared" si="69"/>
        <v>幼保連携型認定こども園さっぽろ夢</v>
      </c>
      <c r="L353" s="295"/>
      <c r="M353" s="294"/>
    </row>
    <row r="354" spans="1:245" ht="11.25" customHeight="1">
      <c r="A354" s="301">
        <v>300006</v>
      </c>
      <c r="B354" s="291" t="s">
        <v>673</v>
      </c>
      <c r="C354" s="291" t="s">
        <v>562</v>
      </c>
      <c r="D354" s="291" t="s">
        <v>674</v>
      </c>
      <c r="E354" s="291" t="s">
        <v>317</v>
      </c>
      <c r="F354" s="292" t="s">
        <v>725</v>
      </c>
      <c r="G354" s="293">
        <f t="shared" si="67"/>
        <v>300006</v>
      </c>
      <c r="H354" s="293">
        <f>COUNTIF($J$4:J354,J354)</f>
        <v>2</v>
      </c>
      <c r="I354" s="293" t="str">
        <f>IF(H354=1,COUNTIF($H$4:H354,1),"")</f>
        <v/>
      </c>
      <c r="J354" s="294" t="str">
        <f t="shared" si="68"/>
        <v>東区01私立03認定こども園</v>
      </c>
      <c r="K354" s="294" t="str">
        <f t="shared" si="69"/>
        <v>開成いちい認定こども園</v>
      </c>
      <c r="L354" s="295"/>
      <c r="M354" s="294"/>
    </row>
    <row r="355" spans="1:245" ht="11.25" customHeight="1">
      <c r="A355" s="301">
        <v>300007</v>
      </c>
      <c r="B355" s="291" t="s">
        <v>673</v>
      </c>
      <c r="C355" s="291" t="s">
        <v>562</v>
      </c>
      <c r="D355" s="291" t="s">
        <v>676</v>
      </c>
      <c r="E355" s="291" t="s">
        <v>317</v>
      </c>
      <c r="F355" s="292" t="s">
        <v>726</v>
      </c>
      <c r="G355" s="293">
        <f t="shared" si="67"/>
        <v>300007</v>
      </c>
      <c r="H355" s="293">
        <f>COUNTIF($J$4:J355,J355)</f>
        <v>3</v>
      </c>
      <c r="I355" s="293" t="str">
        <f>IF(H355=1,COUNTIF($H$4:H355,1),"")</f>
        <v/>
      </c>
      <c r="J355" s="294" t="str">
        <f t="shared" si="68"/>
        <v>東区01私立03認定こども園</v>
      </c>
      <c r="K355" s="294" t="str">
        <f t="shared" si="69"/>
        <v>幼保連携型認定こども園しらゆき夢</v>
      </c>
      <c r="L355" s="295"/>
      <c r="M355" s="294"/>
    </row>
    <row r="356" spans="1:245" ht="11.25" customHeight="1">
      <c r="A356" s="301">
        <v>300008</v>
      </c>
      <c r="B356" s="291" t="s">
        <v>673</v>
      </c>
      <c r="C356" s="291" t="s">
        <v>562</v>
      </c>
      <c r="D356" s="291" t="s">
        <v>674</v>
      </c>
      <c r="E356" s="291" t="s">
        <v>317</v>
      </c>
      <c r="F356" s="292" t="s">
        <v>727</v>
      </c>
      <c r="G356" s="293">
        <f t="shared" si="67"/>
        <v>300008</v>
      </c>
      <c r="H356" s="293">
        <f>COUNTIF($J$4:J356,J356)</f>
        <v>4</v>
      </c>
      <c r="I356" s="293" t="str">
        <f>IF(H356=1,COUNTIF($H$4:H356,1),"")</f>
        <v/>
      </c>
      <c r="J356" s="294" t="str">
        <f t="shared" si="68"/>
        <v>東区01私立03認定こども園</v>
      </c>
      <c r="K356" s="294" t="str">
        <f t="shared" si="69"/>
        <v>麻生むつみこども園</v>
      </c>
      <c r="L356" s="295"/>
      <c r="M356" s="294"/>
    </row>
    <row r="357" spans="1:245" ht="11.25" customHeight="1">
      <c r="A357" s="301">
        <v>300017</v>
      </c>
      <c r="B357" s="291" t="s">
        <v>673</v>
      </c>
      <c r="C357" s="291" t="s">
        <v>562</v>
      </c>
      <c r="D357" s="291" t="s">
        <v>674</v>
      </c>
      <c r="E357" s="291" t="s">
        <v>317</v>
      </c>
      <c r="F357" s="292" t="s">
        <v>728</v>
      </c>
      <c r="G357" s="293">
        <f t="shared" si="67"/>
        <v>300017</v>
      </c>
      <c r="H357" s="293">
        <f>COUNTIF($J$4:J357,J357)</f>
        <v>5</v>
      </c>
      <c r="I357" s="293" t="str">
        <f>IF(H357=1,COUNTIF($H$4:H357,1),"")</f>
        <v/>
      </c>
      <c r="J357" s="294" t="str">
        <f t="shared" si="68"/>
        <v>東区01私立03認定こども園</v>
      </c>
      <c r="K357" s="294" t="str">
        <f t="shared" si="69"/>
        <v>認定こども園元町杉の子保育園</v>
      </c>
      <c r="L357" s="295"/>
      <c r="M357" s="294"/>
    </row>
    <row r="358" spans="1:245" ht="11.25" customHeight="1">
      <c r="A358" s="301">
        <v>300018</v>
      </c>
      <c r="B358" s="291" t="s">
        <v>673</v>
      </c>
      <c r="C358" s="291" t="s">
        <v>562</v>
      </c>
      <c r="D358" s="291" t="s">
        <v>674</v>
      </c>
      <c r="E358" s="291" t="s">
        <v>317</v>
      </c>
      <c r="F358" s="292" t="s">
        <v>729</v>
      </c>
      <c r="G358" s="293">
        <f t="shared" si="67"/>
        <v>300018</v>
      </c>
      <c r="H358" s="293">
        <f>COUNTIF($J$4:J358,J358)</f>
        <v>6</v>
      </c>
      <c r="I358" s="293" t="str">
        <f>IF(H358=1,COUNTIF($H$4:H358,1),"")</f>
        <v/>
      </c>
      <c r="J358" s="294" t="str">
        <f t="shared" si="68"/>
        <v>東区01私立03認定こども園</v>
      </c>
      <c r="K358" s="294" t="str">
        <f t="shared" si="69"/>
        <v>認定こども園東苗穂保育園</v>
      </c>
      <c r="L358" s="295"/>
      <c r="M358" s="294"/>
    </row>
    <row r="359" spans="1:245" ht="11.25" customHeight="1">
      <c r="A359" s="301">
        <v>300020</v>
      </c>
      <c r="B359" s="291" t="s">
        <v>673</v>
      </c>
      <c r="C359" s="291" t="s">
        <v>562</v>
      </c>
      <c r="D359" s="291" t="s">
        <v>674</v>
      </c>
      <c r="E359" s="291" t="s">
        <v>317</v>
      </c>
      <c r="F359" s="292" t="s">
        <v>730</v>
      </c>
      <c r="G359" s="293">
        <f t="shared" si="67"/>
        <v>300020</v>
      </c>
      <c r="H359" s="293">
        <f>COUNTIF($J$4:J359,J359)</f>
        <v>7</v>
      </c>
      <c r="I359" s="293" t="str">
        <f>IF(H359=1,COUNTIF($H$4:H359,1),"")</f>
        <v/>
      </c>
      <c r="J359" s="294" t="str">
        <f t="shared" si="68"/>
        <v>東区01私立03認定こども園</v>
      </c>
      <c r="K359" s="294" t="str">
        <f t="shared" si="69"/>
        <v>日の丸保育園</v>
      </c>
      <c r="L359" s="295"/>
      <c r="M359" s="294"/>
    </row>
    <row r="360" spans="1:245" ht="11.25" customHeight="1">
      <c r="A360" s="301">
        <v>300026</v>
      </c>
      <c r="B360" s="291" t="s">
        <v>673</v>
      </c>
      <c r="C360" s="291" t="s">
        <v>562</v>
      </c>
      <c r="D360" s="291" t="s">
        <v>674</v>
      </c>
      <c r="E360" s="291" t="s">
        <v>317</v>
      </c>
      <c r="F360" s="292" t="s">
        <v>731</v>
      </c>
      <c r="G360" s="293">
        <f t="shared" si="67"/>
        <v>300026</v>
      </c>
      <c r="H360" s="293">
        <f>COUNTIF($J$4:J360,J360)</f>
        <v>8</v>
      </c>
      <c r="I360" s="293" t="str">
        <f>IF(H360=1,COUNTIF($H$4:H360,1),"")</f>
        <v/>
      </c>
      <c r="J360" s="294" t="str">
        <f t="shared" si="68"/>
        <v>東区01私立03認定こども園</v>
      </c>
      <c r="K360" s="294" t="str">
        <f t="shared" si="69"/>
        <v>丘珠マスカット保育園</v>
      </c>
      <c r="L360" s="295"/>
      <c r="M360" s="294"/>
    </row>
    <row r="361" spans="1:245" ht="11.25" customHeight="1">
      <c r="A361" s="301">
        <v>300031</v>
      </c>
      <c r="B361" s="291" t="s">
        <v>673</v>
      </c>
      <c r="C361" s="291" t="s">
        <v>562</v>
      </c>
      <c r="D361" s="291" t="s">
        <v>674</v>
      </c>
      <c r="E361" s="291" t="s">
        <v>317</v>
      </c>
      <c r="F361" s="292" t="s">
        <v>732</v>
      </c>
      <c r="G361" s="293">
        <f t="shared" si="67"/>
        <v>300031</v>
      </c>
      <c r="H361" s="293">
        <f>COUNTIF($J$4:J361,J361)</f>
        <v>9</v>
      </c>
      <c r="I361" s="293" t="str">
        <f>IF(H361=1,COUNTIF($H$4:H361,1),"")</f>
        <v/>
      </c>
      <c r="J361" s="294" t="str">
        <f t="shared" si="68"/>
        <v>東区01私立03認定こども園</v>
      </c>
      <c r="K361" s="294" t="str">
        <f t="shared" si="69"/>
        <v>伏古かしわ保育園</v>
      </c>
      <c r="L361" s="295"/>
      <c r="M361" s="294"/>
    </row>
    <row r="362" spans="1:245" ht="11.25" customHeight="1">
      <c r="A362" s="301">
        <v>300033</v>
      </c>
      <c r="B362" s="291" t="s">
        <v>673</v>
      </c>
      <c r="C362" s="291" t="s">
        <v>562</v>
      </c>
      <c r="D362" s="291" t="s">
        <v>674</v>
      </c>
      <c r="E362" s="291" t="s">
        <v>317</v>
      </c>
      <c r="F362" s="292" t="s">
        <v>733</v>
      </c>
      <c r="G362" s="293">
        <f t="shared" si="67"/>
        <v>300033</v>
      </c>
      <c r="H362" s="293">
        <f>COUNTIF($J$4:J362,J362)</f>
        <v>10</v>
      </c>
      <c r="I362" s="293" t="str">
        <f>IF(H362=1,COUNTIF($H$4:H362,1),"")</f>
        <v/>
      </c>
      <c r="J362" s="294" t="str">
        <f t="shared" si="68"/>
        <v>東区01私立03認定こども園</v>
      </c>
      <c r="K362" s="294" t="str">
        <f t="shared" si="69"/>
        <v>北栄マスカット保育園</v>
      </c>
      <c r="L362" s="295"/>
      <c r="M362" s="294"/>
    </row>
    <row r="363" spans="1:245" ht="11.25" customHeight="1">
      <c r="A363" s="301">
        <v>300034</v>
      </c>
      <c r="B363" s="291" t="s">
        <v>673</v>
      </c>
      <c r="C363" s="291" t="s">
        <v>562</v>
      </c>
      <c r="D363" s="291" t="s">
        <v>674</v>
      </c>
      <c r="E363" s="291" t="s">
        <v>317</v>
      </c>
      <c r="F363" s="292" t="s">
        <v>734</v>
      </c>
      <c r="G363" s="293">
        <f t="shared" si="67"/>
        <v>300034</v>
      </c>
      <c r="H363" s="293">
        <f>COUNTIF($J$4:J363,J363)</f>
        <v>11</v>
      </c>
      <c r="I363" s="293" t="str">
        <f>IF(H363=1,COUNTIF($H$4:H363,1),"")</f>
        <v/>
      </c>
      <c r="J363" s="294" t="str">
        <f t="shared" si="68"/>
        <v>東区01私立03認定こども園</v>
      </c>
      <c r="K363" s="294" t="str">
        <f t="shared" si="69"/>
        <v>栄町マスカット保育園</v>
      </c>
      <c r="L363" s="295"/>
      <c r="M363" s="294"/>
    </row>
    <row r="364" spans="1:245" ht="11.25" customHeight="1">
      <c r="A364" s="301">
        <v>300037</v>
      </c>
      <c r="B364" s="291" t="s">
        <v>673</v>
      </c>
      <c r="C364" s="291" t="s">
        <v>562</v>
      </c>
      <c r="D364" s="291" t="s">
        <v>674</v>
      </c>
      <c r="E364" s="291" t="s">
        <v>317</v>
      </c>
      <c r="F364" s="292" t="s">
        <v>735</v>
      </c>
      <c r="G364" s="293">
        <f t="shared" si="67"/>
        <v>300037</v>
      </c>
      <c r="H364" s="293">
        <f>COUNTIF($J$4:J364,J364)</f>
        <v>12</v>
      </c>
      <c r="I364" s="293" t="str">
        <f>IF(H364=1,COUNTIF($H$4:H364,1),"")</f>
        <v/>
      </c>
      <c r="J364" s="294" t="str">
        <f t="shared" si="68"/>
        <v>東区01私立03認定こども園</v>
      </c>
      <c r="K364" s="294" t="str">
        <f t="shared" si="69"/>
        <v>認定こども園本町保育園</v>
      </c>
      <c r="L364" s="295"/>
      <c r="M364" s="294"/>
    </row>
    <row r="365" spans="1:245" s="300" customFormat="1" ht="11.25" customHeight="1">
      <c r="A365" s="301">
        <v>300039</v>
      </c>
      <c r="B365" s="291" t="s">
        <v>673</v>
      </c>
      <c r="C365" s="291" t="s">
        <v>562</v>
      </c>
      <c r="D365" s="291" t="s">
        <v>674</v>
      </c>
      <c r="E365" s="291" t="s">
        <v>317</v>
      </c>
      <c r="F365" s="292" t="s">
        <v>736</v>
      </c>
      <c r="G365" s="293">
        <f t="shared" si="67"/>
        <v>300039</v>
      </c>
      <c r="H365" s="293">
        <f>COUNTIF($J$4:J365,J365)</f>
        <v>13</v>
      </c>
      <c r="I365" s="293" t="str">
        <f>IF(H365=1,COUNTIF($H$4:H365,1),"")</f>
        <v/>
      </c>
      <c r="J365" s="294" t="str">
        <f t="shared" si="68"/>
        <v>東区01私立03認定こども園</v>
      </c>
      <c r="K365" s="294" t="str">
        <f t="shared" si="69"/>
        <v>認定こども園中沼保育園</v>
      </c>
      <c r="L365" s="295"/>
      <c r="M365" s="294"/>
      <c r="N365" s="282"/>
      <c r="O365" s="282"/>
      <c r="P365" s="282"/>
      <c r="Q365" s="282"/>
      <c r="R365" s="282"/>
      <c r="S365" s="282"/>
      <c r="T365" s="282"/>
      <c r="U365" s="282"/>
      <c r="V365" s="129"/>
      <c r="W365" s="129"/>
      <c r="X365" s="129"/>
      <c r="Y365" s="129"/>
      <c r="Z365" s="129"/>
      <c r="AA365" s="129"/>
      <c r="AB365" s="129"/>
      <c r="AC365" s="129"/>
      <c r="AD365" s="129"/>
      <c r="AE365" s="129"/>
      <c r="AF365" s="129"/>
      <c r="AG365" s="129"/>
      <c r="AH365" s="129"/>
      <c r="AI365" s="129"/>
      <c r="AJ365" s="129"/>
      <c r="AK365" s="129"/>
      <c r="AL365" s="129"/>
      <c r="AM365" s="129"/>
      <c r="AN365" s="129"/>
      <c r="AO365" s="129"/>
      <c r="AP365" s="129"/>
      <c r="AQ365" s="129"/>
      <c r="AR365" s="129"/>
      <c r="AS365" s="129"/>
      <c r="AT365" s="129"/>
      <c r="AU365" s="129"/>
      <c r="AV365" s="129"/>
      <c r="AW365" s="129"/>
      <c r="AX365" s="129"/>
      <c r="AY365" s="129"/>
      <c r="AZ365" s="129"/>
      <c r="BA365" s="129"/>
      <c r="BB365" s="129"/>
      <c r="BC365" s="129"/>
      <c r="BD365" s="129"/>
      <c r="BE365" s="129"/>
      <c r="BF365" s="129"/>
      <c r="BG365" s="129"/>
      <c r="BH365" s="129"/>
      <c r="BI365" s="129"/>
      <c r="BJ365" s="129"/>
      <c r="BK365" s="129"/>
      <c r="BL365" s="129"/>
      <c r="BM365" s="129"/>
      <c r="BN365" s="129"/>
      <c r="BO365" s="129"/>
      <c r="BP365" s="129"/>
      <c r="BQ365" s="129"/>
      <c r="BR365" s="129"/>
      <c r="BS365" s="129"/>
      <c r="BT365" s="129"/>
      <c r="BU365" s="129"/>
      <c r="BV365" s="129"/>
      <c r="BW365" s="129"/>
      <c r="BX365" s="129"/>
      <c r="BY365" s="129"/>
      <c r="BZ365" s="129"/>
      <c r="CA365" s="129"/>
      <c r="CB365" s="129"/>
      <c r="CC365" s="129"/>
      <c r="CD365" s="129"/>
      <c r="CE365" s="129"/>
      <c r="CF365" s="129"/>
      <c r="CG365" s="129"/>
      <c r="CH365" s="129"/>
      <c r="CI365" s="129"/>
      <c r="CJ365" s="129"/>
      <c r="CK365" s="129"/>
      <c r="CL365" s="129"/>
      <c r="CM365" s="129"/>
      <c r="CN365" s="129"/>
      <c r="CO365" s="129"/>
      <c r="CP365" s="129"/>
      <c r="CQ365" s="129"/>
      <c r="CR365" s="129"/>
      <c r="CS365" s="129"/>
      <c r="CT365" s="129"/>
      <c r="CU365" s="129"/>
      <c r="CV365" s="129"/>
      <c r="CW365" s="129"/>
      <c r="CX365" s="129"/>
      <c r="CY365" s="129"/>
      <c r="CZ365" s="129"/>
      <c r="DA365" s="129"/>
      <c r="DB365" s="129"/>
      <c r="DC365" s="129"/>
      <c r="DD365" s="129"/>
      <c r="DE365" s="129"/>
      <c r="DF365" s="129"/>
      <c r="DG365" s="129"/>
      <c r="DH365" s="129"/>
      <c r="DI365" s="129"/>
      <c r="DJ365" s="129"/>
      <c r="DK365" s="129"/>
      <c r="DL365" s="129"/>
      <c r="DM365" s="129"/>
      <c r="DN365" s="129"/>
      <c r="DO365" s="129"/>
      <c r="DP365" s="129"/>
      <c r="DQ365" s="129"/>
      <c r="DR365" s="129"/>
      <c r="DS365" s="129"/>
      <c r="DT365" s="129"/>
      <c r="DU365" s="129"/>
      <c r="DV365" s="129"/>
      <c r="DW365" s="129"/>
      <c r="DX365" s="129"/>
      <c r="DY365" s="129"/>
      <c r="DZ365" s="129"/>
      <c r="EA365" s="129"/>
      <c r="EB365" s="129"/>
      <c r="EC365" s="129"/>
      <c r="ED365" s="129"/>
      <c r="EE365" s="129"/>
      <c r="EF365" s="129"/>
      <c r="EG365" s="129"/>
      <c r="EH365" s="129"/>
      <c r="EI365" s="129"/>
      <c r="EJ365" s="129"/>
      <c r="EK365" s="129"/>
      <c r="EL365" s="129"/>
      <c r="EM365" s="129"/>
      <c r="EN365" s="129"/>
      <c r="EO365" s="129"/>
      <c r="EP365" s="129"/>
      <c r="EQ365" s="129"/>
      <c r="ER365" s="129"/>
      <c r="ES365" s="129"/>
      <c r="ET365" s="129"/>
      <c r="EU365" s="129"/>
      <c r="EV365" s="129"/>
      <c r="EW365" s="129"/>
      <c r="EX365" s="129"/>
      <c r="EY365" s="129"/>
      <c r="EZ365" s="129"/>
      <c r="FA365" s="129"/>
      <c r="FB365" s="129"/>
      <c r="FC365" s="129"/>
      <c r="FD365" s="129"/>
      <c r="FE365" s="129"/>
      <c r="FF365" s="129"/>
      <c r="FG365" s="129"/>
      <c r="FH365" s="129"/>
      <c r="FI365" s="129"/>
      <c r="FJ365" s="129"/>
      <c r="FK365" s="129"/>
      <c r="FL365" s="129"/>
      <c r="FM365" s="129"/>
      <c r="FN365" s="129"/>
      <c r="FO365" s="129"/>
      <c r="FP365" s="129"/>
      <c r="FQ365" s="129"/>
      <c r="FR365" s="129"/>
      <c r="FS365" s="129"/>
      <c r="FT365" s="129"/>
      <c r="FU365" s="129"/>
      <c r="FV365" s="129"/>
      <c r="FW365" s="129"/>
      <c r="FX365" s="129"/>
      <c r="FY365" s="129"/>
      <c r="FZ365" s="129"/>
      <c r="GA365" s="129"/>
      <c r="GB365" s="129"/>
      <c r="GC365" s="129"/>
      <c r="GD365" s="129"/>
      <c r="GE365" s="129"/>
      <c r="GF365" s="129"/>
      <c r="GG365" s="129"/>
      <c r="GH365" s="129"/>
      <c r="GI365" s="129"/>
      <c r="GJ365" s="129"/>
      <c r="GK365" s="129"/>
      <c r="GL365" s="129"/>
      <c r="GM365" s="129"/>
      <c r="GN365" s="129"/>
      <c r="GO365" s="129"/>
      <c r="GP365" s="129"/>
      <c r="GQ365" s="129"/>
      <c r="GR365" s="129"/>
      <c r="GS365" s="129"/>
      <c r="GT365" s="129"/>
      <c r="GU365" s="129"/>
      <c r="GV365" s="129"/>
      <c r="GW365" s="129"/>
      <c r="GX365" s="129"/>
      <c r="GY365" s="129"/>
      <c r="GZ365" s="129"/>
      <c r="HA365" s="129"/>
      <c r="HB365" s="129"/>
      <c r="HC365" s="129"/>
      <c r="HD365" s="129"/>
      <c r="HE365" s="129"/>
      <c r="HF365" s="129"/>
      <c r="HG365" s="129"/>
      <c r="HH365" s="129"/>
      <c r="HI365" s="129"/>
      <c r="HJ365" s="129"/>
      <c r="HK365" s="129"/>
      <c r="HL365" s="129"/>
      <c r="HM365" s="129"/>
      <c r="HN365" s="129"/>
      <c r="HO365" s="129"/>
      <c r="HP365" s="129"/>
      <c r="HQ365" s="129"/>
      <c r="HR365" s="129"/>
      <c r="HS365" s="129"/>
      <c r="HT365" s="129"/>
      <c r="HU365" s="129"/>
      <c r="HV365" s="129"/>
      <c r="HW365" s="129"/>
      <c r="HX365" s="129"/>
      <c r="HY365" s="129"/>
      <c r="HZ365" s="129"/>
      <c r="IA365" s="129"/>
      <c r="IB365" s="129"/>
      <c r="IC365" s="129"/>
      <c r="ID365" s="129"/>
      <c r="IE365" s="129"/>
      <c r="IF365" s="129"/>
      <c r="IG365" s="129"/>
      <c r="IH365" s="129"/>
      <c r="II365" s="129"/>
      <c r="IJ365" s="129"/>
      <c r="IK365" s="129"/>
    </row>
    <row r="366" spans="1:245" ht="11.25" customHeight="1">
      <c r="A366" s="301">
        <v>300054</v>
      </c>
      <c r="B366" s="291" t="s">
        <v>673</v>
      </c>
      <c r="C366" s="291" t="s">
        <v>562</v>
      </c>
      <c r="D366" s="291" t="s">
        <v>676</v>
      </c>
      <c r="E366" s="291" t="s">
        <v>317</v>
      </c>
      <c r="F366" s="292" t="s">
        <v>737</v>
      </c>
      <c r="G366" s="293">
        <f t="shared" si="67"/>
        <v>300054</v>
      </c>
      <c r="H366" s="293">
        <f>COUNTIF($J$4:J366,J366)</f>
        <v>14</v>
      </c>
      <c r="I366" s="293" t="str">
        <f>IF(H366=1,COUNTIF($H$4:H366,1),"")</f>
        <v/>
      </c>
      <c r="J366" s="294" t="str">
        <f t="shared" si="68"/>
        <v>東区01私立03認定こども園</v>
      </c>
      <c r="K366" s="294" t="str">
        <f t="shared" si="69"/>
        <v>認定こども園札幌愛珠</v>
      </c>
      <c r="L366" s="295"/>
      <c r="M366" s="294"/>
      <c r="N366" s="294"/>
      <c r="O366" s="294"/>
      <c r="P366" s="294"/>
      <c r="Q366" s="294"/>
      <c r="R366" s="294"/>
      <c r="S366" s="294"/>
      <c r="T366" s="294"/>
      <c r="U366" s="294"/>
    </row>
    <row r="367" spans="1:245" ht="11.25" customHeight="1">
      <c r="A367" s="301">
        <v>300055</v>
      </c>
      <c r="B367" s="291" t="s">
        <v>673</v>
      </c>
      <c r="C367" s="291" t="s">
        <v>562</v>
      </c>
      <c r="D367" s="291" t="s">
        <v>676</v>
      </c>
      <c r="E367" s="291" t="s">
        <v>317</v>
      </c>
      <c r="F367" s="292" t="s">
        <v>738</v>
      </c>
      <c r="G367" s="293">
        <f t="shared" si="67"/>
        <v>300055</v>
      </c>
      <c r="H367" s="293">
        <f>COUNTIF($J$4:J367,J367)</f>
        <v>15</v>
      </c>
      <c r="I367" s="293" t="str">
        <f>IF(H367=1,COUNTIF($H$4:H367,1),"")</f>
        <v/>
      </c>
      <c r="J367" s="294" t="str">
        <f t="shared" si="68"/>
        <v>東区01私立03認定こども園</v>
      </c>
      <c r="K367" s="294" t="str">
        <f t="shared" si="69"/>
        <v>幼保連携型認定こども園さつなえのもり</v>
      </c>
      <c r="L367" s="295"/>
      <c r="M367" s="294"/>
    </row>
    <row r="368" spans="1:245" ht="11.25" customHeight="1">
      <c r="A368" s="301">
        <v>300062</v>
      </c>
      <c r="B368" s="291" t="s">
        <v>673</v>
      </c>
      <c r="C368" s="291" t="s">
        <v>562</v>
      </c>
      <c r="D368" s="291" t="s">
        <v>674</v>
      </c>
      <c r="E368" s="291" t="s">
        <v>317</v>
      </c>
      <c r="F368" s="292" t="s">
        <v>739</v>
      </c>
      <c r="G368" s="293">
        <f t="shared" si="67"/>
        <v>300062</v>
      </c>
      <c r="H368" s="293">
        <f>COUNTIF($J$4:J368,J368)</f>
        <v>16</v>
      </c>
      <c r="I368" s="293" t="str">
        <f>IF(H368=1,COUNTIF($H$4:H368,1),"")</f>
        <v/>
      </c>
      <c r="J368" s="294" t="str">
        <f t="shared" si="68"/>
        <v>東区01私立03認定こども園</v>
      </c>
      <c r="K368" s="294" t="str">
        <f t="shared" si="69"/>
        <v>光星友愛認定こども園</v>
      </c>
      <c r="L368" s="295"/>
      <c r="M368" s="294"/>
    </row>
    <row r="369" spans="1:13" ht="11.25" customHeight="1">
      <c r="A369" s="301">
        <v>300064</v>
      </c>
      <c r="B369" s="291" t="s">
        <v>673</v>
      </c>
      <c r="C369" s="291" t="s">
        <v>562</v>
      </c>
      <c r="D369" s="291" t="s">
        <v>679</v>
      </c>
      <c r="E369" s="291" t="s">
        <v>317</v>
      </c>
      <c r="F369" s="292" t="s">
        <v>740</v>
      </c>
      <c r="G369" s="293">
        <f t="shared" si="67"/>
        <v>300064</v>
      </c>
      <c r="H369" s="293">
        <f>COUNTIF($J$4:J369,J369)</f>
        <v>17</v>
      </c>
      <c r="I369" s="293" t="str">
        <f>IF(H369=1,COUNTIF($H$4:H369,1),"")</f>
        <v/>
      </c>
      <c r="J369" s="294" t="str">
        <f t="shared" si="68"/>
        <v>東区01私立03認定こども園</v>
      </c>
      <c r="K369" s="294" t="str">
        <f t="shared" si="69"/>
        <v>認定こども園かすたねっと</v>
      </c>
      <c r="L369" s="295"/>
      <c r="M369" s="294"/>
    </row>
    <row r="370" spans="1:13" ht="11.25" customHeight="1">
      <c r="A370" s="301">
        <v>300066</v>
      </c>
      <c r="B370" s="291" t="s">
        <v>673</v>
      </c>
      <c r="C370" s="291" t="s">
        <v>562</v>
      </c>
      <c r="D370" s="291" t="s">
        <v>681</v>
      </c>
      <c r="E370" s="291" t="s">
        <v>317</v>
      </c>
      <c r="F370" s="292" t="s">
        <v>741</v>
      </c>
      <c r="G370" s="293">
        <f t="shared" si="67"/>
        <v>300066</v>
      </c>
      <c r="H370" s="293">
        <f>COUNTIF($J$4:J370,J370)</f>
        <v>18</v>
      </c>
      <c r="I370" s="293" t="str">
        <f>IF(H370=1,COUNTIF($H$4:H370,1),"")</f>
        <v/>
      </c>
      <c r="J370" s="294" t="str">
        <f t="shared" si="68"/>
        <v>東区01私立03認定こども園</v>
      </c>
      <c r="K370" s="294" t="str">
        <f t="shared" si="69"/>
        <v>幼保連携型認定こども園おかだまのもり</v>
      </c>
      <c r="L370" s="295"/>
      <c r="M370" s="294"/>
    </row>
    <row r="371" spans="1:13" ht="11.25" customHeight="1">
      <c r="A371" s="301">
        <v>300067</v>
      </c>
      <c r="B371" s="291" t="s">
        <v>673</v>
      </c>
      <c r="C371" s="291" t="s">
        <v>562</v>
      </c>
      <c r="D371" s="291" t="s">
        <v>681</v>
      </c>
      <c r="E371" s="291" t="s">
        <v>317</v>
      </c>
      <c r="F371" s="292" t="s">
        <v>742</v>
      </c>
      <c r="G371" s="293">
        <f t="shared" si="67"/>
        <v>300067</v>
      </c>
      <c r="H371" s="293">
        <f>COUNTIF($J$4:J371,J371)</f>
        <v>19</v>
      </c>
      <c r="I371" s="293" t="str">
        <f>IF(H371=1,COUNTIF($H$4:H371,1),"")</f>
        <v/>
      </c>
      <c r="J371" s="294" t="str">
        <f t="shared" si="68"/>
        <v>東区01私立03認定こども園</v>
      </c>
      <c r="K371" s="294" t="str">
        <f t="shared" si="69"/>
        <v>認定こども園聖ミカエル幼稚園</v>
      </c>
      <c r="L371" s="295"/>
      <c r="M371" s="294"/>
    </row>
    <row r="372" spans="1:13" ht="11.25" customHeight="1">
      <c r="A372" s="301">
        <v>300068</v>
      </c>
      <c r="B372" s="291" t="s">
        <v>673</v>
      </c>
      <c r="C372" s="291" t="s">
        <v>562</v>
      </c>
      <c r="D372" s="291" t="s">
        <v>676</v>
      </c>
      <c r="E372" s="291" t="s">
        <v>317</v>
      </c>
      <c r="F372" s="292" t="s">
        <v>743</v>
      </c>
      <c r="G372" s="293">
        <f t="shared" si="67"/>
        <v>300068</v>
      </c>
      <c r="H372" s="293">
        <f>COUNTIF($J$4:J372,J372)</f>
        <v>20</v>
      </c>
      <c r="I372" s="293" t="str">
        <f>IF(H372=1,COUNTIF($H$4:H372,1),"")</f>
        <v/>
      </c>
      <c r="J372" s="294" t="str">
        <f t="shared" si="68"/>
        <v>東区01私立03認定こども園</v>
      </c>
      <c r="K372" s="294" t="str">
        <f t="shared" si="69"/>
        <v>幼保連携型認定こども園せいめいのもり</v>
      </c>
      <c r="L372" s="295"/>
      <c r="M372" s="294"/>
    </row>
    <row r="373" spans="1:13" ht="11.25" customHeight="1">
      <c r="A373" s="301">
        <v>300085</v>
      </c>
      <c r="B373" s="291" t="s">
        <v>673</v>
      </c>
      <c r="C373" s="291" t="s">
        <v>562</v>
      </c>
      <c r="D373" s="291" t="s">
        <v>676</v>
      </c>
      <c r="E373" s="291" t="s">
        <v>317</v>
      </c>
      <c r="F373" s="292" t="s">
        <v>744</v>
      </c>
      <c r="G373" s="293">
        <f t="shared" si="67"/>
        <v>300085</v>
      </c>
      <c r="H373" s="293">
        <f>COUNTIF($J$4:J373,J373)</f>
        <v>21</v>
      </c>
      <c r="I373" s="293" t="str">
        <f>IF(H373=1,COUNTIF($H$4:H373,1),"")</f>
        <v/>
      </c>
      <c r="J373" s="294" t="str">
        <f t="shared" si="68"/>
        <v>東区01私立03認定こども園</v>
      </c>
      <c r="K373" s="294" t="str">
        <f t="shared" si="69"/>
        <v>幼保連携型認定こども園ふしこ幼稚園</v>
      </c>
      <c r="L373" s="295"/>
      <c r="M373" s="294"/>
    </row>
    <row r="374" spans="1:13" ht="11.25" customHeight="1">
      <c r="A374" s="301">
        <v>300086</v>
      </c>
      <c r="B374" s="291" t="s">
        <v>673</v>
      </c>
      <c r="C374" s="291" t="s">
        <v>562</v>
      </c>
      <c r="D374" s="291" t="s">
        <v>681</v>
      </c>
      <c r="E374" s="291" t="s">
        <v>317</v>
      </c>
      <c r="F374" s="292" t="s">
        <v>745</v>
      </c>
      <c r="G374" s="293">
        <f t="shared" si="67"/>
        <v>300086</v>
      </c>
      <c r="H374" s="293">
        <f>COUNTIF($J$4:J374,J374)</f>
        <v>22</v>
      </c>
      <c r="I374" s="293" t="str">
        <f>IF(H374=1,COUNTIF($H$4:H374,1),"")</f>
        <v/>
      </c>
      <c r="J374" s="294" t="str">
        <f t="shared" si="68"/>
        <v>東区01私立03認定こども園</v>
      </c>
      <c r="K374" s="294" t="str">
        <f t="shared" si="69"/>
        <v>幼保連携型認定こども園もえれのもり</v>
      </c>
      <c r="L374" s="295"/>
      <c r="M374" s="294"/>
    </row>
    <row r="375" spans="1:13" ht="11.25" customHeight="1">
      <c r="A375" s="301">
        <v>300090</v>
      </c>
      <c r="B375" s="291" t="s">
        <v>673</v>
      </c>
      <c r="C375" s="291" t="s">
        <v>562</v>
      </c>
      <c r="D375" s="291" t="s">
        <v>681</v>
      </c>
      <c r="E375" s="291" t="s">
        <v>317</v>
      </c>
      <c r="F375" s="292" t="s">
        <v>746</v>
      </c>
      <c r="G375" s="293">
        <f t="shared" si="67"/>
        <v>300090</v>
      </c>
      <c r="H375" s="293">
        <f>COUNTIF($J$4:J375,J375)</f>
        <v>23</v>
      </c>
      <c r="I375" s="293" t="str">
        <f>IF(H375=1,COUNTIF($H$4:H375,1),"")</f>
        <v/>
      </c>
      <c r="J375" s="294" t="str">
        <f t="shared" si="68"/>
        <v>東区01私立03認定こども園</v>
      </c>
      <c r="K375" s="294" t="str">
        <f t="shared" si="69"/>
        <v>認定こども園栄光幼稚園</v>
      </c>
      <c r="L375" s="295"/>
      <c r="M375" s="294"/>
    </row>
    <row r="376" spans="1:13" ht="11.25" customHeight="1">
      <c r="A376" s="301">
        <v>300103</v>
      </c>
      <c r="B376" s="291" t="s">
        <v>673</v>
      </c>
      <c r="C376" s="291" t="s">
        <v>562</v>
      </c>
      <c r="D376" s="291" t="s">
        <v>676</v>
      </c>
      <c r="E376" s="291" t="s">
        <v>317</v>
      </c>
      <c r="F376" s="292" t="s">
        <v>747</v>
      </c>
      <c r="G376" s="293">
        <f t="shared" si="67"/>
        <v>300103</v>
      </c>
      <c r="H376" s="293">
        <f>COUNTIF($J$4:J376,J376)</f>
        <v>24</v>
      </c>
      <c r="I376" s="293" t="str">
        <f>IF(H376=1,COUNTIF($H$4:H376,1),"")</f>
        <v/>
      </c>
      <c r="J376" s="294" t="str">
        <f t="shared" si="68"/>
        <v>東区01私立03認定こども園</v>
      </c>
      <c r="K376" s="294" t="str">
        <f t="shared" si="69"/>
        <v>幼保連携型認定こども園東苗穂スパークル園</v>
      </c>
      <c r="L376" s="295"/>
      <c r="M376" s="294"/>
    </row>
    <row r="377" spans="1:13" ht="11.25" customHeight="1">
      <c r="A377" s="301">
        <v>400007</v>
      </c>
      <c r="B377" s="291" t="s">
        <v>673</v>
      </c>
      <c r="C377" s="291" t="s">
        <v>562</v>
      </c>
      <c r="D377" s="291" t="s">
        <v>676</v>
      </c>
      <c r="E377" s="291" t="s">
        <v>318</v>
      </c>
      <c r="F377" s="292" t="s">
        <v>748</v>
      </c>
      <c r="G377" s="293">
        <f t="shared" si="67"/>
        <v>400007</v>
      </c>
      <c r="H377" s="293">
        <f>COUNTIF($J$4:J377,J377)</f>
        <v>1</v>
      </c>
      <c r="I377" s="293">
        <f>IF(H377=1,COUNTIF($H$4:H377,1),"")</f>
        <v>43</v>
      </c>
      <c r="J377" s="294" t="str">
        <f t="shared" si="68"/>
        <v>白石区01私立03認定こども園</v>
      </c>
      <c r="K377" s="294" t="str">
        <f t="shared" si="69"/>
        <v>友愛北白石認定こども園</v>
      </c>
      <c r="L377" s="295"/>
      <c r="M377" s="294"/>
    </row>
    <row r="378" spans="1:13" ht="11.25" customHeight="1">
      <c r="A378" s="301">
        <v>400008</v>
      </c>
      <c r="B378" s="291" t="s">
        <v>673</v>
      </c>
      <c r="C378" s="291" t="s">
        <v>562</v>
      </c>
      <c r="D378" s="291" t="s">
        <v>676</v>
      </c>
      <c r="E378" s="291" t="s">
        <v>318</v>
      </c>
      <c r="F378" s="292" t="s">
        <v>749</v>
      </c>
      <c r="G378" s="293">
        <f t="shared" si="67"/>
        <v>400008</v>
      </c>
      <c r="H378" s="293">
        <f>COUNTIF($J$4:J378,J378)</f>
        <v>2</v>
      </c>
      <c r="I378" s="293" t="str">
        <f>IF(H378=1,COUNTIF($H$4:H378,1),"")</f>
        <v/>
      </c>
      <c r="J378" s="294" t="str">
        <f t="shared" si="68"/>
        <v>白石区01私立03認定こども園</v>
      </c>
      <c r="K378" s="294" t="str">
        <f t="shared" si="69"/>
        <v>飛翔認定こども園</v>
      </c>
      <c r="L378" s="295"/>
      <c r="M378" s="294"/>
    </row>
    <row r="379" spans="1:13" ht="11.25" customHeight="1">
      <c r="A379" s="301">
        <v>400009</v>
      </c>
      <c r="B379" s="291" t="s">
        <v>673</v>
      </c>
      <c r="C379" s="291" t="s">
        <v>562</v>
      </c>
      <c r="D379" s="291" t="s">
        <v>674</v>
      </c>
      <c r="E379" s="291" t="s">
        <v>318</v>
      </c>
      <c r="F379" s="292" t="s">
        <v>750</v>
      </c>
      <c r="G379" s="293">
        <f t="shared" si="67"/>
        <v>400009</v>
      </c>
      <c r="H379" s="293">
        <f>COUNTIF($J$4:J379,J379)</f>
        <v>3</v>
      </c>
      <c r="I379" s="293" t="str">
        <f>IF(H379=1,COUNTIF($H$4:H379,1),"")</f>
        <v/>
      </c>
      <c r="J379" s="294" t="str">
        <f t="shared" si="68"/>
        <v>白石区01私立03認定こども園</v>
      </c>
      <c r="K379" s="294" t="str">
        <f t="shared" si="69"/>
        <v>認定こども園菊水元町第二保育園</v>
      </c>
      <c r="L379" s="295"/>
      <c r="M379" s="294"/>
    </row>
    <row r="380" spans="1:13" ht="11.25" customHeight="1">
      <c r="A380" s="301">
        <v>400011</v>
      </c>
      <c r="B380" s="291" t="s">
        <v>673</v>
      </c>
      <c r="C380" s="291" t="s">
        <v>562</v>
      </c>
      <c r="D380" s="291" t="s">
        <v>681</v>
      </c>
      <c r="E380" s="291" t="s">
        <v>318</v>
      </c>
      <c r="F380" s="292" t="s">
        <v>751</v>
      </c>
      <c r="G380" s="293">
        <f t="shared" si="67"/>
        <v>400011</v>
      </c>
      <c r="H380" s="293">
        <f>COUNTIF($J$4:J380,J380)</f>
        <v>4</v>
      </c>
      <c r="I380" s="293" t="str">
        <f>IF(H380=1,COUNTIF($H$4:H380,1),"")</f>
        <v/>
      </c>
      <c r="J380" s="294" t="str">
        <f t="shared" si="68"/>
        <v>白石区01私立03認定こども園</v>
      </c>
      <c r="K380" s="294" t="str">
        <f t="shared" si="69"/>
        <v>認定こども園菊水すずらん</v>
      </c>
      <c r="L380" s="295"/>
      <c r="M380" s="294"/>
    </row>
    <row r="381" spans="1:13" ht="11.25" customHeight="1">
      <c r="A381" s="301">
        <v>400013</v>
      </c>
      <c r="B381" s="291" t="s">
        <v>673</v>
      </c>
      <c r="C381" s="291" t="s">
        <v>562</v>
      </c>
      <c r="D381" s="291" t="s">
        <v>676</v>
      </c>
      <c r="E381" s="291" t="s">
        <v>318</v>
      </c>
      <c r="F381" s="292" t="s">
        <v>752</v>
      </c>
      <c r="G381" s="293">
        <f t="shared" si="67"/>
        <v>400013</v>
      </c>
      <c r="H381" s="293">
        <f>COUNTIF($J$4:J381,J381)</f>
        <v>5</v>
      </c>
      <c r="I381" s="293" t="str">
        <f>IF(H381=1,COUNTIF($H$4:H381,1),"")</f>
        <v/>
      </c>
      <c r="J381" s="294" t="str">
        <f t="shared" si="68"/>
        <v>白石区01私立03認定こども園</v>
      </c>
      <c r="K381" s="294" t="str">
        <f t="shared" si="69"/>
        <v>北郷ピノキオ認定こども園</v>
      </c>
      <c r="L381" s="295"/>
      <c r="M381" s="294"/>
    </row>
    <row r="382" spans="1:13" ht="11.25" customHeight="1">
      <c r="A382" s="301">
        <v>400015</v>
      </c>
      <c r="B382" s="291" t="s">
        <v>673</v>
      </c>
      <c r="C382" s="291" t="s">
        <v>562</v>
      </c>
      <c r="D382" s="291" t="s">
        <v>674</v>
      </c>
      <c r="E382" s="291" t="s">
        <v>318</v>
      </c>
      <c r="F382" s="292" t="s">
        <v>753</v>
      </c>
      <c r="G382" s="293">
        <f t="shared" si="67"/>
        <v>400015</v>
      </c>
      <c r="H382" s="293">
        <f>COUNTIF($J$4:J382,J382)</f>
        <v>6</v>
      </c>
      <c r="I382" s="293" t="str">
        <f>IF(H382=1,COUNTIF($H$4:H382,1),"")</f>
        <v/>
      </c>
      <c r="J382" s="294" t="str">
        <f t="shared" si="68"/>
        <v>白石区01私立03認定こども園</v>
      </c>
      <c r="K382" s="294" t="str">
        <f t="shared" si="69"/>
        <v>保育所型認定こども園白石中央保育園</v>
      </c>
      <c r="L382" s="295"/>
      <c r="M382" s="294"/>
    </row>
    <row r="383" spans="1:13" ht="11.25" customHeight="1">
      <c r="A383" s="301">
        <v>400018</v>
      </c>
      <c r="B383" s="291" t="s">
        <v>673</v>
      </c>
      <c r="C383" s="291" t="s">
        <v>562</v>
      </c>
      <c r="D383" s="291" t="s">
        <v>676</v>
      </c>
      <c r="E383" s="291" t="s">
        <v>318</v>
      </c>
      <c r="F383" s="292" t="s">
        <v>754</v>
      </c>
      <c r="G383" s="293">
        <f t="shared" si="67"/>
        <v>400018</v>
      </c>
      <c r="H383" s="293">
        <f>COUNTIF($J$4:J383,J383)</f>
        <v>7</v>
      </c>
      <c r="I383" s="293" t="str">
        <f>IF(H383=1,COUNTIF($H$4:H383,1),"")</f>
        <v/>
      </c>
      <c r="J383" s="294" t="str">
        <f t="shared" si="68"/>
        <v>白石区01私立03認定こども園</v>
      </c>
      <c r="K383" s="294" t="str">
        <f t="shared" si="69"/>
        <v>双葉こども園</v>
      </c>
      <c r="L383" s="295"/>
      <c r="M383" s="294"/>
    </row>
    <row r="384" spans="1:13">
      <c r="A384" s="301">
        <v>400020</v>
      </c>
      <c r="B384" s="291" t="s">
        <v>673</v>
      </c>
      <c r="C384" s="291" t="s">
        <v>562</v>
      </c>
      <c r="D384" s="291" t="s">
        <v>676</v>
      </c>
      <c r="E384" s="291" t="s">
        <v>318</v>
      </c>
      <c r="F384" s="292" t="s">
        <v>755</v>
      </c>
      <c r="G384" s="293">
        <f t="shared" si="67"/>
        <v>400020</v>
      </c>
      <c r="H384" s="293">
        <f>COUNTIF($J$4:J384,J384)</f>
        <v>8</v>
      </c>
      <c r="I384" s="293" t="str">
        <f>IF(H384=1,COUNTIF($H$4:H384,1),"")</f>
        <v/>
      </c>
      <c r="J384" s="294" t="str">
        <f t="shared" si="68"/>
        <v>白石区01私立03認定こども園</v>
      </c>
      <c r="K384" s="294" t="str">
        <f t="shared" si="69"/>
        <v>認定こども園北都</v>
      </c>
      <c r="L384" s="295"/>
      <c r="M384" s="294"/>
    </row>
    <row r="385" spans="1:245">
      <c r="A385" s="301">
        <v>400027</v>
      </c>
      <c r="B385" s="291" t="s">
        <v>673</v>
      </c>
      <c r="C385" s="291" t="s">
        <v>562</v>
      </c>
      <c r="D385" s="291" t="s">
        <v>674</v>
      </c>
      <c r="E385" s="291" t="s">
        <v>318</v>
      </c>
      <c r="F385" s="292" t="s">
        <v>756</v>
      </c>
      <c r="G385" s="293">
        <f t="shared" si="67"/>
        <v>400027</v>
      </c>
      <c r="H385" s="293">
        <f>COUNTIF($J$4:J385,J385)</f>
        <v>9</v>
      </c>
      <c r="I385" s="293" t="str">
        <f>IF(H385=1,COUNTIF($H$4:H385,1),"")</f>
        <v/>
      </c>
      <c r="J385" s="294" t="str">
        <f t="shared" si="68"/>
        <v>白石区01私立03認定こども園</v>
      </c>
      <c r="K385" s="294" t="str">
        <f t="shared" si="69"/>
        <v>保育所型認定こども園東川下ポッポ保育園</v>
      </c>
      <c r="L385" s="295"/>
      <c r="M385" s="294"/>
    </row>
    <row r="386" spans="1:245">
      <c r="A386" s="301">
        <v>400031</v>
      </c>
      <c r="B386" s="291" t="s">
        <v>673</v>
      </c>
      <c r="C386" s="291" t="s">
        <v>562</v>
      </c>
      <c r="D386" s="291" t="s">
        <v>676</v>
      </c>
      <c r="E386" s="291" t="s">
        <v>318</v>
      </c>
      <c r="F386" s="292" t="s">
        <v>757</v>
      </c>
      <c r="G386" s="293">
        <f t="shared" si="67"/>
        <v>400031</v>
      </c>
      <c r="H386" s="293">
        <f>COUNTIF($J$4:J386,J386)</f>
        <v>10</v>
      </c>
      <c r="I386" s="293" t="str">
        <f>IF(H386=1,COUNTIF($H$4:H386,1),"")</f>
        <v/>
      </c>
      <c r="J386" s="294" t="str">
        <f t="shared" si="68"/>
        <v>白石区01私立03認定こども園</v>
      </c>
      <c r="K386" s="294" t="str">
        <f t="shared" si="69"/>
        <v>認定こども園北郷すずらん</v>
      </c>
      <c r="L386" s="295"/>
      <c r="M386" s="294"/>
    </row>
    <row r="387" spans="1:245">
      <c r="A387" s="301">
        <v>400043</v>
      </c>
      <c r="B387" s="291" t="s">
        <v>673</v>
      </c>
      <c r="C387" s="291" t="s">
        <v>562</v>
      </c>
      <c r="D387" s="291" t="s">
        <v>676</v>
      </c>
      <c r="E387" s="291" t="s">
        <v>318</v>
      </c>
      <c r="F387" s="292" t="s">
        <v>758</v>
      </c>
      <c r="G387" s="293">
        <f t="shared" si="67"/>
        <v>400043</v>
      </c>
      <c r="H387" s="293">
        <f>COUNTIF($J$4:J387,J387)</f>
        <v>11</v>
      </c>
      <c r="I387" s="293" t="str">
        <f>IF(H387=1,COUNTIF($H$4:H387,1),"")</f>
        <v/>
      </c>
      <c r="J387" s="294" t="str">
        <f t="shared" si="68"/>
        <v>白石区01私立03認定こども園</v>
      </c>
      <c r="K387" s="294" t="str">
        <f t="shared" si="69"/>
        <v>東橋いちい認定こども園</v>
      </c>
      <c r="L387" s="295"/>
      <c r="M387" s="294"/>
    </row>
    <row r="388" spans="1:245">
      <c r="A388" s="301">
        <v>400044</v>
      </c>
      <c r="B388" s="291" t="s">
        <v>673</v>
      </c>
      <c r="C388" s="291" t="s">
        <v>562</v>
      </c>
      <c r="D388" s="291" t="s">
        <v>676</v>
      </c>
      <c r="E388" s="291" t="s">
        <v>318</v>
      </c>
      <c r="F388" s="292" t="s">
        <v>759</v>
      </c>
      <c r="G388" s="293">
        <f t="shared" si="67"/>
        <v>400044</v>
      </c>
      <c r="H388" s="293">
        <f>COUNTIF($J$4:J388,J388)</f>
        <v>12</v>
      </c>
      <c r="I388" s="293" t="str">
        <f>IF(H388=1,COUNTIF($H$4:H388,1),"")</f>
        <v/>
      </c>
      <c r="J388" s="294" t="str">
        <f t="shared" si="68"/>
        <v>白石区01私立03認定こども園</v>
      </c>
      <c r="K388" s="294" t="str">
        <f t="shared" si="69"/>
        <v>認定こども園幌東</v>
      </c>
      <c r="L388" s="295"/>
      <c r="M388" s="294"/>
    </row>
    <row r="389" spans="1:245">
      <c r="A389" s="301">
        <v>400045</v>
      </c>
      <c r="B389" s="291" t="s">
        <v>673</v>
      </c>
      <c r="C389" s="291" t="s">
        <v>562</v>
      </c>
      <c r="D389" s="291" t="s">
        <v>676</v>
      </c>
      <c r="E389" s="291" t="s">
        <v>318</v>
      </c>
      <c r="F389" s="292" t="s">
        <v>760</v>
      </c>
      <c r="G389" s="293">
        <f t="shared" si="67"/>
        <v>400045</v>
      </c>
      <c r="H389" s="293">
        <f>COUNTIF($J$4:J389,J389)</f>
        <v>13</v>
      </c>
      <c r="I389" s="293" t="str">
        <f>IF(H389=1,COUNTIF($H$4:H389,1),"")</f>
        <v/>
      </c>
      <c r="J389" s="294" t="str">
        <f t="shared" si="68"/>
        <v>白石区01私立03認定こども園</v>
      </c>
      <c r="K389" s="294" t="str">
        <f t="shared" si="69"/>
        <v>菊水いちい認定こども園</v>
      </c>
      <c r="L389" s="295"/>
      <c r="M389" s="294"/>
    </row>
    <row r="390" spans="1:245">
      <c r="A390" s="301">
        <v>400066</v>
      </c>
      <c r="B390" s="291" t="s">
        <v>673</v>
      </c>
      <c r="C390" s="291" t="s">
        <v>562</v>
      </c>
      <c r="D390" s="291" t="s">
        <v>676</v>
      </c>
      <c r="E390" s="291" t="s">
        <v>318</v>
      </c>
      <c r="F390" s="292" t="s">
        <v>761</v>
      </c>
      <c r="G390" s="293">
        <f t="shared" ref="G390:G453" si="70">A390</f>
        <v>400066</v>
      </c>
      <c r="H390" s="293">
        <f>COUNTIF($J$4:J390,J390)</f>
        <v>14</v>
      </c>
      <c r="I390" s="293" t="str">
        <f>IF(H390=1,COUNTIF($H$4:H390,1),"")</f>
        <v/>
      </c>
      <c r="J390" s="294" t="str">
        <f t="shared" ref="J390:J453" si="71">$E390&amp;$B390&amp;$C390</f>
        <v>白石区01私立03認定こども園</v>
      </c>
      <c r="K390" s="294" t="str">
        <f t="shared" ref="K390:K551" si="72">$F390</f>
        <v>認定こども園北郷あゆみ幼稚園</v>
      </c>
      <c r="L390" s="295"/>
      <c r="M390" s="294"/>
    </row>
    <row r="391" spans="1:245">
      <c r="A391" s="301">
        <v>400067</v>
      </c>
      <c r="B391" s="291" t="s">
        <v>673</v>
      </c>
      <c r="C391" s="291" t="s">
        <v>562</v>
      </c>
      <c r="D391" s="291" t="s">
        <v>676</v>
      </c>
      <c r="E391" s="291" t="s">
        <v>318</v>
      </c>
      <c r="F391" s="292" t="s">
        <v>762</v>
      </c>
      <c r="G391" s="293">
        <f t="shared" si="70"/>
        <v>400067</v>
      </c>
      <c r="H391" s="293">
        <f>COUNTIF($J$4:J391,J391)</f>
        <v>15</v>
      </c>
      <c r="I391" s="293" t="str">
        <f>IF(H391=1,COUNTIF($H$4:H391,1),"")</f>
        <v/>
      </c>
      <c r="J391" s="294" t="str">
        <f t="shared" si="71"/>
        <v>白石区01私立03認定こども園</v>
      </c>
      <c r="K391" s="294" t="str">
        <f t="shared" si="72"/>
        <v>北都幼稚園</v>
      </c>
      <c r="L391" s="295"/>
      <c r="M391" s="294"/>
    </row>
    <row r="392" spans="1:245">
      <c r="A392" s="301">
        <v>400069</v>
      </c>
      <c r="B392" s="291" t="s">
        <v>673</v>
      </c>
      <c r="C392" s="291" t="s">
        <v>562</v>
      </c>
      <c r="D392" s="291" t="s">
        <v>676</v>
      </c>
      <c r="E392" s="291" t="s">
        <v>318</v>
      </c>
      <c r="F392" s="292" t="s">
        <v>763</v>
      </c>
      <c r="G392" s="293">
        <f t="shared" si="70"/>
        <v>400069</v>
      </c>
      <c r="H392" s="293">
        <f>COUNTIF($J$4:J392,J392)</f>
        <v>16</v>
      </c>
      <c r="I392" s="293" t="str">
        <f>IF(H392=1,COUNTIF($H$4:H392,1),"")</f>
        <v/>
      </c>
      <c r="J392" s="294" t="str">
        <f t="shared" si="71"/>
        <v>白石区01私立03認定こども園</v>
      </c>
      <c r="K392" s="294" t="str">
        <f t="shared" si="72"/>
        <v>認定こども園ピッコリーノ学院</v>
      </c>
      <c r="L392" s="295"/>
      <c r="M392" s="294"/>
    </row>
    <row r="393" spans="1:245">
      <c r="A393" s="301">
        <v>400074</v>
      </c>
      <c r="B393" s="291" t="s">
        <v>673</v>
      </c>
      <c r="C393" s="291" t="s">
        <v>562</v>
      </c>
      <c r="D393" s="291" t="s">
        <v>676</v>
      </c>
      <c r="E393" s="291" t="s">
        <v>318</v>
      </c>
      <c r="F393" s="292" t="s">
        <v>764</v>
      </c>
      <c r="G393" s="293">
        <f t="shared" si="70"/>
        <v>400074</v>
      </c>
      <c r="H393" s="293">
        <f>COUNTIF($J$4:J393,J393)</f>
        <v>17</v>
      </c>
      <c r="I393" s="293" t="str">
        <f>IF(H393=1,COUNTIF($H$4:H393,1),"")</f>
        <v/>
      </c>
      <c r="J393" s="294" t="str">
        <f t="shared" si="71"/>
        <v>白石区01私立03認定こども園</v>
      </c>
      <c r="K393" s="294" t="str">
        <f t="shared" si="72"/>
        <v>幼保連携型認定こども園北郷札幌幼稚園</v>
      </c>
      <c r="L393" s="295"/>
      <c r="M393" s="294"/>
    </row>
    <row r="394" spans="1:245">
      <c r="A394" s="301">
        <v>450010</v>
      </c>
      <c r="B394" s="291" t="s">
        <v>673</v>
      </c>
      <c r="C394" s="291" t="s">
        <v>562</v>
      </c>
      <c r="D394" s="291" t="s">
        <v>765</v>
      </c>
      <c r="E394" s="291" t="s">
        <v>447</v>
      </c>
      <c r="F394" s="292" t="s">
        <v>766</v>
      </c>
      <c r="G394" s="293">
        <f t="shared" si="70"/>
        <v>450010</v>
      </c>
      <c r="H394" s="293">
        <f>COUNTIF($J$4:J394,J394)</f>
        <v>1</v>
      </c>
      <c r="I394" s="293">
        <f>IF(H394=1,COUNTIF($H$4:H394,1),"")</f>
        <v>44</v>
      </c>
      <c r="J394" s="294" t="str">
        <f t="shared" si="71"/>
        <v>厚別区01私立03認定こども園</v>
      </c>
      <c r="K394" s="294" t="str">
        <f t="shared" si="72"/>
        <v>厚別西認定こども園</v>
      </c>
      <c r="L394" s="295"/>
      <c r="M394" s="294"/>
    </row>
    <row r="395" spans="1:245">
      <c r="A395" s="301">
        <v>450011</v>
      </c>
      <c r="B395" s="291" t="s">
        <v>673</v>
      </c>
      <c r="C395" s="291" t="s">
        <v>562</v>
      </c>
      <c r="D395" s="291" t="s">
        <v>765</v>
      </c>
      <c r="E395" s="291" t="s">
        <v>447</v>
      </c>
      <c r="F395" s="292" t="s">
        <v>767</v>
      </c>
      <c r="G395" s="293">
        <f t="shared" si="70"/>
        <v>450011</v>
      </c>
      <c r="H395" s="293">
        <f>COUNTIF($J$4:J395,J395)</f>
        <v>2</v>
      </c>
      <c r="I395" s="293" t="str">
        <f>IF(H395=1,COUNTIF($H$4:H395,1),"")</f>
        <v/>
      </c>
      <c r="J395" s="294" t="str">
        <f t="shared" si="71"/>
        <v>厚別区01私立03認定こども園</v>
      </c>
      <c r="K395" s="294" t="str">
        <f t="shared" si="72"/>
        <v>認定こども園札幌わんぱく館</v>
      </c>
      <c r="L395" s="295"/>
      <c r="M395" s="294"/>
    </row>
    <row r="396" spans="1:245">
      <c r="A396" s="301">
        <v>450014</v>
      </c>
      <c r="B396" s="291" t="s">
        <v>673</v>
      </c>
      <c r="C396" s="291" t="s">
        <v>562</v>
      </c>
      <c r="D396" s="291" t="s">
        <v>676</v>
      </c>
      <c r="E396" s="291" t="s">
        <v>447</v>
      </c>
      <c r="F396" s="292" t="s">
        <v>768</v>
      </c>
      <c r="G396" s="293">
        <f t="shared" si="70"/>
        <v>450014</v>
      </c>
      <c r="H396" s="293">
        <f>COUNTIF($J$4:J396,J396)</f>
        <v>3</v>
      </c>
      <c r="I396" s="293" t="str">
        <f>IF(H396=1,COUNTIF($H$4:H396,1),"")</f>
        <v/>
      </c>
      <c r="J396" s="294" t="str">
        <f t="shared" si="71"/>
        <v>厚別区01私立03認定こども園</v>
      </c>
      <c r="K396" s="294" t="str">
        <f t="shared" si="72"/>
        <v>認定こども園厚別さくら木保育園</v>
      </c>
      <c r="L396" s="295"/>
      <c r="M396" s="294"/>
    </row>
    <row r="397" spans="1:245" s="300" customFormat="1">
      <c r="A397" s="301">
        <v>450030</v>
      </c>
      <c r="B397" s="291" t="s">
        <v>673</v>
      </c>
      <c r="C397" s="291" t="s">
        <v>562</v>
      </c>
      <c r="D397" s="291" t="s">
        <v>676</v>
      </c>
      <c r="E397" s="291" t="s">
        <v>447</v>
      </c>
      <c r="F397" s="292" t="s">
        <v>769</v>
      </c>
      <c r="G397" s="293">
        <f t="shared" si="70"/>
        <v>450030</v>
      </c>
      <c r="H397" s="293">
        <f>COUNTIF($J$4:J397,J397)</f>
        <v>4</v>
      </c>
      <c r="I397" s="293" t="str">
        <f>IF(H397=1,COUNTIF($H$4:H397,1),"")</f>
        <v/>
      </c>
      <c r="J397" s="294" t="str">
        <f t="shared" si="71"/>
        <v>厚別区01私立03認定こども園</v>
      </c>
      <c r="K397" s="294" t="str">
        <f t="shared" si="72"/>
        <v>認定こども園いちい幼稚園・保育園</v>
      </c>
      <c r="L397" s="295"/>
      <c r="M397" s="294"/>
      <c r="N397" s="282"/>
      <c r="O397" s="282"/>
      <c r="P397" s="282"/>
      <c r="Q397" s="282"/>
      <c r="R397" s="282"/>
      <c r="S397" s="282"/>
      <c r="T397" s="282"/>
      <c r="U397" s="282"/>
      <c r="V397" s="129"/>
      <c r="W397" s="129"/>
      <c r="X397" s="129"/>
      <c r="Y397" s="129"/>
      <c r="Z397" s="129"/>
      <c r="AA397" s="129"/>
      <c r="AB397" s="129"/>
      <c r="AC397" s="129"/>
      <c r="AD397" s="129"/>
      <c r="AE397" s="129"/>
      <c r="AF397" s="129"/>
      <c r="AG397" s="129"/>
      <c r="AH397" s="129"/>
      <c r="AI397" s="129"/>
      <c r="AJ397" s="129"/>
      <c r="AK397" s="129"/>
      <c r="AL397" s="129"/>
      <c r="AM397" s="129"/>
      <c r="AN397" s="129"/>
      <c r="AO397" s="129"/>
      <c r="AP397" s="129"/>
      <c r="AQ397" s="129"/>
      <c r="AR397" s="129"/>
      <c r="AS397" s="129"/>
      <c r="AT397" s="129"/>
      <c r="AU397" s="129"/>
      <c r="AV397" s="129"/>
      <c r="AW397" s="129"/>
      <c r="AX397" s="129"/>
      <c r="AY397" s="129"/>
      <c r="AZ397" s="129"/>
      <c r="BA397" s="129"/>
      <c r="BB397" s="129"/>
      <c r="BC397" s="129"/>
      <c r="BD397" s="129"/>
      <c r="BE397" s="129"/>
      <c r="BF397" s="129"/>
      <c r="BG397" s="129"/>
      <c r="BH397" s="129"/>
      <c r="BI397" s="129"/>
      <c r="BJ397" s="129"/>
      <c r="BK397" s="129"/>
      <c r="BL397" s="129"/>
      <c r="BM397" s="129"/>
      <c r="BN397" s="129"/>
      <c r="BO397" s="129"/>
      <c r="BP397" s="129"/>
      <c r="BQ397" s="129"/>
      <c r="BR397" s="129"/>
      <c r="BS397" s="129"/>
      <c r="BT397" s="129"/>
      <c r="BU397" s="129"/>
      <c r="BV397" s="129"/>
      <c r="BW397" s="129"/>
      <c r="BX397" s="129"/>
      <c r="BY397" s="129"/>
      <c r="BZ397" s="129"/>
      <c r="CA397" s="129"/>
      <c r="CB397" s="129"/>
      <c r="CC397" s="129"/>
      <c r="CD397" s="129"/>
      <c r="CE397" s="129"/>
      <c r="CF397" s="129"/>
      <c r="CG397" s="129"/>
      <c r="CH397" s="129"/>
      <c r="CI397" s="129"/>
      <c r="CJ397" s="129"/>
      <c r="CK397" s="129"/>
      <c r="CL397" s="129"/>
      <c r="CM397" s="129"/>
      <c r="CN397" s="129"/>
      <c r="CO397" s="129"/>
      <c r="CP397" s="129"/>
      <c r="CQ397" s="129"/>
      <c r="CR397" s="129"/>
      <c r="CS397" s="129"/>
      <c r="CT397" s="129"/>
      <c r="CU397" s="129"/>
      <c r="CV397" s="129"/>
      <c r="CW397" s="129"/>
      <c r="CX397" s="129"/>
      <c r="CY397" s="129"/>
      <c r="CZ397" s="129"/>
      <c r="DA397" s="129"/>
      <c r="DB397" s="129"/>
      <c r="DC397" s="129"/>
      <c r="DD397" s="129"/>
      <c r="DE397" s="129"/>
      <c r="DF397" s="129"/>
      <c r="DG397" s="129"/>
      <c r="DH397" s="129"/>
      <c r="DI397" s="129"/>
      <c r="DJ397" s="129"/>
      <c r="DK397" s="129"/>
      <c r="DL397" s="129"/>
      <c r="DM397" s="129"/>
      <c r="DN397" s="129"/>
      <c r="DO397" s="129"/>
      <c r="DP397" s="129"/>
      <c r="DQ397" s="129"/>
      <c r="DR397" s="129"/>
      <c r="DS397" s="129"/>
      <c r="DT397" s="129"/>
      <c r="DU397" s="129"/>
      <c r="DV397" s="129"/>
      <c r="DW397" s="129"/>
      <c r="DX397" s="129"/>
      <c r="DY397" s="129"/>
      <c r="DZ397" s="129"/>
      <c r="EA397" s="129"/>
      <c r="EB397" s="129"/>
      <c r="EC397" s="129"/>
      <c r="ED397" s="129"/>
      <c r="EE397" s="129"/>
      <c r="EF397" s="129"/>
      <c r="EG397" s="129"/>
      <c r="EH397" s="129"/>
      <c r="EI397" s="129"/>
      <c r="EJ397" s="129"/>
      <c r="EK397" s="129"/>
      <c r="EL397" s="129"/>
      <c r="EM397" s="129"/>
      <c r="EN397" s="129"/>
      <c r="EO397" s="129"/>
      <c r="EP397" s="129"/>
      <c r="EQ397" s="129"/>
      <c r="ER397" s="129"/>
      <c r="ES397" s="129"/>
      <c r="ET397" s="129"/>
      <c r="EU397" s="129"/>
      <c r="EV397" s="129"/>
      <c r="EW397" s="129"/>
      <c r="EX397" s="129"/>
      <c r="EY397" s="129"/>
      <c r="EZ397" s="129"/>
      <c r="FA397" s="129"/>
      <c r="FB397" s="129"/>
      <c r="FC397" s="129"/>
      <c r="FD397" s="129"/>
      <c r="FE397" s="129"/>
      <c r="FF397" s="129"/>
      <c r="FG397" s="129"/>
      <c r="FH397" s="129"/>
      <c r="FI397" s="129"/>
      <c r="FJ397" s="129"/>
      <c r="FK397" s="129"/>
      <c r="FL397" s="129"/>
      <c r="FM397" s="129"/>
      <c r="FN397" s="129"/>
      <c r="FO397" s="129"/>
      <c r="FP397" s="129"/>
      <c r="FQ397" s="129"/>
      <c r="FR397" s="129"/>
      <c r="FS397" s="129"/>
      <c r="FT397" s="129"/>
      <c r="FU397" s="129"/>
      <c r="FV397" s="129"/>
      <c r="FW397" s="129"/>
      <c r="FX397" s="129"/>
      <c r="FY397" s="129"/>
      <c r="FZ397" s="129"/>
      <c r="GA397" s="129"/>
      <c r="GB397" s="129"/>
      <c r="GC397" s="129"/>
      <c r="GD397" s="129"/>
      <c r="GE397" s="129"/>
      <c r="GF397" s="129"/>
      <c r="GG397" s="129"/>
      <c r="GH397" s="129"/>
      <c r="GI397" s="129"/>
      <c r="GJ397" s="129"/>
      <c r="GK397" s="129"/>
      <c r="GL397" s="129"/>
      <c r="GM397" s="129"/>
      <c r="GN397" s="129"/>
      <c r="GO397" s="129"/>
      <c r="GP397" s="129"/>
      <c r="GQ397" s="129"/>
      <c r="GR397" s="129"/>
      <c r="GS397" s="129"/>
      <c r="GT397" s="129"/>
      <c r="GU397" s="129"/>
      <c r="GV397" s="129"/>
      <c r="GW397" s="129"/>
      <c r="GX397" s="129"/>
      <c r="GY397" s="129"/>
      <c r="GZ397" s="129"/>
      <c r="HA397" s="129"/>
      <c r="HB397" s="129"/>
      <c r="HC397" s="129"/>
      <c r="HD397" s="129"/>
      <c r="HE397" s="129"/>
      <c r="HF397" s="129"/>
      <c r="HG397" s="129"/>
      <c r="HH397" s="129"/>
      <c r="HI397" s="129"/>
      <c r="HJ397" s="129"/>
      <c r="HK397" s="129"/>
      <c r="HL397" s="129"/>
      <c r="HM397" s="129"/>
      <c r="HN397" s="129"/>
      <c r="HO397" s="129"/>
      <c r="HP397" s="129"/>
      <c r="HQ397" s="129"/>
      <c r="HR397" s="129"/>
      <c r="HS397" s="129"/>
      <c r="HT397" s="129"/>
      <c r="HU397" s="129"/>
      <c r="HV397" s="129"/>
      <c r="HW397" s="129"/>
      <c r="HX397" s="129"/>
      <c r="HY397" s="129"/>
      <c r="HZ397" s="129"/>
      <c r="IA397" s="129"/>
      <c r="IB397" s="129"/>
      <c r="IC397" s="129"/>
      <c r="ID397" s="129"/>
      <c r="IE397" s="129"/>
      <c r="IF397" s="129"/>
      <c r="IG397" s="129"/>
      <c r="IH397" s="129"/>
      <c r="II397" s="129"/>
      <c r="IJ397" s="129"/>
      <c r="IK397" s="129"/>
    </row>
    <row r="398" spans="1:245">
      <c r="A398" s="301">
        <v>450031</v>
      </c>
      <c r="B398" s="291" t="s">
        <v>673</v>
      </c>
      <c r="C398" s="291" t="s">
        <v>562</v>
      </c>
      <c r="D398" s="291" t="s">
        <v>676</v>
      </c>
      <c r="E398" s="291" t="s">
        <v>447</v>
      </c>
      <c r="F398" s="292" t="s">
        <v>770</v>
      </c>
      <c r="G398" s="293">
        <f t="shared" si="70"/>
        <v>450031</v>
      </c>
      <c r="H398" s="293">
        <f>COUNTIF($J$4:J398,J398)</f>
        <v>5</v>
      </c>
      <c r="I398" s="293" t="str">
        <f>IF(H398=1,COUNTIF($H$4:H398,1),"")</f>
        <v/>
      </c>
      <c r="J398" s="294" t="str">
        <f t="shared" si="71"/>
        <v>厚別区01私立03認定こども園</v>
      </c>
      <c r="K398" s="294" t="str">
        <f t="shared" si="72"/>
        <v>認定こども園新さっぽろ幼稚園・保育園</v>
      </c>
      <c r="L398" s="295"/>
      <c r="M398" s="294"/>
      <c r="N398" s="294"/>
      <c r="O398" s="294"/>
      <c r="P398" s="294"/>
      <c r="Q398" s="294"/>
      <c r="R398" s="294"/>
      <c r="S398" s="294"/>
      <c r="T398" s="294"/>
      <c r="U398" s="294"/>
    </row>
    <row r="399" spans="1:245">
      <c r="A399" s="301">
        <v>450032</v>
      </c>
      <c r="B399" s="291" t="s">
        <v>673</v>
      </c>
      <c r="C399" s="291" t="s">
        <v>562</v>
      </c>
      <c r="D399" s="291" t="s">
        <v>676</v>
      </c>
      <c r="E399" s="291" t="s">
        <v>447</v>
      </c>
      <c r="F399" s="292" t="s">
        <v>771</v>
      </c>
      <c r="G399" s="293">
        <f t="shared" si="70"/>
        <v>450032</v>
      </c>
      <c r="H399" s="293">
        <f>COUNTIF($J$4:J399,J399)</f>
        <v>6</v>
      </c>
      <c r="I399" s="293" t="str">
        <f>IF(H399=1,COUNTIF($H$4:H399,1),"")</f>
        <v/>
      </c>
      <c r="J399" s="294" t="str">
        <f t="shared" si="71"/>
        <v>厚別区01私立03認定こども園</v>
      </c>
      <c r="K399" s="294" t="str">
        <f t="shared" si="72"/>
        <v>認定こども園おおやち</v>
      </c>
      <c r="L399" s="295"/>
      <c r="M399" s="294"/>
    </row>
    <row r="400" spans="1:245">
      <c r="A400" s="301">
        <v>450038</v>
      </c>
      <c r="B400" s="291" t="s">
        <v>673</v>
      </c>
      <c r="C400" s="291" t="s">
        <v>562</v>
      </c>
      <c r="D400" s="291" t="s">
        <v>676</v>
      </c>
      <c r="E400" s="291" t="s">
        <v>447</v>
      </c>
      <c r="F400" s="292" t="s">
        <v>772</v>
      </c>
      <c r="G400" s="293">
        <f t="shared" si="70"/>
        <v>450038</v>
      </c>
      <c r="H400" s="293">
        <f>COUNTIF($J$4:J400,J400)</f>
        <v>7</v>
      </c>
      <c r="I400" s="293" t="str">
        <f>IF(H400=1,COUNTIF($H$4:H400,1),"")</f>
        <v/>
      </c>
      <c r="J400" s="294" t="str">
        <f t="shared" si="71"/>
        <v>厚別区01私立03認定こども園</v>
      </c>
      <c r="K400" s="294" t="str">
        <f t="shared" si="72"/>
        <v>幼保連携型認定こども園ひばりが丘明星幼稚園</v>
      </c>
      <c r="L400" s="295"/>
      <c r="M400" s="294"/>
    </row>
    <row r="401" spans="1:13">
      <c r="A401" s="301">
        <v>450039</v>
      </c>
      <c r="B401" s="291" t="s">
        <v>673</v>
      </c>
      <c r="C401" s="291" t="s">
        <v>562</v>
      </c>
      <c r="D401" s="291" t="s">
        <v>676</v>
      </c>
      <c r="E401" s="291" t="s">
        <v>447</v>
      </c>
      <c r="F401" s="292" t="s">
        <v>773</v>
      </c>
      <c r="G401" s="293">
        <f t="shared" si="70"/>
        <v>450039</v>
      </c>
      <c r="H401" s="293">
        <f>COUNTIF($J$4:J401,J401)</f>
        <v>8</v>
      </c>
      <c r="I401" s="293" t="str">
        <f>IF(H401=1,COUNTIF($H$4:H401,1),"")</f>
        <v/>
      </c>
      <c r="J401" s="294" t="str">
        <f t="shared" si="71"/>
        <v>厚別区01私立03認定こども園</v>
      </c>
      <c r="K401" s="294" t="str">
        <f t="shared" si="72"/>
        <v>認定こども園桜台いちい幼稚園・保育園</v>
      </c>
      <c r="L401" s="295"/>
      <c r="M401" s="294"/>
    </row>
    <row r="402" spans="1:13">
      <c r="A402" s="301">
        <v>450044</v>
      </c>
      <c r="B402" s="291" t="s">
        <v>673</v>
      </c>
      <c r="C402" s="291" t="s">
        <v>562</v>
      </c>
      <c r="D402" s="291" t="s">
        <v>683</v>
      </c>
      <c r="E402" s="291" t="s">
        <v>447</v>
      </c>
      <c r="F402" s="292" t="s">
        <v>774</v>
      </c>
      <c r="G402" s="293">
        <f t="shared" si="70"/>
        <v>450044</v>
      </c>
      <c r="H402" s="293">
        <f>COUNTIF($J$4:J402,J402)</f>
        <v>9</v>
      </c>
      <c r="I402" s="293" t="str">
        <f>IF(H402=1,COUNTIF($H$4:H402,1),"")</f>
        <v/>
      </c>
      <c r="J402" s="294" t="str">
        <f t="shared" si="71"/>
        <v>厚別区01私立03認定こども園</v>
      </c>
      <c r="K402" s="294" t="str">
        <f t="shared" si="72"/>
        <v>認定こども園もみじ台幼稚園</v>
      </c>
      <c r="L402" s="295"/>
      <c r="M402" s="294"/>
    </row>
    <row r="403" spans="1:13">
      <c r="A403" s="301">
        <v>450046</v>
      </c>
      <c r="B403" s="291" t="s">
        <v>673</v>
      </c>
      <c r="C403" s="291" t="s">
        <v>562</v>
      </c>
      <c r="D403" s="291" t="s">
        <v>683</v>
      </c>
      <c r="E403" s="291" t="s">
        <v>447</v>
      </c>
      <c r="F403" s="292" t="s">
        <v>775</v>
      </c>
      <c r="G403" s="293">
        <f t="shared" si="70"/>
        <v>450046</v>
      </c>
      <c r="H403" s="293">
        <f>COUNTIF($J$4:J403,J403)</f>
        <v>10</v>
      </c>
      <c r="I403" s="293" t="str">
        <f>IF(H403=1,COUNTIF($H$4:H403,1),"")</f>
        <v/>
      </c>
      <c r="J403" s="294" t="str">
        <f t="shared" si="71"/>
        <v>厚別区01私立03認定こども園</v>
      </c>
      <c r="K403" s="294" t="str">
        <f t="shared" si="72"/>
        <v>認定こども園札幌あおば幼稚園</v>
      </c>
      <c r="L403" s="295"/>
      <c r="M403" s="294"/>
    </row>
    <row r="404" spans="1:13">
      <c r="A404" s="301">
        <v>450047</v>
      </c>
      <c r="B404" s="291" t="s">
        <v>673</v>
      </c>
      <c r="C404" s="291" t="s">
        <v>562</v>
      </c>
      <c r="D404" s="291" t="s">
        <v>676</v>
      </c>
      <c r="E404" s="291" t="s">
        <v>447</v>
      </c>
      <c r="F404" s="292" t="s">
        <v>776</v>
      </c>
      <c r="G404" s="293">
        <f t="shared" si="70"/>
        <v>450047</v>
      </c>
      <c r="H404" s="293">
        <f>COUNTIF($J$4:J404,J404)</f>
        <v>11</v>
      </c>
      <c r="I404" s="293" t="str">
        <f>IF(H404=1,COUNTIF($H$4:H404,1),"")</f>
        <v/>
      </c>
      <c r="J404" s="294" t="str">
        <f t="shared" si="71"/>
        <v>厚別区01私立03認定こども園</v>
      </c>
      <c r="K404" s="294" t="str">
        <f t="shared" si="72"/>
        <v>認定こども園第２あつべつ幼稚園</v>
      </c>
      <c r="L404" s="295"/>
      <c r="M404" s="294"/>
    </row>
    <row r="405" spans="1:13">
      <c r="A405" s="301">
        <v>450048</v>
      </c>
      <c r="B405" s="291" t="s">
        <v>673</v>
      </c>
      <c r="C405" s="291" t="s">
        <v>562</v>
      </c>
      <c r="D405" s="291" t="s">
        <v>765</v>
      </c>
      <c r="E405" s="291" t="s">
        <v>447</v>
      </c>
      <c r="F405" s="292" t="s">
        <v>777</v>
      </c>
      <c r="G405" s="293">
        <f t="shared" si="70"/>
        <v>450048</v>
      </c>
      <c r="H405" s="293">
        <f>COUNTIF($J$4:J405,J405)</f>
        <v>12</v>
      </c>
      <c r="I405" s="293" t="str">
        <f>IF(H405=1,COUNTIF($H$4:H405,1),"")</f>
        <v/>
      </c>
      <c r="J405" s="294" t="str">
        <f t="shared" si="71"/>
        <v>厚別区01私立03認定こども園</v>
      </c>
      <c r="K405" s="294" t="str">
        <f t="shared" si="72"/>
        <v>ひばりが丘あすなろ認定こども園</v>
      </c>
      <c r="L405" s="295"/>
      <c r="M405" s="294"/>
    </row>
    <row r="406" spans="1:13">
      <c r="A406" s="301">
        <v>500009</v>
      </c>
      <c r="B406" s="291" t="s">
        <v>673</v>
      </c>
      <c r="C406" s="291" t="s">
        <v>562</v>
      </c>
      <c r="D406" s="291" t="s">
        <v>676</v>
      </c>
      <c r="E406" s="291" t="s">
        <v>319</v>
      </c>
      <c r="F406" s="292" t="s">
        <v>778</v>
      </c>
      <c r="G406" s="293">
        <f t="shared" si="70"/>
        <v>500009</v>
      </c>
      <c r="H406" s="293">
        <f>COUNTIF($J$4:J406,J406)</f>
        <v>1</v>
      </c>
      <c r="I406" s="293">
        <f>IF(H406=1,COUNTIF($H$4:H406,1),"")</f>
        <v>45</v>
      </c>
      <c r="J406" s="294" t="str">
        <f t="shared" si="71"/>
        <v>豊平区01私立03認定こども園</v>
      </c>
      <c r="K406" s="294" t="str">
        <f t="shared" si="72"/>
        <v>さっぽろこども園</v>
      </c>
      <c r="L406" s="295"/>
      <c r="M406" s="294"/>
    </row>
    <row r="407" spans="1:13">
      <c r="A407" s="301">
        <v>500012</v>
      </c>
      <c r="B407" s="291" t="s">
        <v>673</v>
      </c>
      <c r="C407" s="291" t="s">
        <v>562</v>
      </c>
      <c r="D407" s="291" t="s">
        <v>674</v>
      </c>
      <c r="E407" s="291" t="s">
        <v>319</v>
      </c>
      <c r="F407" s="292" t="s">
        <v>779</v>
      </c>
      <c r="G407" s="293">
        <f t="shared" si="70"/>
        <v>500012</v>
      </c>
      <c r="H407" s="293">
        <f>COUNTIF($J$4:J407,J407)</f>
        <v>2</v>
      </c>
      <c r="I407" s="293" t="str">
        <f>IF(H407=1,COUNTIF($H$4:H407,1),"")</f>
        <v/>
      </c>
      <c r="J407" s="294" t="str">
        <f t="shared" si="71"/>
        <v>豊平区01私立03認定こども園</v>
      </c>
      <c r="K407" s="294" t="str">
        <f t="shared" si="72"/>
        <v>認定こども園みのり保育園</v>
      </c>
      <c r="L407" s="295"/>
      <c r="M407" s="294"/>
    </row>
    <row r="408" spans="1:13">
      <c r="A408" s="301">
        <v>500013</v>
      </c>
      <c r="B408" s="291" t="s">
        <v>673</v>
      </c>
      <c r="C408" s="291" t="s">
        <v>562</v>
      </c>
      <c r="D408" s="291" t="s">
        <v>674</v>
      </c>
      <c r="E408" s="291" t="s">
        <v>319</v>
      </c>
      <c r="F408" s="292" t="s">
        <v>780</v>
      </c>
      <c r="G408" s="293">
        <f t="shared" si="70"/>
        <v>500013</v>
      </c>
      <c r="H408" s="293">
        <f>COUNTIF($J$4:J408,J408)</f>
        <v>3</v>
      </c>
      <c r="I408" s="293" t="str">
        <f>IF(H408=1,COUNTIF($H$4:H408,1),"")</f>
        <v/>
      </c>
      <c r="J408" s="294" t="str">
        <f t="shared" si="71"/>
        <v>豊平区01私立03認定こども園</v>
      </c>
      <c r="K408" s="294" t="str">
        <f t="shared" si="72"/>
        <v>認定こども園中の島保育園</v>
      </c>
      <c r="L408" s="295"/>
      <c r="M408" s="294"/>
    </row>
    <row r="409" spans="1:13">
      <c r="A409" s="301">
        <v>500016</v>
      </c>
      <c r="B409" s="291" t="s">
        <v>673</v>
      </c>
      <c r="C409" s="291" t="s">
        <v>562</v>
      </c>
      <c r="D409" s="291" t="s">
        <v>674</v>
      </c>
      <c r="E409" s="291" t="s">
        <v>319</v>
      </c>
      <c r="F409" s="292" t="s">
        <v>781</v>
      </c>
      <c r="G409" s="293">
        <f t="shared" si="70"/>
        <v>500016</v>
      </c>
      <c r="H409" s="293">
        <f>COUNTIF($J$4:J409,J409)</f>
        <v>4</v>
      </c>
      <c r="I409" s="293" t="str">
        <f>IF(H409=1,COUNTIF($H$4:H409,1),"")</f>
        <v/>
      </c>
      <c r="J409" s="294" t="str">
        <f t="shared" si="71"/>
        <v>豊平区01私立03認定こども園</v>
      </c>
      <c r="K409" s="294" t="str">
        <f t="shared" si="72"/>
        <v>東月寒認定こども園</v>
      </c>
      <c r="L409" s="295"/>
      <c r="M409" s="294"/>
    </row>
    <row r="410" spans="1:13">
      <c r="A410" s="301">
        <v>500020</v>
      </c>
      <c r="B410" s="291" t="s">
        <v>673</v>
      </c>
      <c r="C410" s="291" t="s">
        <v>562</v>
      </c>
      <c r="D410" s="291" t="s">
        <v>676</v>
      </c>
      <c r="E410" s="291" t="s">
        <v>319</v>
      </c>
      <c r="F410" s="292" t="s">
        <v>782</v>
      </c>
      <c r="G410" s="293">
        <f t="shared" si="70"/>
        <v>500020</v>
      </c>
      <c r="H410" s="293">
        <f>COUNTIF($J$4:J410,J410)</f>
        <v>5</v>
      </c>
      <c r="I410" s="293" t="str">
        <f>IF(H410=1,COUNTIF($H$4:H410,1),"")</f>
        <v/>
      </c>
      <c r="J410" s="294" t="str">
        <f t="shared" si="71"/>
        <v>豊平区01私立03認定こども園</v>
      </c>
      <c r="K410" s="294" t="str">
        <f t="shared" si="72"/>
        <v>東月寒にれこども園</v>
      </c>
      <c r="L410" s="295"/>
      <c r="M410" s="294"/>
    </row>
    <row r="411" spans="1:13">
      <c r="A411" s="301">
        <v>500022</v>
      </c>
      <c r="B411" s="291" t="s">
        <v>673</v>
      </c>
      <c r="C411" s="291" t="s">
        <v>562</v>
      </c>
      <c r="D411" s="291" t="s">
        <v>676</v>
      </c>
      <c r="E411" s="291" t="s">
        <v>319</v>
      </c>
      <c r="F411" s="292" t="s">
        <v>783</v>
      </c>
      <c r="G411" s="293">
        <f t="shared" si="70"/>
        <v>500022</v>
      </c>
      <c r="H411" s="293">
        <f>COUNTIF($J$4:J411,J411)</f>
        <v>6</v>
      </c>
      <c r="I411" s="293" t="str">
        <f>IF(H411=1,COUNTIF($H$4:H411,1),"")</f>
        <v/>
      </c>
      <c r="J411" s="294" t="str">
        <f t="shared" si="71"/>
        <v>豊平区01私立03認定こども園</v>
      </c>
      <c r="K411" s="294" t="str">
        <f t="shared" si="72"/>
        <v>にれ第２こども園</v>
      </c>
      <c r="L411" s="295"/>
      <c r="M411" s="294"/>
    </row>
    <row r="412" spans="1:13">
      <c r="A412" s="301">
        <v>500025</v>
      </c>
      <c r="B412" s="291" t="s">
        <v>673</v>
      </c>
      <c r="C412" s="291" t="s">
        <v>562</v>
      </c>
      <c r="D412" s="291" t="s">
        <v>676</v>
      </c>
      <c r="E412" s="291" t="s">
        <v>319</v>
      </c>
      <c r="F412" s="292" t="s">
        <v>784</v>
      </c>
      <c r="G412" s="293">
        <f t="shared" si="70"/>
        <v>500025</v>
      </c>
      <c r="H412" s="293">
        <f>COUNTIF($J$4:J412,J412)</f>
        <v>7</v>
      </c>
      <c r="I412" s="293" t="str">
        <f>IF(H412=1,COUNTIF($H$4:H412,1),"")</f>
        <v/>
      </c>
      <c r="J412" s="294" t="str">
        <f t="shared" si="71"/>
        <v>豊平区01私立03認定こども園</v>
      </c>
      <c r="K412" s="294" t="str">
        <f t="shared" si="72"/>
        <v>こども園・ひかりのこ　さっぽろ</v>
      </c>
      <c r="L412" s="295"/>
      <c r="M412" s="294"/>
    </row>
    <row r="413" spans="1:13">
      <c r="A413" s="301">
        <v>500027</v>
      </c>
      <c r="B413" s="291" t="s">
        <v>673</v>
      </c>
      <c r="C413" s="291" t="s">
        <v>562</v>
      </c>
      <c r="D413" s="291" t="s">
        <v>674</v>
      </c>
      <c r="E413" s="291" t="s">
        <v>319</v>
      </c>
      <c r="F413" s="292" t="s">
        <v>785</v>
      </c>
      <c r="G413" s="293">
        <f t="shared" si="70"/>
        <v>500027</v>
      </c>
      <c r="H413" s="293">
        <f>COUNTIF($J$4:J413,J413)</f>
        <v>8</v>
      </c>
      <c r="I413" s="293" t="str">
        <f>IF(H413=1,COUNTIF($H$4:H413,1),"")</f>
        <v/>
      </c>
      <c r="J413" s="294" t="str">
        <f t="shared" si="71"/>
        <v>豊平区01私立03認定こども園</v>
      </c>
      <c r="K413" s="294" t="str">
        <f t="shared" si="72"/>
        <v>認定こども園中の島スマイル</v>
      </c>
      <c r="L413" s="295"/>
      <c r="M413" s="294"/>
    </row>
    <row r="414" spans="1:13">
      <c r="A414" s="301">
        <v>500029</v>
      </c>
      <c r="B414" s="291" t="s">
        <v>673</v>
      </c>
      <c r="C414" s="291" t="s">
        <v>562</v>
      </c>
      <c r="D414" s="291" t="s">
        <v>674</v>
      </c>
      <c r="E414" s="291" t="s">
        <v>319</v>
      </c>
      <c r="F414" s="292" t="s">
        <v>786</v>
      </c>
      <c r="G414" s="293">
        <f t="shared" si="70"/>
        <v>500029</v>
      </c>
      <c r="H414" s="293">
        <f>COUNTIF($J$4:J414,J414)</f>
        <v>9</v>
      </c>
      <c r="I414" s="293" t="str">
        <f>IF(H414=1,COUNTIF($H$4:H414,1),"")</f>
        <v/>
      </c>
      <c r="J414" s="294" t="str">
        <f t="shared" si="71"/>
        <v>豊平区01私立03認定こども園</v>
      </c>
      <c r="K414" s="294" t="str">
        <f t="shared" si="72"/>
        <v>平岸友愛認定こども園</v>
      </c>
      <c r="L414" s="295"/>
      <c r="M414" s="294"/>
    </row>
    <row r="415" spans="1:13">
      <c r="A415" s="301">
        <v>500041</v>
      </c>
      <c r="B415" s="291" t="s">
        <v>673</v>
      </c>
      <c r="C415" s="291" t="s">
        <v>562</v>
      </c>
      <c r="D415" s="291" t="s">
        <v>676</v>
      </c>
      <c r="E415" s="291" t="s">
        <v>319</v>
      </c>
      <c r="F415" s="292" t="s">
        <v>787</v>
      </c>
      <c r="G415" s="293">
        <f t="shared" si="70"/>
        <v>500041</v>
      </c>
      <c r="H415" s="293">
        <f>COUNTIF($J$4:J415,J415)</f>
        <v>10</v>
      </c>
      <c r="I415" s="293" t="str">
        <f>IF(H415=1,COUNTIF($H$4:H415,1),"")</f>
        <v/>
      </c>
      <c r="J415" s="294" t="str">
        <f t="shared" si="71"/>
        <v>豊平区01私立03認定こども園</v>
      </c>
      <c r="K415" s="294" t="str">
        <f t="shared" si="72"/>
        <v>認定こども園まなび</v>
      </c>
      <c r="L415" s="295"/>
      <c r="M415" s="294"/>
    </row>
    <row r="416" spans="1:13">
      <c r="A416" s="301">
        <v>500059</v>
      </c>
      <c r="B416" s="291" t="s">
        <v>673</v>
      </c>
      <c r="C416" s="291" t="s">
        <v>562</v>
      </c>
      <c r="D416" s="291" t="s">
        <v>683</v>
      </c>
      <c r="E416" s="291" t="s">
        <v>319</v>
      </c>
      <c r="F416" s="292" t="s">
        <v>788</v>
      </c>
      <c r="G416" s="293">
        <f t="shared" si="70"/>
        <v>500059</v>
      </c>
      <c r="H416" s="293">
        <f>COUNTIF($J$4:J416,J416)</f>
        <v>11</v>
      </c>
      <c r="I416" s="293" t="str">
        <f>IF(H416=1,COUNTIF($H$4:H416,1),"")</f>
        <v/>
      </c>
      <c r="J416" s="294" t="str">
        <f t="shared" si="71"/>
        <v>豊平区01私立03認定こども園</v>
      </c>
      <c r="K416" s="294" t="str">
        <f t="shared" si="72"/>
        <v>認定こども園なかのしま幼稚園</v>
      </c>
      <c r="L416" s="295"/>
      <c r="M416" s="294"/>
    </row>
    <row r="417" spans="1:13">
      <c r="A417" s="301">
        <v>500064</v>
      </c>
      <c r="B417" s="291" t="s">
        <v>673</v>
      </c>
      <c r="C417" s="291" t="s">
        <v>562</v>
      </c>
      <c r="D417" s="291" t="s">
        <v>676</v>
      </c>
      <c r="E417" s="291" t="s">
        <v>319</v>
      </c>
      <c r="F417" s="292" t="s">
        <v>789</v>
      </c>
      <c r="G417" s="293">
        <f t="shared" si="70"/>
        <v>500064</v>
      </c>
      <c r="H417" s="293">
        <f>COUNTIF($J$4:J417,J417)</f>
        <v>12</v>
      </c>
      <c r="I417" s="293" t="str">
        <f>IF(H417=1,COUNTIF($H$4:H417,1),"")</f>
        <v/>
      </c>
      <c r="J417" s="294" t="str">
        <f t="shared" si="71"/>
        <v>豊平区01私立03認定こども園</v>
      </c>
      <c r="K417" s="294" t="str">
        <f t="shared" si="72"/>
        <v>認定こども園しののめ</v>
      </c>
      <c r="L417" s="295"/>
      <c r="M417" s="294"/>
    </row>
    <row r="418" spans="1:13">
      <c r="A418" s="301">
        <v>500065</v>
      </c>
      <c r="B418" s="291" t="s">
        <v>673</v>
      </c>
      <c r="C418" s="291" t="s">
        <v>562</v>
      </c>
      <c r="D418" s="291" t="s">
        <v>674</v>
      </c>
      <c r="E418" s="291" t="s">
        <v>319</v>
      </c>
      <c r="F418" s="292" t="s">
        <v>790</v>
      </c>
      <c r="G418" s="293">
        <f t="shared" si="70"/>
        <v>500065</v>
      </c>
      <c r="H418" s="293">
        <f>COUNTIF($J$4:J418,J418)</f>
        <v>13</v>
      </c>
      <c r="I418" s="293" t="str">
        <f>IF(H418=1,COUNTIF($H$4:H418,1),"")</f>
        <v/>
      </c>
      <c r="J418" s="294" t="str">
        <f t="shared" si="71"/>
        <v>豊平区01私立03認定こども園</v>
      </c>
      <c r="K418" s="294" t="str">
        <f t="shared" si="72"/>
        <v>認定こども園とよひら保育園</v>
      </c>
      <c r="L418" s="295"/>
      <c r="M418" s="294"/>
    </row>
    <row r="419" spans="1:13">
      <c r="A419" s="301">
        <v>500068</v>
      </c>
      <c r="B419" s="291" t="s">
        <v>673</v>
      </c>
      <c r="C419" s="291" t="s">
        <v>562</v>
      </c>
      <c r="D419" s="291" t="s">
        <v>681</v>
      </c>
      <c r="E419" s="291" t="s">
        <v>319</v>
      </c>
      <c r="F419" s="292" t="s">
        <v>791</v>
      </c>
      <c r="G419" s="293">
        <f t="shared" si="70"/>
        <v>500068</v>
      </c>
      <c r="H419" s="293">
        <f>COUNTIF($J$4:J419,J419)</f>
        <v>14</v>
      </c>
      <c r="I419" s="293" t="str">
        <f>IF(H419=1,COUNTIF($H$4:H419,1),"")</f>
        <v/>
      </c>
      <c r="J419" s="294" t="str">
        <f t="shared" si="71"/>
        <v>豊平区01私立03認定こども園</v>
      </c>
      <c r="K419" s="294" t="str">
        <f t="shared" si="72"/>
        <v>認定こども園札幌ゆたか幼稚園</v>
      </c>
      <c r="L419" s="295"/>
      <c r="M419" s="294"/>
    </row>
    <row r="420" spans="1:13">
      <c r="A420" s="301">
        <v>500084</v>
      </c>
      <c r="B420" s="291" t="s">
        <v>673</v>
      </c>
      <c r="C420" s="291" t="s">
        <v>562</v>
      </c>
      <c r="D420" s="291" t="s">
        <v>676</v>
      </c>
      <c r="E420" s="291" t="s">
        <v>319</v>
      </c>
      <c r="F420" s="292" t="s">
        <v>792</v>
      </c>
      <c r="G420" s="293">
        <f t="shared" si="70"/>
        <v>500084</v>
      </c>
      <c r="H420" s="293">
        <f>COUNTIF($J$4:J420,J420)</f>
        <v>15</v>
      </c>
      <c r="I420" s="293" t="str">
        <f>IF(H420=1,COUNTIF($H$4:H420,1),"")</f>
        <v/>
      </c>
      <c r="J420" s="294" t="str">
        <f t="shared" si="71"/>
        <v>豊平区01私立03認定こども園</v>
      </c>
      <c r="K420" s="294" t="str">
        <f t="shared" si="72"/>
        <v>認定こども園ひらぎし幼稚園</v>
      </c>
      <c r="L420" s="295"/>
      <c r="M420" s="294"/>
    </row>
    <row r="421" spans="1:13">
      <c r="A421" s="301">
        <v>500093</v>
      </c>
      <c r="B421" s="291" t="s">
        <v>673</v>
      </c>
      <c r="C421" s="291" t="s">
        <v>562</v>
      </c>
      <c r="D421" s="291" t="s">
        <v>676</v>
      </c>
      <c r="E421" s="291" t="s">
        <v>319</v>
      </c>
      <c r="F421" s="292" t="s">
        <v>793</v>
      </c>
      <c r="G421" s="293">
        <f t="shared" si="70"/>
        <v>500093</v>
      </c>
      <c r="H421" s="293">
        <f>COUNTIF($J$4:J421,J421)</f>
        <v>16</v>
      </c>
      <c r="I421" s="293" t="str">
        <f>IF(H421=1,COUNTIF($H$4:H421,1),"")</f>
        <v/>
      </c>
      <c r="J421" s="294" t="str">
        <f t="shared" si="71"/>
        <v>豊平区01私立03認定こども園</v>
      </c>
      <c r="K421" s="294" t="str">
        <f t="shared" si="72"/>
        <v>認定こども園月寒そらいろ保育園</v>
      </c>
      <c r="L421" s="295"/>
      <c r="M421" s="294"/>
    </row>
    <row r="422" spans="1:13">
      <c r="A422" s="301">
        <v>500094</v>
      </c>
      <c r="B422" s="291" t="s">
        <v>673</v>
      </c>
      <c r="C422" s="291" t="s">
        <v>562</v>
      </c>
      <c r="D422" s="291" t="s">
        <v>676</v>
      </c>
      <c r="E422" s="291" t="s">
        <v>319</v>
      </c>
      <c r="F422" s="292" t="s">
        <v>794</v>
      </c>
      <c r="G422" s="293">
        <f t="shared" si="70"/>
        <v>500094</v>
      </c>
      <c r="H422" s="293">
        <f>COUNTIF($J$4:J422,J422)</f>
        <v>17</v>
      </c>
      <c r="I422" s="293" t="str">
        <f>IF(H422=1,COUNTIF($H$4:H422,1),"")</f>
        <v/>
      </c>
      <c r="J422" s="294" t="str">
        <f t="shared" si="71"/>
        <v>豊平区01私立03認定こども園</v>
      </c>
      <c r="K422" s="294" t="str">
        <f t="shared" si="72"/>
        <v>こりっつ認定こども園</v>
      </c>
      <c r="L422" s="295"/>
      <c r="M422" s="294"/>
    </row>
    <row r="423" spans="1:13">
      <c r="A423" s="301">
        <v>550007</v>
      </c>
      <c r="B423" s="291" t="s">
        <v>673</v>
      </c>
      <c r="C423" s="291" t="s">
        <v>562</v>
      </c>
      <c r="D423" s="291" t="s">
        <v>676</v>
      </c>
      <c r="E423" s="291" t="s">
        <v>479</v>
      </c>
      <c r="F423" s="292" t="s">
        <v>795</v>
      </c>
      <c r="G423" s="293">
        <f t="shared" si="70"/>
        <v>550007</v>
      </c>
      <c r="H423" s="293">
        <f>COUNTIF($J$4:J423,J423)</f>
        <v>1</v>
      </c>
      <c r="I423" s="293">
        <f>IF(H423=1,COUNTIF($H$4:H423,1),"")</f>
        <v>46</v>
      </c>
      <c r="J423" s="294" t="str">
        <f t="shared" si="71"/>
        <v>清田区01私立03認定こども園</v>
      </c>
      <c r="K423" s="294" t="str">
        <f t="shared" si="72"/>
        <v>花山認定こども園</v>
      </c>
      <c r="L423" s="295"/>
      <c r="M423" s="294"/>
    </row>
    <row r="424" spans="1:13">
      <c r="A424" s="301">
        <v>550009</v>
      </c>
      <c r="B424" s="291" t="s">
        <v>673</v>
      </c>
      <c r="C424" s="291" t="s">
        <v>562</v>
      </c>
      <c r="D424" s="291" t="s">
        <v>676</v>
      </c>
      <c r="E424" s="291" t="s">
        <v>479</v>
      </c>
      <c r="F424" s="292" t="s">
        <v>796</v>
      </c>
      <c r="G424" s="293">
        <f t="shared" si="70"/>
        <v>550009</v>
      </c>
      <c r="H424" s="293">
        <f>COUNTIF($J$4:J424,J424)</f>
        <v>2</v>
      </c>
      <c r="I424" s="293" t="str">
        <f>IF(H424=1,COUNTIF($H$4:H424,1),"")</f>
        <v/>
      </c>
      <c r="J424" s="294" t="str">
        <f t="shared" si="71"/>
        <v>清田区01私立03認定こども園</v>
      </c>
      <c r="K424" s="294" t="str">
        <f t="shared" si="72"/>
        <v>アルプス認定こども園</v>
      </c>
      <c r="L424" s="295"/>
      <c r="M424" s="294"/>
    </row>
    <row r="425" spans="1:13">
      <c r="A425" s="301">
        <v>550011</v>
      </c>
      <c r="B425" s="291" t="s">
        <v>673</v>
      </c>
      <c r="C425" s="291" t="s">
        <v>562</v>
      </c>
      <c r="D425" s="291" t="s">
        <v>676</v>
      </c>
      <c r="E425" s="291" t="s">
        <v>479</v>
      </c>
      <c r="F425" s="292" t="s">
        <v>797</v>
      </c>
      <c r="G425" s="293">
        <f t="shared" si="70"/>
        <v>550011</v>
      </c>
      <c r="H425" s="293">
        <f>COUNTIF($J$4:J425,J425)</f>
        <v>3</v>
      </c>
      <c r="I425" s="293" t="str">
        <f>IF(H425=1,COUNTIF($H$4:H425,1),"")</f>
        <v/>
      </c>
      <c r="J425" s="294" t="str">
        <f t="shared" si="71"/>
        <v>清田区01私立03認定こども園</v>
      </c>
      <c r="K425" s="294" t="str">
        <f t="shared" si="72"/>
        <v>認定こども園からまつ保育園</v>
      </c>
      <c r="L425" s="295"/>
      <c r="M425" s="294"/>
    </row>
    <row r="426" spans="1:13">
      <c r="A426" s="301">
        <v>550016</v>
      </c>
      <c r="B426" s="291" t="s">
        <v>673</v>
      </c>
      <c r="C426" s="291" t="s">
        <v>562</v>
      </c>
      <c r="D426" s="291" t="s">
        <v>676</v>
      </c>
      <c r="E426" s="291" t="s">
        <v>479</v>
      </c>
      <c r="F426" s="292" t="s">
        <v>798</v>
      </c>
      <c r="G426" s="293">
        <f t="shared" si="70"/>
        <v>550016</v>
      </c>
      <c r="H426" s="293">
        <f>COUNTIF($J$4:J426,J426)</f>
        <v>4</v>
      </c>
      <c r="I426" s="293" t="str">
        <f>IF(H426=1,COUNTIF($H$4:H426,1),"")</f>
        <v/>
      </c>
      <c r="J426" s="294" t="str">
        <f t="shared" si="71"/>
        <v>清田区01私立03認定こども園</v>
      </c>
      <c r="K426" s="294" t="str">
        <f t="shared" si="72"/>
        <v>認定こども園北野しらかば幼稚園・保育園</v>
      </c>
      <c r="L426" s="295"/>
      <c r="M426" s="294"/>
    </row>
    <row r="427" spans="1:13">
      <c r="A427" s="301">
        <v>550024</v>
      </c>
      <c r="B427" s="291" t="s">
        <v>673</v>
      </c>
      <c r="C427" s="291" t="s">
        <v>562</v>
      </c>
      <c r="D427" s="291" t="s">
        <v>681</v>
      </c>
      <c r="E427" s="291" t="s">
        <v>479</v>
      </c>
      <c r="F427" s="292" t="s">
        <v>799</v>
      </c>
      <c r="G427" s="293">
        <f t="shared" si="70"/>
        <v>550024</v>
      </c>
      <c r="H427" s="293">
        <f>COUNTIF($J$4:J427,J427)</f>
        <v>5</v>
      </c>
      <c r="I427" s="293" t="str">
        <f>IF(H427=1,COUNTIF($H$4:H427,1),"")</f>
        <v/>
      </c>
      <c r="J427" s="294" t="str">
        <f t="shared" si="71"/>
        <v>清田区01私立03認定こども園</v>
      </c>
      <c r="K427" s="294" t="str">
        <f t="shared" si="72"/>
        <v>認定こども園ひかり</v>
      </c>
      <c r="L427" s="295"/>
      <c r="M427" s="294"/>
    </row>
    <row r="428" spans="1:13">
      <c r="A428" s="301">
        <v>550025</v>
      </c>
      <c r="B428" s="291" t="s">
        <v>673</v>
      </c>
      <c r="C428" s="291" t="s">
        <v>562</v>
      </c>
      <c r="D428" s="291" t="s">
        <v>676</v>
      </c>
      <c r="E428" s="291" t="s">
        <v>479</v>
      </c>
      <c r="F428" s="292" t="s">
        <v>800</v>
      </c>
      <c r="G428" s="293">
        <f t="shared" si="70"/>
        <v>550025</v>
      </c>
      <c r="H428" s="293">
        <f>COUNTIF($J$4:J428,J428)</f>
        <v>6</v>
      </c>
      <c r="I428" s="293" t="str">
        <f>IF(H428=1,COUNTIF($H$4:H428,1),"")</f>
        <v/>
      </c>
      <c r="J428" s="294" t="str">
        <f t="shared" si="71"/>
        <v>清田区01私立03認定こども園</v>
      </c>
      <c r="K428" s="294" t="str">
        <f t="shared" si="72"/>
        <v>認定こども園つみき</v>
      </c>
      <c r="L428" s="295"/>
      <c r="M428" s="294"/>
    </row>
    <row r="429" spans="1:13">
      <c r="A429" s="301">
        <v>550031</v>
      </c>
      <c r="B429" s="291" t="s">
        <v>673</v>
      </c>
      <c r="C429" s="291" t="s">
        <v>562</v>
      </c>
      <c r="D429" s="291" t="s">
        <v>683</v>
      </c>
      <c r="E429" s="291" t="s">
        <v>479</v>
      </c>
      <c r="F429" s="292" t="s">
        <v>801</v>
      </c>
      <c r="G429" s="293">
        <f t="shared" si="70"/>
        <v>550031</v>
      </c>
      <c r="H429" s="293">
        <f>COUNTIF($J$4:J429,J429)</f>
        <v>7</v>
      </c>
      <c r="I429" s="293" t="str">
        <f>IF(H429=1,COUNTIF($H$4:H429,1),"")</f>
        <v/>
      </c>
      <c r="J429" s="294" t="str">
        <f t="shared" si="71"/>
        <v>清田区01私立03認定こども園</v>
      </c>
      <c r="K429" s="294" t="str">
        <f t="shared" si="72"/>
        <v>認定こども園札幌きたの幼稚園</v>
      </c>
      <c r="L429" s="295"/>
      <c r="M429" s="294"/>
    </row>
    <row r="430" spans="1:13">
      <c r="A430" s="301">
        <v>550038</v>
      </c>
      <c r="B430" s="291" t="s">
        <v>673</v>
      </c>
      <c r="C430" s="291" t="s">
        <v>562</v>
      </c>
      <c r="D430" s="291" t="s">
        <v>676</v>
      </c>
      <c r="E430" s="291" t="s">
        <v>479</v>
      </c>
      <c r="F430" s="292" t="s">
        <v>802</v>
      </c>
      <c r="G430" s="293">
        <f t="shared" si="70"/>
        <v>550038</v>
      </c>
      <c r="H430" s="293">
        <f>COUNTIF($J$4:J430,J430)</f>
        <v>8</v>
      </c>
      <c r="I430" s="293" t="str">
        <f>IF(H430=1,COUNTIF($H$4:H430,1),"")</f>
        <v/>
      </c>
      <c r="J430" s="294" t="str">
        <f t="shared" si="71"/>
        <v>清田区01私立03認定こども園</v>
      </c>
      <c r="K430" s="294" t="str">
        <f t="shared" si="72"/>
        <v>札幌国際大学付属認定こども園</v>
      </c>
      <c r="L430" s="295"/>
      <c r="M430" s="294"/>
    </row>
    <row r="431" spans="1:13">
      <c r="A431" s="301">
        <v>600002</v>
      </c>
      <c r="B431" s="291" t="s">
        <v>673</v>
      </c>
      <c r="C431" s="291" t="s">
        <v>562</v>
      </c>
      <c r="D431" s="291" t="s">
        <v>674</v>
      </c>
      <c r="E431" s="291" t="s">
        <v>320</v>
      </c>
      <c r="F431" s="292" t="s">
        <v>803</v>
      </c>
      <c r="G431" s="293">
        <f t="shared" si="70"/>
        <v>600002</v>
      </c>
      <c r="H431" s="293">
        <f>COUNTIF($J$4:J431,J431)</f>
        <v>1</v>
      </c>
      <c r="I431" s="293">
        <f>IF(H431=1,COUNTIF($H$4:H431,1),"")</f>
        <v>47</v>
      </c>
      <c r="J431" s="294" t="str">
        <f t="shared" si="71"/>
        <v>南区01私立03認定こども園</v>
      </c>
      <c r="K431" s="294" t="str">
        <f t="shared" si="72"/>
        <v>認定こども園定山渓保育園</v>
      </c>
      <c r="L431" s="295"/>
      <c r="M431" s="294"/>
    </row>
    <row r="432" spans="1:13">
      <c r="A432" s="301">
        <v>600004</v>
      </c>
      <c r="B432" s="291" t="s">
        <v>673</v>
      </c>
      <c r="C432" s="291" t="s">
        <v>562</v>
      </c>
      <c r="D432" s="291" t="s">
        <v>674</v>
      </c>
      <c r="E432" s="291" t="s">
        <v>320</v>
      </c>
      <c r="F432" s="292" t="s">
        <v>804</v>
      </c>
      <c r="G432" s="293">
        <f t="shared" si="70"/>
        <v>600004</v>
      </c>
      <c r="H432" s="293">
        <f>COUNTIF($J$4:J432,J432)</f>
        <v>2</v>
      </c>
      <c r="I432" s="293" t="str">
        <f>IF(H432=1,COUNTIF($H$4:H432,1),"")</f>
        <v/>
      </c>
      <c r="J432" s="294" t="str">
        <f t="shared" si="71"/>
        <v>南区01私立03認定こども園</v>
      </c>
      <c r="K432" s="294" t="str">
        <f t="shared" si="72"/>
        <v>認定こども園澄川保育園</v>
      </c>
      <c r="L432" s="295"/>
      <c r="M432" s="294"/>
    </row>
    <row r="433" spans="1:245">
      <c r="A433" s="301">
        <v>600006</v>
      </c>
      <c r="B433" s="291" t="s">
        <v>673</v>
      </c>
      <c r="C433" s="291" t="s">
        <v>562</v>
      </c>
      <c r="D433" s="291" t="s">
        <v>674</v>
      </c>
      <c r="E433" s="291" t="s">
        <v>320</v>
      </c>
      <c r="F433" s="292" t="s">
        <v>805</v>
      </c>
      <c r="G433" s="293">
        <f t="shared" si="70"/>
        <v>600006</v>
      </c>
      <c r="H433" s="293">
        <f>COUNTIF($J$4:J433,J433)</f>
        <v>3</v>
      </c>
      <c r="I433" s="293" t="str">
        <f>IF(H433=1,COUNTIF($H$4:H433,1),"")</f>
        <v/>
      </c>
      <c r="J433" s="294" t="str">
        <f t="shared" si="71"/>
        <v>南区01私立03認定こども園</v>
      </c>
      <c r="K433" s="294" t="str">
        <f t="shared" si="72"/>
        <v>認定こども園札幌石山保育園</v>
      </c>
      <c r="L433" s="295"/>
      <c r="M433" s="294"/>
    </row>
    <row r="434" spans="1:245">
      <c r="A434" s="301">
        <v>600007</v>
      </c>
      <c r="B434" s="291" t="s">
        <v>673</v>
      </c>
      <c r="C434" s="291" t="s">
        <v>562</v>
      </c>
      <c r="D434" s="291" t="s">
        <v>674</v>
      </c>
      <c r="E434" s="291" t="s">
        <v>320</v>
      </c>
      <c r="F434" s="292" t="s">
        <v>806</v>
      </c>
      <c r="G434" s="293">
        <f t="shared" si="70"/>
        <v>600007</v>
      </c>
      <c r="H434" s="293">
        <f>COUNTIF($J$4:J434,J434)</f>
        <v>4</v>
      </c>
      <c r="I434" s="293" t="str">
        <f>IF(H434=1,COUNTIF($H$4:H434,1),"")</f>
        <v/>
      </c>
      <c r="J434" s="294" t="str">
        <f t="shared" si="71"/>
        <v>南区01私立03認定こども園</v>
      </c>
      <c r="K434" s="294" t="str">
        <f t="shared" si="72"/>
        <v>もいわ中央こども園</v>
      </c>
      <c r="L434" s="295"/>
      <c r="M434" s="294"/>
    </row>
    <row r="435" spans="1:245">
      <c r="A435" s="301">
        <v>600009</v>
      </c>
      <c r="B435" s="291" t="s">
        <v>673</v>
      </c>
      <c r="C435" s="291" t="s">
        <v>562</v>
      </c>
      <c r="D435" s="291" t="s">
        <v>676</v>
      </c>
      <c r="E435" s="291" t="s">
        <v>320</v>
      </c>
      <c r="F435" s="292" t="s">
        <v>807</v>
      </c>
      <c r="G435" s="293">
        <f t="shared" si="70"/>
        <v>600009</v>
      </c>
      <c r="H435" s="293">
        <f>COUNTIF($J$4:J435,J435)</f>
        <v>5</v>
      </c>
      <c r="I435" s="293" t="str">
        <f>IF(H435=1,COUNTIF($H$4:H435,1),"")</f>
        <v/>
      </c>
      <c r="J435" s="294" t="str">
        <f t="shared" si="71"/>
        <v>南区01私立03認定こども園</v>
      </c>
      <c r="K435" s="294" t="str">
        <f t="shared" si="72"/>
        <v>幼保連携型認定こども園澄川ひろのぶ保育園</v>
      </c>
      <c r="L435" s="295"/>
      <c r="M435" s="294"/>
    </row>
    <row r="436" spans="1:245">
      <c r="A436" s="301">
        <v>600024</v>
      </c>
      <c r="B436" s="291" t="s">
        <v>673</v>
      </c>
      <c r="C436" s="291" t="s">
        <v>562</v>
      </c>
      <c r="D436" s="291" t="s">
        <v>676</v>
      </c>
      <c r="E436" s="291" t="s">
        <v>320</v>
      </c>
      <c r="F436" s="292" t="s">
        <v>808</v>
      </c>
      <c r="G436" s="293">
        <f t="shared" si="70"/>
        <v>600024</v>
      </c>
      <c r="H436" s="293">
        <f>COUNTIF($J$4:J436,J436)</f>
        <v>6</v>
      </c>
      <c r="I436" s="293" t="str">
        <f>IF(H436=1,COUNTIF($H$4:H436,1),"")</f>
        <v/>
      </c>
      <c r="J436" s="294" t="str">
        <f t="shared" si="71"/>
        <v>南区01私立03認定こども園</v>
      </c>
      <c r="K436" s="294" t="str">
        <f t="shared" si="72"/>
        <v>認定こども園そらいろ</v>
      </c>
      <c r="L436" s="295"/>
      <c r="M436" s="294"/>
    </row>
    <row r="437" spans="1:245">
      <c r="A437" s="301">
        <v>600038</v>
      </c>
      <c r="B437" s="291" t="s">
        <v>673</v>
      </c>
      <c r="C437" s="291" t="s">
        <v>562</v>
      </c>
      <c r="D437" s="291" t="s">
        <v>681</v>
      </c>
      <c r="E437" s="291" t="s">
        <v>320</v>
      </c>
      <c r="F437" s="292" t="s">
        <v>809</v>
      </c>
      <c r="G437" s="293">
        <f t="shared" si="70"/>
        <v>600038</v>
      </c>
      <c r="H437" s="293">
        <f>COUNTIF($J$4:J437,J437)</f>
        <v>7</v>
      </c>
      <c r="I437" s="293" t="str">
        <f>IF(H437=1,COUNTIF($H$4:H437,1),"")</f>
        <v/>
      </c>
      <c r="J437" s="294" t="str">
        <f t="shared" si="71"/>
        <v>南区01私立03認定こども園</v>
      </c>
      <c r="K437" s="294" t="str">
        <f t="shared" si="72"/>
        <v>認定こども園まこまない明星幼稚園</v>
      </c>
      <c r="L437" s="295"/>
      <c r="M437" s="294"/>
    </row>
    <row r="438" spans="1:245">
      <c r="A438" s="301">
        <v>600039</v>
      </c>
      <c r="B438" s="291" t="s">
        <v>673</v>
      </c>
      <c r="C438" s="291" t="s">
        <v>562</v>
      </c>
      <c r="D438" s="291" t="s">
        <v>676</v>
      </c>
      <c r="E438" s="291" t="s">
        <v>320</v>
      </c>
      <c r="F438" s="292" t="s">
        <v>810</v>
      </c>
      <c r="G438" s="293">
        <f t="shared" si="70"/>
        <v>600039</v>
      </c>
      <c r="H438" s="293">
        <f>COUNTIF($J$4:J438,J438)</f>
        <v>8</v>
      </c>
      <c r="I438" s="293" t="str">
        <f>IF(H438=1,COUNTIF($H$4:H438,1),"")</f>
        <v/>
      </c>
      <c r="J438" s="294" t="str">
        <f t="shared" si="71"/>
        <v>南区01私立03認定こども園</v>
      </c>
      <c r="K438" s="294" t="str">
        <f t="shared" si="72"/>
        <v>光塩学園女子短期大学附属認定こども園</v>
      </c>
      <c r="L438" s="295"/>
      <c r="M438" s="294"/>
    </row>
    <row r="439" spans="1:245">
      <c r="A439" s="301">
        <v>600042</v>
      </c>
      <c r="B439" s="291" t="s">
        <v>673</v>
      </c>
      <c r="C439" s="291" t="s">
        <v>562</v>
      </c>
      <c r="D439" s="291" t="s">
        <v>676</v>
      </c>
      <c r="E439" s="291" t="s">
        <v>320</v>
      </c>
      <c r="F439" s="292" t="s">
        <v>811</v>
      </c>
      <c r="G439" s="293">
        <f t="shared" si="70"/>
        <v>600042</v>
      </c>
      <c r="H439" s="293">
        <f>COUNTIF($J$4:J439,J439)</f>
        <v>9</v>
      </c>
      <c r="I439" s="293" t="str">
        <f>IF(H439=1,COUNTIF($H$4:H439,1),"")</f>
        <v/>
      </c>
      <c r="J439" s="294" t="str">
        <f t="shared" si="71"/>
        <v>南区01私立03認定こども園</v>
      </c>
      <c r="K439" s="294" t="str">
        <f t="shared" si="72"/>
        <v>幼保連携型認定こども園ときわみなみのこどもえん</v>
      </c>
      <c r="L439" s="295"/>
      <c r="M439" s="294"/>
    </row>
    <row r="440" spans="1:245">
      <c r="A440" s="301">
        <v>700008</v>
      </c>
      <c r="B440" s="291" t="s">
        <v>673</v>
      </c>
      <c r="C440" s="291" t="s">
        <v>562</v>
      </c>
      <c r="D440" s="291" t="s">
        <v>674</v>
      </c>
      <c r="E440" s="291" t="s">
        <v>321</v>
      </c>
      <c r="F440" s="292" t="s">
        <v>812</v>
      </c>
      <c r="G440" s="293">
        <f t="shared" si="70"/>
        <v>700008</v>
      </c>
      <c r="H440" s="293">
        <f>COUNTIF($J$4:J440,J440)</f>
        <v>1</v>
      </c>
      <c r="I440" s="293">
        <f>IF(H440=1,COUNTIF($H$4:H440,1),"")</f>
        <v>48</v>
      </c>
      <c r="J440" s="294" t="str">
        <f t="shared" si="71"/>
        <v>西区01私立03認定こども園</v>
      </c>
      <c r="K440" s="294" t="str">
        <f t="shared" si="72"/>
        <v>八軒太陽の子保育園</v>
      </c>
      <c r="L440" s="295"/>
      <c r="M440" s="294"/>
    </row>
    <row r="441" spans="1:245">
      <c r="A441" s="301">
        <v>700011</v>
      </c>
      <c r="B441" s="291" t="s">
        <v>673</v>
      </c>
      <c r="C441" s="291" t="s">
        <v>562</v>
      </c>
      <c r="D441" s="291" t="s">
        <v>674</v>
      </c>
      <c r="E441" s="291" t="s">
        <v>321</v>
      </c>
      <c r="F441" s="292" t="s">
        <v>813</v>
      </c>
      <c r="G441" s="293">
        <f t="shared" si="70"/>
        <v>700011</v>
      </c>
      <c r="H441" s="293">
        <f>COUNTIF($J$4:J441,J441)</f>
        <v>2</v>
      </c>
      <c r="I441" s="293" t="str">
        <f>IF(H441=1,COUNTIF($H$4:H441,1),"")</f>
        <v/>
      </c>
      <c r="J441" s="294" t="str">
        <f t="shared" si="71"/>
        <v>西区01私立03認定こども園</v>
      </c>
      <c r="K441" s="294" t="str">
        <f t="shared" si="72"/>
        <v>認定こども園西野保育園</v>
      </c>
      <c r="L441" s="295"/>
      <c r="M441" s="294"/>
    </row>
    <row r="442" spans="1:245">
      <c r="A442" s="301">
        <v>700016</v>
      </c>
      <c r="B442" s="291" t="s">
        <v>673</v>
      </c>
      <c r="C442" s="291" t="s">
        <v>562</v>
      </c>
      <c r="D442" s="291" t="s">
        <v>674</v>
      </c>
      <c r="E442" s="291" t="s">
        <v>321</v>
      </c>
      <c r="F442" s="292" t="s">
        <v>814</v>
      </c>
      <c r="G442" s="293">
        <f t="shared" si="70"/>
        <v>700016</v>
      </c>
      <c r="H442" s="293">
        <f>COUNTIF($J$4:J442,J442)</f>
        <v>3</v>
      </c>
      <c r="I442" s="293" t="str">
        <f>IF(H442=1,COUNTIF($H$4:H442,1),"")</f>
        <v/>
      </c>
      <c r="J442" s="294" t="str">
        <f t="shared" si="71"/>
        <v>西区01私立03認定こども園</v>
      </c>
      <c r="K442" s="294" t="str">
        <f t="shared" si="72"/>
        <v>西野あおい保育園</v>
      </c>
      <c r="L442" s="295"/>
      <c r="M442" s="294"/>
    </row>
    <row r="443" spans="1:245">
      <c r="A443" s="301">
        <v>700020</v>
      </c>
      <c r="B443" s="291" t="s">
        <v>673</v>
      </c>
      <c r="C443" s="291" t="s">
        <v>562</v>
      </c>
      <c r="D443" s="291" t="s">
        <v>674</v>
      </c>
      <c r="E443" s="291" t="s">
        <v>321</v>
      </c>
      <c r="F443" s="292" t="s">
        <v>815</v>
      </c>
      <c r="G443" s="293">
        <f t="shared" si="70"/>
        <v>700020</v>
      </c>
      <c r="H443" s="293">
        <f>COUNTIF($J$4:J443,J443)</f>
        <v>4</v>
      </c>
      <c r="I443" s="293" t="str">
        <f>IF(H443=1,COUNTIF($H$4:H443,1),"")</f>
        <v/>
      </c>
      <c r="J443" s="294" t="str">
        <f t="shared" si="71"/>
        <v>西区01私立03認定こども園</v>
      </c>
      <c r="K443" s="294" t="str">
        <f t="shared" si="72"/>
        <v>認定こども園発寒わんぱく保育園</v>
      </c>
      <c r="L443" s="295"/>
      <c r="M443" s="294"/>
    </row>
    <row r="444" spans="1:245">
      <c r="A444" s="301">
        <v>700025</v>
      </c>
      <c r="B444" s="291" t="s">
        <v>673</v>
      </c>
      <c r="C444" s="291" t="s">
        <v>562</v>
      </c>
      <c r="D444" s="291" t="s">
        <v>674</v>
      </c>
      <c r="E444" s="291" t="s">
        <v>321</v>
      </c>
      <c r="F444" s="292" t="s">
        <v>816</v>
      </c>
      <c r="G444" s="293">
        <f t="shared" si="70"/>
        <v>700025</v>
      </c>
      <c r="H444" s="293">
        <f>COUNTIF($J$4:J444,J444)</f>
        <v>5</v>
      </c>
      <c r="I444" s="293" t="str">
        <f>IF(H444=1,COUNTIF($H$4:H444,1),"")</f>
        <v/>
      </c>
      <c r="J444" s="294" t="str">
        <f t="shared" si="71"/>
        <v>西区01私立03認定こども園</v>
      </c>
      <c r="K444" s="294" t="str">
        <f t="shared" si="72"/>
        <v>認定こども園かがやき</v>
      </c>
      <c r="L444" s="295"/>
      <c r="M444" s="294"/>
    </row>
    <row r="445" spans="1:245">
      <c r="A445" s="301">
        <v>700037</v>
      </c>
      <c r="B445" s="291" t="s">
        <v>673</v>
      </c>
      <c r="C445" s="291" t="s">
        <v>562</v>
      </c>
      <c r="D445" s="291" t="s">
        <v>676</v>
      </c>
      <c r="E445" s="291" t="s">
        <v>321</v>
      </c>
      <c r="F445" s="292" t="s">
        <v>817</v>
      </c>
      <c r="G445" s="293">
        <f t="shared" si="70"/>
        <v>700037</v>
      </c>
      <c r="H445" s="293">
        <f>COUNTIF($J$4:J445,J445)</f>
        <v>6</v>
      </c>
      <c r="I445" s="293" t="str">
        <f>IF(H445=1,COUNTIF($H$4:H445,1),"")</f>
        <v/>
      </c>
      <c r="J445" s="294" t="str">
        <f t="shared" si="71"/>
        <v>西区01私立03認定こども園</v>
      </c>
      <c r="K445" s="294" t="str">
        <f t="shared" si="72"/>
        <v>発寒にこりんこども園</v>
      </c>
      <c r="L445" s="295"/>
      <c r="M445" s="294"/>
    </row>
    <row r="446" spans="1:245">
      <c r="A446" s="301">
        <v>700046</v>
      </c>
      <c r="B446" s="291" t="s">
        <v>673</v>
      </c>
      <c r="C446" s="291" t="s">
        <v>562</v>
      </c>
      <c r="D446" s="291" t="s">
        <v>679</v>
      </c>
      <c r="E446" s="291" t="s">
        <v>321</v>
      </c>
      <c r="F446" s="292" t="s">
        <v>818</v>
      </c>
      <c r="G446" s="293">
        <f t="shared" si="70"/>
        <v>700046</v>
      </c>
      <c r="H446" s="293">
        <f>COUNTIF($J$4:J446,J446)</f>
        <v>7</v>
      </c>
      <c r="I446" s="293" t="str">
        <f>IF(H446=1,COUNTIF($H$4:H446,1),"")</f>
        <v/>
      </c>
      <c r="J446" s="294" t="str">
        <f t="shared" si="71"/>
        <v>西区01私立03認定こども園</v>
      </c>
      <c r="K446" s="294" t="str">
        <f t="shared" si="72"/>
        <v>認定こども園森のタータン保育園宮の沢</v>
      </c>
      <c r="L446" s="295"/>
      <c r="M446" s="294"/>
      <c r="V446" s="282"/>
      <c r="W446" s="282"/>
      <c r="X446" s="282"/>
      <c r="Y446" s="282"/>
      <c r="Z446" s="282"/>
      <c r="AA446" s="282"/>
      <c r="AB446" s="282"/>
      <c r="AC446" s="282"/>
      <c r="AD446" s="282"/>
      <c r="AE446" s="282"/>
      <c r="AF446" s="282"/>
      <c r="AG446" s="282"/>
      <c r="AH446" s="282"/>
      <c r="AI446" s="282"/>
      <c r="AJ446" s="282"/>
      <c r="AK446" s="282"/>
      <c r="AL446" s="282"/>
      <c r="AM446" s="282"/>
      <c r="AN446" s="282"/>
      <c r="AO446" s="282"/>
      <c r="AP446" s="282"/>
      <c r="AQ446" s="282"/>
      <c r="AR446" s="282"/>
      <c r="AS446" s="282"/>
      <c r="AT446" s="282"/>
      <c r="AU446" s="282"/>
      <c r="AV446" s="282"/>
      <c r="AW446" s="282"/>
      <c r="AX446" s="282"/>
      <c r="AY446" s="282"/>
      <c r="AZ446" s="282"/>
      <c r="BA446" s="282"/>
      <c r="BB446" s="282"/>
      <c r="BC446" s="282"/>
      <c r="BD446" s="282"/>
      <c r="BE446" s="282"/>
      <c r="BF446" s="282"/>
      <c r="BG446" s="282"/>
      <c r="BH446" s="282"/>
      <c r="BI446" s="282"/>
      <c r="BJ446" s="282"/>
      <c r="BK446" s="282"/>
      <c r="BL446" s="282"/>
      <c r="BM446" s="282"/>
      <c r="BN446" s="282"/>
      <c r="BO446" s="282"/>
      <c r="BP446" s="282"/>
      <c r="BQ446" s="282"/>
      <c r="BR446" s="282"/>
      <c r="BS446" s="282"/>
      <c r="BT446" s="282"/>
      <c r="BU446" s="282"/>
      <c r="BV446" s="282"/>
      <c r="BW446" s="282"/>
      <c r="BX446" s="282"/>
      <c r="BY446" s="282"/>
      <c r="BZ446" s="282"/>
      <c r="CA446" s="282"/>
      <c r="CB446" s="282"/>
      <c r="CC446" s="282"/>
      <c r="CD446" s="282"/>
      <c r="CE446" s="282"/>
      <c r="CF446" s="282"/>
      <c r="CG446" s="282"/>
      <c r="CH446" s="282"/>
      <c r="CI446" s="282"/>
      <c r="CJ446" s="282"/>
      <c r="CK446" s="282"/>
      <c r="CL446" s="282"/>
      <c r="CM446" s="282"/>
      <c r="CN446" s="282"/>
      <c r="CO446" s="282"/>
      <c r="CP446" s="282"/>
      <c r="CQ446" s="282"/>
      <c r="CR446" s="282"/>
      <c r="CS446" s="282"/>
      <c r="CT446" s="282"/>
      <c r="CU446" s="282"/>
      <c r="CV446" s="282"/>
      <c r="CW446" s="282"/>
      <c r="CX446" s="282"/>
      <c r="CY446" s="282"/>
      <c r="CZ446" s="282"/>
      <c r="DA446" s="282"/>
      <c r="DB446" s="282"/>
      <c r="DC446" s="282"/>
      <c r="DD446" s="282"/>
      <c r="DE446" s="282"/>
      <c r="DF446" s="282"/>
      <c r="DG446" s="282"/>
      <c r="DH446" s="282"/>
      <c r="DI446" s="282"/>
      <c r="DJ446" s="282"/>
      <c r="DK446" s="282"/>
      <c r="DL446" s="282"/>
      <c r="DM446" s="282"/>
      <c r="DN446" s="282"/>
      <c r="DO446" s="282"/>
      <c r="DP446" s="282"/>
      <c r="DQ446" s="282"/>
      <c r="DR446" s="282"/>
      <c r="DS446" s="282"/>
      <c r="DT446" s="282"/>
      <c r="DU446" s="282"/>
      <c r="DV446" s="282"/>
      <c r="DW446" s="282"/>
      <c r="DX446" s="282"/>
      <c r="DY446" s="282"/>
      <c r="DZ446" s="282"/>
      <c r="EA446" s="282"/>
      <c r="EB446" s="282"/>
      <c r="EC446" s="282"/>
      <c r="ED446" s="282"/>
      <c r="EE446" s="282"/>
      <c r="EF446" s="282"/>
      <c r="EG446" s="282"/>
      <c r="EH446" s="282"/>
      <c r="EI446" s="282"/>
      <c r="EJ446" s="282"/>
      <c r="EK446" s="282"/>
      <c r="EL446" s="282"/>
      <c r="EM446" s="282"/>
      <c r="EN446" s="282"/>
      <c r="EO446" s="282"/>
      <c r="EP446" s="282"/>
      <c r="EQ446" s="282"/>
      <c r="ER446" s="282"/>
      <c r="ES446" s="282"/>
      <c r="ET446" s="282"/>
      <c r="EU446" s="282"/>
      <c r="EV446" s="282"/>
      <c r="EW446" s="282"/>
      <c r="EX446" s="282"/>
      <c r="EY446" s="282"/>
      <c r="EZ446" s="282"/>
      <c r="FA446" s="282"/>
      <c r="FB446" s="282"/>
      <c r="FC446" s="282"/>
      <c r="FD446" s="282"/>
      <c r="FE446" s="282"/>
      <c r="FF446" s="282"/>
      <c r="FG446" s="282"/>
      <c r="FH446" s="282"/>
      <c r="FI446" s="282"/>
      <c r="FJ446" s="282"/>
      <c r="FK446" s="282"/>
      <c r="FL446" s="282"/>
      <c r="FM446" s="282"/>
      <c r="FN446" s="282"/>
      <c r="FO446" s="282"/>
      <c r="FP446" s="282"/>
      <c r="FQ446" s="282"/>
      <c r="FR446" s="282"/>
      <c r="FS446" s="282"/>
      <c r="FT446" s="282"/>
      <c r="FU446" s="282"/>
      <c r="FV446" s="282"/>
      <c r="FW446" s="282"/>
      <c r="FX446" s="282"/>
      <c r="FY446" s="282"/>
      <c r="FZ446" s="282"/>
      <c r="GA446" s="282"/>
      <c r="GB446" s="282"/>
      <c r="GC446" s="282"/>
      <c r="GD446" s="282"/>
      <c r="GE446" s="282"/>
      <c r="GF446" s="282"/>
      <c r="GG446" s="282"/>
      <c r="GH446" s="282"/>
      <c r="GI446" s="282"/>
      <c r="GJ446" s="282"/>
      <c r="GK446" s="282"/>
      <c r="GL446" s="282"/>
      <c r="GM446" s="282"/>
      <c r="GN446" s="282"/>
      <c r="GO446" s="282"/>
      <c r="GP446" s="282"/>
      <c r="GQ446" s="282"/>
      <c r="GR446" s="282"/>
      <c r="GS446" s="282"/>
      <c r="GT446" s="282"/>
      <c r="GU446" s="282"/>
      <c r="GV446" s="282"/>
      <c r="GW446" s="282"/>
      <c r="GX446" s="282"/>
      <c r="GY446" s="282"/>
      <c r="GZ446" s="282"/>
      <c r="HA446" s="282"/>
      <c r="HB446" s="282"/>
      <c r="HC446" s="282"/>
      <c r="HD446" s="282"/>
      <c r="HE446" s="282"/>
      <c r="HF446" s="282"/>
      <c r="HG446" s="282"/>
      <c r="HH446" s="282"/>
      <c r="HI446" s="282"/>
      <c r="HJ446" s="282"/>
      <c r="HK446" s="282"/>
      <c r="HL446" s="282"/>
      <c r="HM446" s="282"/>
      <c r="HN446" s="282"/>
      <c r="HO446" s="282"/>
      <c r="HP446" s="282"/>
      <c r="HQ446" s="282"/>
      <c r="HR446" s="282"/>
      <c r="HS446" s="282"/>
      <c r="HT446" s="282"/>
      <c r="HU446" s="282"/>
      <c r="HV446" s="282"/>
      <c r="HW446" s="282"/>
      <c r="HX446" s="282"/>
      <c r="HY446" s="282"/>
      <c r="HZ446" s="282"/>
      <c r="IA446" s="282"/>
      <c r="IB446" s="282"/>
      <c r="IC446" s="282"/>
      <c r="ID446" s="282"/>
      <c r="IE446" s="282"/>
      <c r="IF446" s="282"/>
      <c r="IG446" s="282"/>
      <c r="IH446" s="282"/>
      <c r="II446" s="282"/>
      <c r="IJ446" s="282"/>
      <c r="IK446" s="282"/>
    </row>
    <row r="447" spans="1:245">
      <c r="A447" s="301">
        <v>700048</v>
      </c>
      <c r="B447" s="314" t="s">
        <v>673</v>
      </c>
      <c r="C447" s="291" t="s">
        <v>562</v>
      </c>
      <c r="D447" s="291" t="s">
        <v>681</v>
      </c>
      <c r="E447" s="291" t="s">
        <v>321</v>
      </c>
      <c r="F447" s="292" t="s">
        <v>819</v>
      </c>
      <c r="G447" s="293">
        <f t="shared" si="70"/>
        <v>700048</v>
      </c>
      <c r="H447" s="293">
        <f>COUNTIF($J$4:J447,J447)</f>
        <v>8</v>
      </c>
      <c r="I447" s="293" t="str">
        <f>IF(H447=1,COUNTIF($H$4:H447,1),"")</f>
        <v/>
      </c>
      <c r="J447" s="294" t="str">
        <f t="shared" si="71"/>
        <v>西区01私立03認定こども園</v>
      </c>
      <c r="K447" s="294" t="str">
        <f t="shared" si="72"/>
        <v>認定こども園琴似教会幼稚園</v>
      </c>
      <c r="L447" s="295"/>
      <c r="M447" s="294"/>
      <c r="V447" s="282"/>
      <c r="W447" s="282"/>
      <c r="X447" s="282"/>
      <c r="Y447" s="282"/>
      <c r="Z447" s="282"/>
      <c r="AA447" s="282"/>
      <c r="AB447" s="282"/>
      <c r="AC447" s="282"/>
      <c r="AD447" s="282"/>
      <c r="AE447" s="282"/>
      <c r="AF447" s="282"/>
      <c r="AG447" s="282"/>
      <c r="AH447" s="282"/>
      <c r="AI447" s="282"/>
      <c r="AJ447" s="282"/>
      <c r="AK447" s="282"/>
      <c r="AL447" s="282"/>
      <c r="AM447" s="282"/>
      <c r="AN447" s="282"/>
      <c r="AO447" s="282"/>
      <c r="AP447" s="282"/>
      <c r="AQ447" s="282"/>
      <c r="AR447" s="282"/>
      <c r="AS447" s="282"/>
      <c r="AT447" s="282"/>
      <c r="AU447" s="282"/>
      <c r="AV447" s="282"/>
      <c r="AW447" s="282"/>
      <c r="AX447" s="282"/>
      <c r="AY447" s="282"/>
      <c r="AZ447" s="282"/>
      <c r="BA447" s="282"/>
      <c r="BB447" s="282"/>
      <c r="BC447" s="282"/>
      <c r="BD447" s="282"/>
      <c r="BE447" s="282"/>
      <c r="BF447" s="282"/>
      <c r="BG447" s="282"/>
      <c r="BH447" s="282"/>
      <c r="BI447" s="282"/>
      <c r="BJ447" s="282"/>
      <c r="BK447" s="282"/>
      <c r="BL447" s="282"/>
      <c r="BM447" s="282"/>
      <c r="BN447" s="282"/>
      <c r="BO447" s="282"/>
      <c r="BP447" s="282"/>
      <c r="BQ447" s="282"/>
      <c r="BR447" s="282"/>
      <c r="BS447" s="282"/>
      <c r="BT447" s="282"/>
      <c r="BU447" s="282"/>
      <c r="BV447" s="282"/>
      <c r="BW447" s="282"/>
      <c r="BX447" s="282"/>
      <c r="BY447" s="282"/>
      <c r="BZ447" s="282"/>
      <c r="CA447" s="282"/>
      <c r="CB447" s="282"/>
      <c r="CC447" s="282"/>
      <c r="CD447" s="282"/>
      <c r="CE447" s="282"/>
      <c r="CF447" s="282"/>
      <c r="CG447" s="282"/>
      <c r="CH447" s="282"/>
      <c r="CI447" s="282"/>
      <c r="CJ447" s="282"/>
      <c r="CK447" s="282"/>
      <c r="CL447" s="282"/>
      <c r="CM447" s="282"/>
      <c r="CN447" s="282"/>
      <c r="CO447" s="282"/>
      <c r="CP447" s="282"/>
      <c r="CQ447" s="282"/>
      <c r="CR447" s="282"/>
      <c r="CS447" s="282"/>
      <c r="CT447" s="282"/>
      <c r="CU447" s="282"/>
      <c r="CV447" s="282"/>
      <c r="CW447" s="282"/>
      <c r="CX447" s="282"/>
      <c r="CY447" s="282"/>
      <c r="CZ447" s="282"/>
      <c r="DA447" s="282"/>
      <c r="DB447" s="282"/>
      <c r="DC447" s="282"/>
      <c r="DD447" s="282"/>
      <c r="DE447" s="282"/>
      <c r="DF447" s="282"/>
      <c r="DG447" s="282"/>
      <c r="DH447" s="282"/>
      <c r="DI447" s="282"/>
      <c r="DJ447" s="282"/>
      <c r="DK447" s="282"/>
      <c r="DL447" s="282"/>
      <c r="DM447" s="282"/>
      <c r="DN447" s="282"/>
      <c r="DO447" s="282"/>
      <c r="DP447" s="282"/>
      <c r="DQ447" s="282"/>
      <c r="DR447" s="282"/>
      <c r="DS447" s="282"/>
      <c r="DT447" s="282"/>
      <c r="DU447" s="282"/>
      <c r="DV447" s="282"/>
      <c r="DW447" s="282"/>
      <c r="DX447" s="282"/>
      <c r="DY447" s="282"/>
      <c r="DZ447" s="282"/>
      <c r="EA447" s="282"/>
      <c r="EB447" s="282"/>
      <c r="EC447" s="282"/>
      <c r="ED447" s="282"/>
      <c r="EE447" s="282"/>
      <c r="EF447" s="282"/>
      <c r="EG447" s="282"/>
      <c r="EH447" s="282"/>
      <c r="EI447" s="282"/>
      <c r="EJ447" s="282"/>
      <c r="EK447" s="282"/>
      <c r="EL447" s="282"/>
      <c r="EM447" s="282"/>
      <c r="EN447" s="282"/>
      <c r="EO447" s="282"/>
      <c r="EP447" s="282"/>
      <c r="EQ447" s="282"/>
      <c r="ER447" s="282"/>
      <c r="ES447" s="282"/>
      <c r="ET447" s="282"/>
      <c r="EU447" s="282"/>
      <c r="EV447" s="282"/>
      <c r="EW447" s="282"/>
      <c r="EX447" s="282"/>
      <c r="EY447" s="282"/>
      <c r="EZ447" s="282"/>
      <c r="FA447" s="282"/>
      <c r="FB447" s="282"/>
      <c r="FC447" s="282"/>
      <c r="FD447" s="282"/>
      <c r="FE447" s="282"/>
      <c r="FF447" s="282"/>
      <c r="FG447" s="282"/>
      <c r="FH447" s="282"/>
      <c r="FI447" s="282"/>
      <c r="FJ447" s="282"/>
      <c r="FK447" s="282"/>
      <c r="FL447" s="282"/>
      <c r="FM447" s="282"/>
      <c r="FN447" s="282"/>
      <c r="FO447" s="282"/>
      <c r="FP447" s="282"/>
      <c r="FQ447" s="282"/>
      <c r="FR447" s="282"/>
      <c r="FS447" s="282"/>
      <c r="FT447" s="282"/>
      <c r="FU447" s="282"/>
      <c r="FV447" s="282"/>
      <c r="FW447" s="282"/>
      <c r="FX447" s="282"/>
      <c r="FY447" s="282"/>
      <c r="FZ447" s="282"/>
      <c r="GA447" s="282"/>
      <c r="GB447" s="282"/>
      <c r="GC447" s="282"/>
      <c r="GD447" s="282"/>
      <c r="GE447" s="282"/>
      <c r="GF447" s="282"/>
      <c r="GG447" s="282"/>
      <c r="GH447" s="282"/>
      <c r="GI447" s="282"/>
      <c r="GJ447" s="282"/>
      <c r="GK447" s="282"/>
      <c r="GL447" s="282"/>
      <c r="GM447" s="282"/>
      <c r="GN447" s="282"/>
      <c r="GO447" s="282"/>
      <c r="GP447" s="282"/>
      <c r="GQ447" s="282"/>
      <c r="GR447" s="282"/>
      <c r="GS447" s="282"/>
      <c r="GT447" s="282"/>
      <c r="GU447" s="282"/>
      <c r="GV447" s="282"/>
      <c r="GW447" s="282"/>
      <c r="GX447" s="282"/>
      <c r="GY447" s="282"/>
      <c r="GZ447" s="282"/>
      <c r="HA447" s="282"/>
      <c r="HB447" s="282"/>
      <c r="HC447" s="282"/>
      <c r="HD447" s="282"/>
      <c r="HE447" s="282"/>
      <c r="HF447" s="282"/>
      <c r="HG447" s="282"/>
      <c r="HH447" s="282"/>
      <c r="HI447" s="282"/>
      <c r="HJ447" s="282"/>
      <c r="HK447" s="282"/>
      <c r="HL447" s="282"/>
      <c r="HM447" s="282"/>
      <c r="HN447" s="282"/>
      <c r="HO447" s="282"/>
      <c r="HP447" s="282"/>
      <c r="HQ447" s="282"/>
      <c r="HR447" s="282"/>
      <c r="HS447" s="282"/>
      <c r="HT447" s="282"/>
      <c r="HU447" s="282"/>
      <c r="HV447" s="282"/>
      <c r="HW447" s="282"/>
      <c r="HX447" s="282"/>
      <c r="HY447" s="282"/>
      <c r="HZ447" s="282"/>
      <c r="IA447" s="282"/>
      <c r="IB447" s="282"/>
      <c r="IC447" s="282"/>
      <c r="ID447" s="282"/>
      <c r="IE447" s="282"/>
      <c r="IF447" s="282"/>
      <c r="IG447" s="282"/>
      <c r="IH447" s="282"/>
      <c r="II447" s="282"/>
      <c r="IJ447" s="282"/>
      <c r="IK447" s="282"/>
    </row>
    <row r="448" spans="1:245">
      <c r="A448" s="301">
        <v>700059</v>
      </c>
      <c r="B448" s="314" t="s">
        <v>673</v>
      </c>
      <c r="C448" s="291" t="s">
        <v>562</v>
      </c>
      <c r="D448" s="291" t="s">
        <v>674</v>
      </c>
      <c r="E448" s="291" t="s">
        <v>321</v>
      </c>
      <c r="F448" s="292" t="s">
        <v>820</v>
      </c>
      <c r="G448" s="293">
        <f t="shared" si="70"/>
        <v>700059</v>
      </c>
      <c r="H448" s="293">
        <f>COUNTIF($J$4:J448,J448)</f>
        <v>9</v>
      </c>
      <c r="I448" s="293" t="str">
        <f>IF(H448=1,COUNTIF($H$4:H448,1),"")</f>
        <v/>
      </c>
      <c r="J448" s="294" t="str">
        <f t="shared" si="71"/>
        <v>西区01私立03認定こども園</v>
      </c>
      <c r="K448" s="294" t="str">
        <f t="shared" si="72"/>
        <v>札幌西友愛認定こども園</v>
      </c>
      <c r="L448" s="295"/>
      <c r="M448" s="294"/>
      <c r="V448" s="282"/>
      <c r="W448" s="282"/>
      <c r="X448" s="282"/>
      <c r="Y448" s="282"/>
      <c r="Z448" s="282"/>
      <c r="AA448" s="282"/>
      <c r="AB448" s="282"/>
      <c r="AC448" s="282"/>
      <c r="AD448" s="282"/>
      <c r="AE448" s="282"/>
      <c r="AF448" s="282"/>
      <c r="AG448" s="282"/>
      <c r="AH448" s="282"/>
      <c r="AI448" s="282"/>
      <c r="AJ448" s="282"/>
      <c r="AK448" s="282"/>
      <c r="AL448" s="282"/>
      <c r="AM448" s="282"/>
      <c r="AN448" s="282"/>
      <c r="AO448" s="282"/>
      <c r="AP448" s="282"/>
      <c r="AQ448" s="282"/>
      <c r="AR448" s="282"/>
      <c r="AS448" s="282"/>
      <c r="AT448" s="282"/>
      <c r="AU448" s="282"/>
      <c r="AV448" s="282"/>
      <c r="AW448" s="282"/>
      <c r="AX448" s="282"/>
      <c r="AY448" s="282"/>
      <c r="AZ448" s="282"/>
      <c r="BA448" s="282"/>
      <c r="BB448" s="282"/>
      <c r="BC448" s="282"/>
      <c r="BD448" s="282"/>
      <c r="BE448" s="282"/>
      <c r="BF448" s="282"/>
      <c r="BG448" s="282"/>
      <c r="BH448" s="282"/>
      <c r="BI448" s="282"/>
      <c r="BJ448" s="282"/>
      <c r="BK448" s="282"/>
      <c r="BL448" s="282"/>
      <c r="BM448" s="282"/>
      <c r="BN448" s="282"/>
      <c r="BO448" s="282"/>
      <c r="BP448" s="282"/>
      <c r="BQ448" s="282"/>
      <c r="BR448" s="282"/>
      <c r="BS448" s="282"/>
      <c r="BT448" s="282"/>
      <c r="BU448" s="282"/>
      <c r="BV448" s="282"/>
      <c r="BW448" s="282"/>
      <c r="BX448" s="282"/>
      <c r="BY448" s="282"/>
      <c r="BZ448" s="282"/>
      <c r="CA448" s="282"/>
      <c r="CB448" s="282"/>
      <c r="CC448" s="282"/>
      <c r="CD448" s="282"/>
      <c r="CE448" s="282"/>
      <c r="CF448" s="282"/>
      <c r="CG448" s="282"/>
      <c r="CH448" s="282"/>
      <c r="CI448" s="282"/>
      <c r="CJ448" s="282"/>
      <c r="CK448" s="282"/>
      <c r="CL448" s="282"/>
      <c r="CM448" s="282"/>
      <c r="CN448" s="282"/>
      <c r="CO448" s="282"/>
      <c r="CP448" s="282"/>
      <c r="CQ448" s="282"/>
      <c r="CR448" s="282"/>
      <c r="CS448" s="282"/>
      <c r="CT448" s="282"/>
      <c r="CU448" s="282"/>
      <c r="CV448" s="282"/>
      <c r="CW448" s="282"/>
      <c r="CX448" s="282"/>
      <c r="CY448" s="282"/>
      <c r="CZ448" s="282"/>
      <c r="DA448" s="282"/>
      <c r="DB448" s="282"/>
      <c r="DC448" s="282"/>
      <c r="DD448" s="282"/>
      <c r="DE448" s="282"/>
      <c r="DF448" s="282"/>
      <c r="DG448" s="282"/>
      <c r="DH448" s="282"/>
      <c r="DI448" s="282"/>
      <c r="DJ448" s="282"/>
      <c r="DK448" s="282"/>
      <c r="DL448" s="282"/>
      <c r="DM448" s="282"/>
      <c r="DN448" s="282"/>
      <c r="DO448" s="282"/>
      <c r="DP448" s="282"/>
      <c r="DQ448" s="282"/>
      <c r="DR448" s="282"/>
      <c r="DS448" s="282"/>
      <c r="DT448" s="282"/>
      <c r="DU448" s="282"/>
      <c r="DV448" s="282"/>
      <c r="DW448" s="282"/>
      <c r="DX448" s="282"/>
      <c r="DY448" s="282"/>
      <c r="DZ448" s="282"/>
      <c r="EA448" s="282"/>
      <c r="EB448" s="282"/>
      <c r="EC448" s="282"/>
      <c r="ED448" s="282"/>
      <c r="EE448" s="282"/>
      <c r="EF448" s="282"/>
      <c r="EG448" s="282"/>
      <c r="EH448" s="282"/>
      <c r="EI448" s="282"/>
      <c r="EJ448" s="282"/>
      <c r="EK448" s="282"/>
      <c r="EL448" s="282"/>
      <c r="EM448" s="282"/>
      <c r="EN448" s="282"/>
      <c r="EO448" s="282"/>
      <c r="EP448" s="282"/>
      <c r="EQ448" s="282"/>
      <c r="ER448" s="282"/>
      <c r="ES448" s="282"/>
      <c r="ET448" s="282"/>
      <c r="EU448" s="282"/>
      <c r="EV448" s="282"/>
      <c r="EW448" s="282"/>
      <c r="EX448" s="282"/>
      <c r="EY448" s="282"/>
      <c r="EZ448" s="282"/>
      <c r="FA448" s="282"/>
      <c r="FB448" s="282"/>
      <c r="FC448" s="282"/>
      <c r="FD448" s="282"/>
      <c r="FE448" s="282"/>
      <c r="FF448" s="282"/>
      <c r="FG448" s="282"/>
      <c r="FH448" s="282"/>
      <c r="FI448" s="282"/>
      <c r="FJ448" s="282"/>
      <c r="FK448" s="282"/>
      <c r="FL448" s="282"/>
      <c r="FM448" s="282"/>
      <c r="FN448" s="282"/>
      <c r="FO448" s="282"/>
      <c r="FP448" s="282"/>
      <c r="FQ448" s="282"/>
      <c r="FR448" s="282"/>
      <c r="FS448" s="282"/>
      <c r="FT448" s="282"/>
      <c r="FU448" s="282"/>
      <c r="FV448" s="282"/>
      <c r="FW448" s="282"/>
      <c r="FX448" s="282"/>
      <c r="FY448" s="282"/>
      <c r="FZ448" s="282"/>
      <c r="GA448" s="282"/>
      <c r="GB448" s="282"/>
      <c r="GC448" s="282"/>
      <c r="GD448" s="282"/>
      <c r="GE448" s="282"/>
      <c r="GF448" s="282"/>
      <c r="GG448" s="282"/>
      <c r="GH448" s="282"/>
      <c r="GI448" s="282"/>
      <c r="GJ448" s="282"/>
      <c r="GK448" s="282"/>
      <c r="GL448" s="282"/>
      <c r="GM448" s="282"/>
      <c r="GN448" s="282"/>
      <c r="GO448" s="282"/>
      <c r="GP448" s="282"/>
      <c r="GQ448" s="282"/>
      <c r="GR448" s="282"/>
      <c r="GS448" s="282"/>
      <c r="GT448" s="282"/>
      <c r="GU448" s="282"/>
      <c r="GV448" s="282"/>
      <c r="GW448" s="282"/>
      <c r="GX448" s="282"/>
      <c r="GY448" s="282"/>
      <c r="GZ448" s="282"/>
      <c r="HA448" s="282"/>
      <c r="HB448" s="282"/>
      <c r="HC448" s="282"/>
      <c r="HD448" s="282"/>
      <c r="HE448" s="282"/>
      <c r="HF448" s="282"/>
      <c r="HG448" s="282"/>
      <c r="HH448" s="282"/>
      <c r="HI448" s="282"/>
      <c r="HJ448" s="282"/>
      <c r="HK448" s="282"/>
      <c r="HL448" s="282"/>
      <c r="HM448" s="282"/>
      <c r="HN448" s="282"/>
      <c r="HO448" s="282"/>
      <c r="HP448" s="282"/>
      <c r="HQ448" s="282"/>
      <c r="HR448" s="282"/>
      <c r="HS448" s="282"/>
      <c r="HT448" s="282"/>
      <c r="HU448" s="282"/>
      <c r="HV448" s="282"/>
      <c r="HW448" s="282"/>
      <c r="HX448" s="282"/>
      <c r="HY448" s="282"/>
      <c r="HZ448" s="282"/>
      <c r="IA448" s="282"/>
      <c r="IB448" s="282"/>
      <c r="IC448" s="282"/>
      <c r="ID448" s="282"/>
      <c r="IE448" s="282"/>
      <c r="IF448" s="282"/>
      <c r="IG448" s="282"/>
      <c r="IH448" s="282"/>
      <c r="II448" s="282"/>
      <c r="IJ448" s="282"/>
      <c r="IK448" s="282"/>
    </row>
    <row r="449" spans="1:245">
      <c r="A449" s="301">
        <v>700069</v>
      </c>
      <c r="B449" s="314" t="s">
        <v>673</v>
      </c>
      <c r="C449" s="291" t="s">
        <v>562</v>
      </c>
      <c r="D449" s="291" t="s">
        <v>676</v>
      </c>
      <c r="E449" s="291" t="s">
        <v>321</v>
      </c>
      <c r="F449" s="292" t="s">
        <v>821</v>
      </c>
      <c r="G449" s="293">
        <f t="shared" si="70"/>
        <v>700069</v>
      </c>
      <c r="H449" s="293">
        <f>COUNTIF($J$4:J449,J449)</f>
        <v>10</v>
      </c>
      <c r="I449" s="293" t="str">
        <f>IF(H449=1,COUNTIF($H$4:H449,1),"")</f>
        <v/>
      </c>
      <c r="J449" s="294" t="str">
        <f t="shared" si="71"/>
        <v>西区01私立03認定こども園</v>
      </c>
      <c r="K449" s="294" t="str">
        <f t="shared" si="72"/>
        <v>認定こども園西野そらいろ保育園</v>
      </c>
      <c r="L449" s="295"/>
      <c r="M449" s="294"/>
      <c r="V449" s="282"/>
      <c r="W449" s="282"/>
      <c r="X449" s="282"/>
      <c r="Y449" s="282"/>
      <c r="Z449" s="282"/>
      <c r="AA449" s="282"/>
      <c r="AB449" s="282"/>
      <c r="AC449" s="282"/>
      <c r="AD449" s="282"/>
      <c r="AE449" s="282"/>
      <c r="AF449" s="282"/>
      <c r="AG449" s="282"/>
      <c r="AH449" s="282"/>
      <c r="AI449" s="282"/>
      <c r="AJ449" s="282"/>
      <c r="AK449" s="282"/>
      <c r="AL449" s="282"/>
      <c r="AM449" s="282"/>
      <c r="AN449" s="282"/>
      <c r="AO449" s="282"/>
      <c r="AP449" s="282"/>
      <c r="AQ449" s="282"/>
      <c r="AR449" s="282"/>
      <c r="AS449" s="282"/>
      <c r="AT449" s="282"/>
      <c r="AU449" s="282"/>
      <c r="AV449" s="282"/>
      <c r="AW449" s="282"/>
      <c r="AX449" s="282"/>
      <c r="AY449" s="282"/>
      <c r="AZ449" s="282"/>
      <c r="BA449" s="282"/>
      <c r="BB449" s="282"/>
      <c r="BC449" s="282"/>
      <c r="BD449" s="282"/>
      <c r="BE449" s="282"/>
      <c r="BF449" s="282"/>
      <c r="BG449" s="282"/>
      <c r="BH449" s="282"/>
      <c r="BI449" s="282"/>
      <c r="BJ449" s="282"/>
      <c r="BK449" s="282"/>
      <c r="BL449" s="282"/>
      <c r="BM449" s="282"/>
      <c r="BN449" s="282"/>
      <c r="BO449" s="282"/>
      <c r="BP449" s="282"/>
      <c r="BQ449" s="282"/>
      <c r="BR449" s="282"/>
      <c r="BS449" s="282"/>
      <c r="BT449" s="282"/>
      <c r="BU449" s="282"/>
      <c r="BV449" s="282"/>
      <c r="BW449" s="282"/>
      <c r="BX449" s="282"/>
      <c r="BY449" s="282"/>
      <c r="BZ449" s="282"/>
      <c r="CA449" s="282"/>
      <c r="CB449" s="282"/>
      <c r="CC449" s="282"/>
      <c r="CD449" s="282"/>
      <c r="CE449" s="282"/>
      <c r="CF449" s="282"/>
      <c r="CG449" s="282"/>
      <c r="CH449" s="282"/>
      <c r="CI449" s="282"/>
      <c r="CJ449" s="282"/>
      <c r="CK449" s="282"/>
      <c r="CL449" s="282"/>
      <c r="CM449" s="282"/>
      <c r="CN449" s="282"/>
      <c r="CO449" s="282"/>
      <c r="CP449" s="282"/>
      <c r="CQ449" s="282"/>
      <c r="CR449" s="282"/>
      <c r="CS449" s="282"/>
      <c r="CT449" s="282"/>
      <c r="CU449" s="282"/>
      <c r="CV449" s="282"/>
      <c r="CW449" s="282"/>
      <c r="CX449" s="282"/>
      <c r="CY449" s="282"/>
      <c r="CZ449" s="282"/>
      <c r="DA449" s="282"/>
      <c r="DB449" s="282"/>
      <c r="DC449" s="282"/>
      <c r="DD449" s="282"/>
      <c r="DE449" s="282"/>
      <c r="DF449" s="282"/>
      <c r="DG449" s="282"/>
      <c r="DH449" s="282"/>
      <c r="DI449" s="282"/>
      <c r="DJ449" s="282"/>
      <c r="DK449" s="282"/>
      <c r="DL449" s="282"/>
      <c r="DM449" s="282"/>
      <c r="DN449" s="282"/>
      <c r="DO449" s="282"/>
      <c r="DP449" s="282"/>
      <c r="DQ449" s="282"/>
      <c r="DR449" s="282"/>
      <c r="DS449" s="282"/>
      <c r="DT449" s="282"/>
      <c r="DU449" s="282"/>
      <c r="DV449" s="282"/>
      <c r="DW449" s="282"/>
      <c r="DX449" s="282"/>
      <c r="DY449" s="282"/>
      <c r="DZ449" s="282"/>
      <c r="EA449" s="282"/>
      <c r="EB449" s="282"/>
      <c r="EC449" s="282"/>
      <c r="ED449" s="282"/>
      <c r="EE449" s="282"/>
      <c r="EF449" s="282"/>
      <c r="EG449" s="282"/>
      <c r="EH449" s="282"/>
      <c r="EI449" s="282"/>
      <c r="EJ449" s="282"/>
      <c r="EK449" s="282"/>
      <c r="EL449" s="282"/>
      <c r="EM449" s="282"/>
      <c r="EN449" s="282"/>
      <c r="EO449" s="282"/>
      <c r="EP449" s="282"/>
      <c r="EQ449" s="282"/>
      <c r="ER449" s="282"/>
      <c r="ES449" s="282"/>
      <c r="ET449" s="282"/>
      <c r="EU449" s="282"/>
      <c r="EV449" s="282"/>
      <c r="EW449" s="282"/>
      <c r="EX449" s="282"/>
      <c r="EY449" s="282"/>
      <c r="EZ449" s="282"/>
      <c r="FA449" s="282"/>
      <c r="FB449" s="282"/>
      <c r="FC449" s="282"/>
      <c r="FD449" s="282"/>
      <c r="FE449" s="282"/>
      <c r="FF449" s="282"/>
      <c r="FG449" s="282"/>
      <c r="FH449" s="282"/>
      <c r="FI449" s="282"/>
      <c r="FJ449" s="282"/>
      <c r="FK449" s="282"/>
      <c r="FL449" s="282"/>
      <c r="FM449" s="282"/>
      <c r="FN449" s="282"/>
      <c r="FO449" s="282"/>
      <c r="FP449" s="282"/>
      <c r="FQ449" s="282"/>
      <c r="FR449" s="282"/>
      <c r="FS449" s="282"/>
      <c r="FT449" s="282"/>
      <c r="FU449" s="282"/>
      <c r="FV449" s="282"/>
      <c r="FW449" s="282"/>
      <c r="FX449" s="282"/>
      <c r="FY449" s="282"/>
      <c r="FZ449" s="282"/>
      <c r="GA449" s="282"/>
      <c r="GB449" s="282"/>
      <c r="GC449" s="282"/>
      <c r="GD449" s="282"/>
      <c r="GE449" s="282"/>
      <c r="GF449" s="282"/>
      <c r="GG449" s="282"/>
      <c r="GH449" s="282"/>
      <c r="GI449" s="282"/>
      <c r="GJ449" s="282"/>
      <c r="GK449" s="282"/>
      <c r="GL449" s="282"/>
      <c r="GM449" s="282"/>
      <c r="GN449" s="282"/>
      <c r="GO449" s="282"/>
      <c r="GP449" s="282"/>
      <c r="GQ449" s="282"/>
      <c r="GR449" s="282"/>
      <c r="GS449" s="282"/>
      <c r="GT449" s="282"/>
      <c r="GU449" s="282"/>
      <c r="GV449" s="282"/>
      <c r="GW449" s="282"/>
      <c r="GX449" s="282"/>
      <c r="GY449" s="282"/>
      <c r="GZ449" s="282"/>
      <c r="HA449" s="282"/>
      <c r="HB449" s="282"/>
      <c r="HC449" s="282"/>
      <c r="HD449" s="282"/>
      <c r="HE449" s="282"/>
      <c r="HF449" s="282"/>
      <c r="HG449" s="282"/>
      <c r="HH449" s="282"/>
      <c r="HI449" s="282"/>
      <c r="HJ449" s="282"/>
      <c r="HK449" s="282"/>
      <c r="HL449" s="282"/>
      <c r="HM449" s="282"/>
      <c r="HN449" s="282"/>
      <c r="HO449" s="282"/>
      <c r="HP449" s="282"/>
      <c r="HQ449" s="282"/>
      <c r="HR449" s="282"/>
      <c r="HS449" s="282"/>
      <c r="HT449" s="282"/>
      <c r="HU449" s="282"/>
      <c r="HV449" s="282"/>
      <c r="HW449" s="282"/>
      <c r="HX449" s="282"/>
      <c r="HY449" s="282"/>
      <c r="HZ449" s="282"/>
      <c r="IA449" s="282"/>
      <c r="IB449" s="282"/>
      <c r="IC449" s="282"/>
      <c r="ID449" s="282"/>
      <c r="IE449" s="282"/>
      <c r="IF449" s="282"/>
      <c r="IG449" s="282"/>
      <c r="IH449" s="282"/>
      <c r="II449" s="282"/>
      <c r="IJ449" s="282"/>
      <c r="IK449" s="282"/>
    </row>
    <row r="450" spans="1:245">
      <c r="A450" s="301">
        <v>700090</v>
      </c>
      <c r="B450" s="314" t="s">
        <v>673</v>
      </c>
      <c r="C450" s="291" t="s">
        <v>562</v>
      </c>
      <c r="D450" s="291" t="s">
        <v>676</v>
      </c>
      <c r="E450" s="291" t="s">
        <v>321</v>
      </c>
      <c r="F450" s="292" t="s">
        <v>822</v>
      </c>
      <c r="G450" s="293">
        <f t="shared" si="70"/>
        <v>700090</v>
      </c>
      <c r="H450" s="293">
        <f>COUNTIF($J$4:J450,J450)</f>
        <v>11</v>
      </c>
      <c r="I450" s="293" t="str">
        <f>IF(H450=1,COUNTIF($H$4:H450,1),"")</f>
        <v/>
      </c>
      <c r="J450" s="294" t="str">
        <f t="shared" si="71"/>
        <v>西区01私立03認定こども園</v>
      </c>
      <c r="K450" s="294" t="str">
        <f t="shared" si="72"/>
        <v>幼保連携型認定こども園幸明幼稚園</v>
      </c>
      <c r="L450" s="295"/>
      <c r="M450" s="294"/>
      <c r="V450" s="282"/>
      <c r="W450" s="282"/>
      <c r="X450" s="282"/>
      <c r="Y450" s="282"/>
      <c r="Z450" s="282"/>
      <c r="AA450" s="282"/>
      <c r="AB450" s="282"/>
      <c r="AC450" s="282"/>
      <c r="AD450" s="282"/>
      <c r="AE450" s="282"/>
      <c r="AF450" s="282"/>
      <c r="AG450" s="282"/>
      <c r="AH450" s="282"/>
      <c r="AI450" s="282"/>
      <c r="AJ450" s="282"/>
      <c r="AK450" s="282"/>
      <c r="AL450" s="282"/>
      <c r="AM450" s="282"/>
      <c r="AN450" s="282"/>
      <c r="AO450" s="282"/>
      <c r="AP450" s="282"/>
      <c r="AQ450" s="282"/>
      <c r="AR450" s="282"/>
      <c r="AS450" s="282"/>
      <c r="AT450" s="282"/>
      <c r="AU450" s="282"/>
      <c r="AV450" s="282"/>
      <c r="AW450" s="282"/>
      <c r="AX450" s="282"/>
      <c r="AY450" s="282"/>
      <c r="AZ450" s="282"/>
      <c r="BA450" s="282"/>
      <c r="BB450" s="282"/>
      <c r="BC450" s="282"/>
      <c r="BD450" s="282"/>
      <c r="BE450" s="282"/>
      <c r="BF450" s="282"/>
      <c r="BG450" s="282"/>
      <c r="BH450" s="282"/>
      <c r="BI450" s="282"/>
      <c r="BJ450" s="282"/>
      <c r="BK450" s="282"/>
      <c r="BL450" s="282"/>
      <c r="BM450" s="282"/>
      <c r="BN450" s="282"/>
      <c r="BO450" s="282"/>
      <c r="BP450" s="282"/>
      <c r="BQ450" s="282"/>
      <c r="BR450" s="282"/>
      <c r="BS450" s="282"/>
      <c r="BT450" s="282"/>
      <c r="BU450" s="282"/>
      <c r="BV450" s="282"/>
      <c r="BW450" s="282"/>
      <c r="BX450" s="282"/>
      <c r="BY450" s="282"/>
      <c r="BZ450" s="282"/>
      <c r="CA450" s="282"/>
      <c r="CB450" s="282"/>
      <c r="CC450" s="282"/>
      <c r="CD450" s="282"/>
      <c r="CE450" s="282"/>
      <c r="CF450" s="282"/>
      <c r="CG450" s="282"/>
      <c r="CH450" s="282"/>
      <c r="CI450" s="282"/>
      <c r="CJ450" s="282"/>
      <c r="CK450" s="282"/>
      <c r="CL450" s="282"/>
      <c r="CM450" s="282"/>
      <c r="CN450" s="282"/>
      <c r="CO450" s="282"/>
      <c r="CP450" s="282"/>
      <c r="CQ450" s="282"/>
      <c r="CR450" s="282"/>
      <c r="CS450" s="282"/>
      <c r="CT450" s="282"/>
      <c r="CU450" s="282"/>
      <c r="CV450" s="282"/>
      <c r="CW450" s="282"/>
      <c r="CX450" s="282"/>
      <c r="CY450" s="282"/>
      <c r="CZ450" s="282"/>
      <c r="DA450" s="282"/>
      <c r="DB450" s="282"/>
      <c r="DC450" s="282"/>
      <c r="DD450" s="282"/>
      <c r="DE450" s="282"/>
      <c r="DF450" s="282"/>
      <c r="DG450" s="282"/>
      <c r="DH450" s="282"/>
      <c r="DI450" s="282"/>
      <c r="DJ450" s="282"/>
      <c r="DK450" s="282"/>
      <c r="DL450" s="282"/>
      <c r="DM450" s="282"/>
      <c r="DN450" s="282"/>
      <c r="DO450" s="282"/>
      <c r="DP450" s="282"/>
      <c r="DQ450" s="282"/>
      <c r="DR450" s="282"/>
      <c r="DS450" s="282"/>
      <c r="DT450" s="282"/>
      <c r="DU450" s="282"/>
      <c r="DV450" s="282"/>
      <c r="DW450" s="282"/>
      <c r="DX450" s="282"/>
      <c r="DY450" s="282"/>
      <c r="DZ450" s="282"/>
      <c r="EA450" s="282"/>
      <c r="EB450" s="282"/>
      <c r="EC450" s="282"/>
      <c r="ED450" s="282"/>
      <c r="EE450" s="282"/>
      <c r="EF450" s="282"/>
      <c r="EG450" s="282"/>
      <c r="EH450" s="282"/>
      <c r="EI450" s="282"/>
      <c r="EJ450" s="282"/>
      <c r="EK450" s="282"/>
      <c r="EL450" s="282"/>
      <c r="EM450" s="282"/>
      <c r="EN450" s="282"/>
      <c r="EO450" s="282"/>
      <c r="EP450" s="282"/>
      <c r="EQ450" s="282"/>
      <c r="ER450" s="282"/>
      <c r="ES450" s="282"/>
      <c r="ET450" s="282"/>
      <c r="EU450" s="282"/>
      <c r="EV450" s="282"/>
      <c r="EW450" s="282"/>
      <c r="EX450" s="282"/>
      <c r="EY450" s="282"/>
      <c r="EZ450" s="282"/>
      <c r="FA450" s="282"/>
      <c r="FB450" s="282"/>
      <c r="FC450" s="282"/>
      <c r="FD450" s="282"/>
      <c r="FE450" s="282"/>
      <c r="FF450" s="282"/>
      <c r="FG450" s="282"/>
      <c r="FH450" s="282"/>
      <c r="FI450" s="282"/>
      <c r="FJ450" s="282"/>
      <c r="FK450" s="282"/>
      <c r="FL450" s="282"/>
      <c r="FM450" s="282"/>
      <c r="FN450" s="282"/>
      <c r="FO450" s="282"/>
      <c r="FP450" s="282"/>
      <c r="FQ450" s="282"/>
      <c r="FR450" s="282"/>
      <c r="FS450" s="282"/>
      <c r="FT450" s="282"/>
      <c r="FU450" s="282"/>
      <c r="FV450" s="282"/>
      <c r="FW450" s="282"/>
      <c r="FX450" s="282"/>
      <c r="FY450" s="282"/>
      <c r="FZ450" s="282"/>
      <c r="GA450" s="282"/>
      <c r="GB450" s="282"/>
      <c r="GC450" s="282"/>
      <c r="GD450" s="282"/>
      <c r="GE450" s="282"/>
      <c r="GF450" s="282"/>
      <c r="GG450" s="282"/>
      <c r="GH450" s="282"/>
      <c r="GI450" s="282"/>
      <c r="GJ450" s="282"/>
      <c r="GK450" s="282"/>
      <c r="GL450" s="282"/>
      <c r="GM450" s="282"/>
      <c r="GN450" s="282"/>
      <c r="GO450" s="282"/>
      <c r="GP450" s="282"/>
      <c r="GQ450" s="282"/>
      <c r="GR450" s="282"/>
      <c r="GS450" s="282"/>
      <c r="GT450" s="282"/>
      <c r="GU450" s="282"/>
      <c r="GV450" s="282"/>
      <c r="GW450" s="282"/>
      <c r="GX450" s="282"/>
      <c r="GY450" s="282"/>
      <c r="GZ450" s="282"/>
      <c r="HA450" s="282"/>
      <c r="HB450" s="282"/>
      <c r="HC450" s="282"/>
      <c r="HD450" s="282"/>
      <c r="HE450" s="282"/>
      <c r="HF450" s="282"/>
      <c r="HG450" s="282"/>
      <c r="HH450" s="282"/>
      <c r="HI450" s="282"/>
      <c r="HJ450" s="282"/>
      <c r="HK450" s="282"/>
      <c r="HL450" s="282"/>
      <c r="HM450" s="282"/>
      <c r="HN450" s="282"/>
      <c r="HO450" s="282"/>
      <c r="HP450" s="282"/>
      <c r="HQ450" s="282"/>
      <c r="HR450" s="282"/>
      <c r="HS450" s="282"/>
      <c r="HT450" s="282"/>
      <c r="HU450" s="282"/>
      <c r="HV450" s="282"/>
      <c r="HW450" s="282"/>
      <c r="HX450" s="282"/>
      <c r="HY450" s="282"/>
      <c r="HZ450" s="282"/>
      <c r="IA450" s="282"/>
      <c r="IB450" s="282"/>
      <c r="IC450" s="282"/>
      <c r="ID450" s="282"/>
      <c r="IE450" s="282"/>
      <c r="IF450" s="282"/>
      <c r="IG450" s="282"/>
      <c r="IH450" s="282"/>
      <c r="II450" s="282"/>
      <c r="IJ450" s="282"/>
      <c r="IK450" s="282"/>
    </row>
    <row r="451" spans="1:245">
      <c r="A451" s="301">
        <v>700091</v>
      </c>
      <c r="B451" s="314" t="s">
        <v>673</v>
      </c>
      <c r="C451" s="291" t="s">
        <v>562</v>
      </c>
      <c r="D451" s="291" t="s">
        <v>676</v>
      </c>
      <c r="E451" s="291" t="s">
        <v>321</v>
      </c>
      <c r="F451" s="292" t="s">
        <v>823</v>
      </c>
      <c r="G451" s="293">
        <f t="shared" si="70"/>
        <v>700091</v>
      </c>
      <c r="H451" s="293">
        <f>COUNTIF($J$4:J451,J451)</f>
        <v>12</v>
      </c>
      <c r="I451" s="293" t="str">
        <f>IF(H451=1,COUNTIF($H$4:H451,1),"")</f>
        <v/>
      </c>
      <c r="J451" s="294" t="str">
        <f t="shared" si="71"/>
        <v>西区01私立03認定こども園</v>
      </c>
      <c r="K451" s="294" t="str">
        <f t="shared" si="72"/>
        <v>認定こども園西町さつき保育園</v>
      </c>
      <c r="L451" s="295"/>
      <c r="M451" s="294"/>
      <c r="V451" s="282"/>
      <c r="W451" s="282"/>
      <c r="X451" s="282"/>
      <c r="Y451" s="282"/>
      <c r="Z451" s="282"/>
      <c r="AA451" s="282"/>
      <c r="AB451" s="282"/>
      <c r="AC451" s="282"/>
      <c r="AD451" s="282"/>
      <c r="AE451" s="282"/>
      <c r="AF451" s="282"/>
      <c r="AG451" s="282"/>
      <c r="AH451" s="282"/>
      <c r="AI451" s="282"/>
      <c r="AJ451" s="282"/>
      <c r="AK451" s="282"/>
      <c r="AL451" s="282"/>
      <c r="AM451" s="282"/>
      <c r="AN451" s="282"/>
      <c r="AO451" s="282"/>
      <c r="AP451" s="282"/>
      <c r="AQ451" s="282"/>
      <c r="AR451" s="282"/>
      <c r="AS451" s="282"/>
      <c r="AT451" s="282"/>
      <c r="AU451" s="282"/>
      <c r="AV451" s="282"/>
      <c r="AW451" s="282"/>
      <c r="AX451" s="282"/>
      <c r="AY451" s="282"/>
      <c r="AZ451" s="282"/>
      <c r="BA451" s="282"/>
      <c r="BB451" s="282"/>
      <c r="BC451" s="282"/>
      <c r="BD451" s="282"/>
      <c r="BE451" s="282"/>
      <c r="BF451" s="282"/>
      <c r="BG451" s="282"/>
      <c r="BH451" s="282"/>
      <c r="BI451" s="282"/>
      <c r="BJ451" s="282"/>
      <c r="BK451" s="282"/>
      <c r="BL451" s="282"/>
      <c r="BM451" s="282"/>
      <c r="BN451" s="282"/>
      <c r="BO451" s="282"/>
      <c r="BP451" s="282"/>
      <c r="BQ451" s="282"/>
      <c r="BR451" s="282"/>
      <c r="BS451" s="282"/>
      <c r="BT451" s="282"/>
      <c r="BU451" s="282"/>
      <c r="BV451" s="282"/>
      <c r="BW451" s="282"/>
      <c r="BX451" s="282"/>
      <c r="BY451" s="282"/>
      <c r="BZ451" s="282"/>
      <c r="CA451" s="282"/>
      <c r="CB451" s="282"/>
      <c r="CC451" s="282"/>
      <c r="CD451" s="282"/>
      <c r="CE451" s="282"/>
      <c r="CF451" s="282"/>
      <c r="CG451" s="282"/>
      <c r="CH451" s="282"/>
      <c r="CI451" s="282"/>
      <c r="CJ451" s="282"/>
      <c r="CK451" s="282"/>
      <c r="CL451" s="282"/>
      <c r="CM451" s="282"/>
      <c r="CN451" s="282"/>
      <c r="CO451" s="282"/>
      <c r="CP451" s="282"/>
      <c r="CQ451" s="282"/>
      <c r="CR451" s="282"/>
      <c r="CS451" s="282"/>
      <c r="CT451" s="282"/>
      <c r="CU451" s="282"/>
      <c r="CV451" s="282"/>
      <c r="CW451" s="282"/>
      <c r="CX451" s="282"/>
      <c r="CY451" s="282"/>
      <c r="CZ451" s="282"/>
      <c r="DA451" s="282"/>
      <c r="DB451" s="282"/>
      <c r="DC451" s="282"/>
      <c r="DD451" s="282"/>
      <c r="DE451" s="282"/>
      <c r="DF451" s="282"/>
      <c r="DG451" s="282"/>
      <c r="DH451" s="282"/>
      <c r="DI451" s="282"/>
      <c r="DJ451" s="282"/>
      <c r="DK451" s="282"/>
      <c r="DL451" s="282"/>
      <c r="DM451" s="282"/>
      <c r="DN451" s="282"/>
      <c r="DO451" s="282"/>
      <c r="DP451" s="282"/>
      <c r="DQ451" s="282"/>
      <c r="DR451" s="282"/>
      <c r="DS451" s="282"/>
      <c r="DT451" s="282"/>
      <c r="DU451" s="282"/>
      <c r="DV451" s="282"/>
      <c r="DW451" s="282"/>
      <c r="DX451" s="282"/>
      <c r="DY451" s="282"/>
      <c r="DZ451" s="282"/>
      <c r="EA451" s="282"/>
      <c r="EB451" s="282"/>
      <c r="EC451" s="282"/>
      <c r="ED451" s="282"/>
      <c r="EE451" s="282"/>
      <c r="EF451" s="282"/>
      <c r="EG451" s="282"/>
      <c r="EH451" s="282"/>
      <c r="EI451" s="282"/>
      <c r="EJ451" s="282"/>
      <c r="EK451" s="282"/>
      <c r="EL451" s="282"/>
      <c r="EM451" s="282"/>
      <c r="EN451" s="282"/>
      <c r="EO451" s="282"/>
      <c r="EP451" s="282"/>
      <c r="EQ451" s="282"/>
      <c r="ER451" s="282"/>
      <c r="ES451" s="282"/>
      <c r="ET451" s="282"/>
      <c r="EU451" s="282"/>
      <c r="EV451" s="282"/>
      <c r="EW451" s="282"/>
      <c r="EX451" s="282"/>
      <c r="EY451" s="282"/>
      <c r="EZ451" s="282"/>
      <c r="FA451" s="282"/>
      <c r="FB451" s="282"/>
      <c r="FC451" s="282"/>
      <c r="FD451" s="282"/>
      <c r="FE451" s="282"/>
      <c r="FF451" s="282"/>
      <c r="FG451" s="282"/>
      <c r="FH451" s="282"/>
      <c r="FI451" s="282"/>
      <c r="FJ451" s="282"/>
      <c r="FK451" s="282"/>
      <c r="FL451" s="282"/>
      <c r="FM451" s="282"/>
      <c r="FN451" s="282"/>
      <c r="FO451" s="282"/>
      <c r="FP451" s="282"/>
      <c r="FQ451" s="282"/>
      <c r="FR451" s="282"/>
      <c r="FS451" s="282"/>
      <c r="FT451" s="282"/>
      <c r="FU451" s="282"/>
      <c r="FV451" s="282"/>
      <c r="FW451" s="282"/>
      <c r="FX451" s="282"/>
      <c r="FY451" s="282"/>
      <c r="FZ451" s="282"/>
      <c r="GA451" s="282"/>
      <c r="GB451" s="282"/>
      <c r="GC451" s="282"/>
      <c r="GD451" s="282"/>
      <c r="GE451" s="282"/>
      <c r="GF451" s="282"/>
      <c r="GG451" s="282"/>
      <c r="GH451" s="282"/>
      <c r="GI451" s="282"/>
      <c r="GJ451" s="282"/>
      <c r="GK451" s="282"/>
      <c r="GL451" s="282"/>
      <c r="GM451" s="282"/>
      <c r="GN451" s="282"/>
      <c r="GO451" s="282"/>
      <c r="GP451" s="282"/>
      <c r="GQ451" s="282"/>
      <c r="GR451" s="282"/>
      <c r="GS451" s="282"/>
      <c r="GT451" s="282"/>
      <c r="GU451" s="282"/>
      <c r="GV451" s="282"/>
      <c r="GW451" s="282"/>
      <c r="GX451" s="282"/>
      <c r="GY451" s="282"/>
      <c r="GZ451" s="282"/>
      <c r="HA451" s="282"/>
      <c r="HB451" s="282"/>
      <c r="HC451" s="282"/>
      <c r="HD451" s="282"/>
      <c r="HE451" s="282"/>
      <c r="HF451" s="282"/>
      <c r="HG451" s="282"/>
      <c r="HH451" s="282"/>
      <c r="HI451" s="282"/>
      <c r="HJ451" s="282"/>
      <c r="HK451" s="282"/>
      <c r="HL451" s="282"/>
      <c r="HM451" s="282"/>
      <c r="HN451" s="282"/>
      <c r="HO451" s="282"/>
      <c r="HP451" s="282"/>
      <c r="HQ451" s="282"/>
      <c r="HR451" s="282"/>
      <c r="HS451" s="282"/>
      <c r="HT451" s="282"/>
      <c r="HU451" s="282"/>
      <c r="HV451" s="282"/>
      <c r="HW451" s="282"/>
      <c r="HX451" s="282"/>
      <c r="HY451" s="282"/>
      <c r="HZ451" s="282"/>
      <c r="IA451" s="282"/>
      <c r="IB451" s="282"/>
      <c r="IC451" s="282"/>
      <c r="ID451" s="282"/>
      <c r="IE451" s="282"/>
      <c r="IF451" s="282"/>
      <c r="IG451" s="282"/>
      <c r="IH451" s="282"/>
      <c r="II451" s="282"/>
      <c r="IJ451" s="282"/>
      <c r="IK451" s="282"/>
    </row>
    <row r="452" spans="1:245">
      <c r="A452" s="301">
        <v>750002</v>
      </c>
      <c r="B452" s="314" t="s">
        <v>673</v>
      </c>
      <c r="C452" s="291" t="s">
        <v>562</v>
      </c>
      <c r="D452" s="291" t="s">
        <v>674</v>
      </c>
      <c r="E452" s="291" t="s">
        <v>529</v>
      </c>
      <c r="F452" s="292" t="s">
        <v>824</v>
      </c>
      <c r="G452" s="293">
        <f t="shared" si="70"/>
        <v>750002</v>
      </c>
      <c r="H452" s="293">
        <f>COUNTIF($J$4:J452,J452)</f>
        <v>1</v>
      </c>
      <c r="I452" s="293">
        <f>IF(H452=1,COUNTIF($H$4:H452,1),"")</f>
        <v>49</v>
      </c>
      <c r="J452" s="294" t="str">
        <f t="shared" si="71"/>
        <v>手稲区01私立03認定こども園</v>
      </c>
      <c r="K452" s="294" t="str">
        <f t="shared" si="72"/>
        <v>あかつき山口保育園</v>
      </c>
      <c r="L452" s="295"/>
      <c r="M452" s="294"/>
      <c r="V452" s="282"/>
      <c r="W452" s="282"/>
      <c r="X452" s="282"/>
      <c r="Y452" s="282"/>
      <c r="Z452" s="282"/>
      <c r="AA452" s="282"/>
      <c r="AB452" s="282"/>
      <c r="AC452" s="282"/>
      <c r="AD452" s="282"/>
      <c r="AE452" s="282"/>
      <c r="AF452" s="282"/>
      <c r="AG452" s="282"/>
      <c r="AH452" s="282"/>
      <c r="AI452" s="282"/>
      <c r="AJ452" s="282"/>
      <c r="AK452" s="282"/>
      <c r="AL452" s="282"/>
      <c r="AM452" s="282"/>
      <c r="AN452" s="282"/>
      <c r="AO452" s="282"/>
      <c r="AP452" s="282"/>
      <c r="AQ452" s="282"/>
      <c r="AR452" s="282"/>
      <c r="AS452" s="282"/>
      <c r="AT452" s="282"/>
      <c r="AU452" s="282"/>
      <c r="AV452" s="282"/>
      <c r="AW452" s="282"/>
      <c r="AX452" s="282"/>
      <c r="AY452" s="282"/>
      <c r="AZ452" s="282"/>
      <c r="BA452" s="282"/>
      <c r="BB452" s="282"/>
      <c r="BC452" s="282"/>
      <c r="BD452" s="282"/>
      <c r="BE452" s="282"/>
      <c r="BF452" s="282"/>
      <c r="BG452" s="282"/>
      <c r="BH452" s="282"/>
      <c r="BI452" s="282"/>
      <c r="BJ452" s="282"/>
      <c r="BK452" s="282"/>
      <c r="BL452" s="282"/>
      <c r="BM452" s="282"/>
      <c r="BN452" s="282"/>
      <c r="BO452" s="282"/>
      <c r="BP452" s="282"/>
      <c r="BQ452" s="282"/>
      <c r="BR452" s="282"/>
      <c r="BS452" s="282"/>
      <c r="BT452" s="282"/>
      <c r="BU452" s="282"/>
      <c r="BV452" s="282"/>
      <c r="BW452" s="282"/>
      <c r="BX452" s="282"/>
      <c r="BY452" s="282"/>
      <c r="BZ452" s="282"/>
      <c r="CA452" s="282"/>
      <c r="CB452" s="282"/>
      <c r="CC452" s="282"/>
      <c r="CD452" s="282"/>
      <c r="CE452" s="282"/>
      <c r="CF452" s="282"/>
      <c r="CG452" s="282"/>
      <c r="CH452" s="282"/>
      <c r="CI452" s="282"/>
      <c r="CJ452" s="282"/>
      <c r="CK452" s="282"/>
      <c r="CL452" s="282"/>
      <c r="CM452" s="282"/>
      <c r="CN452" s="282"/>
      <c r="CO452" s="282"/>
      <c r="CP452" s="282"/>
      <c r="CQ452" s="282"/>
      <c r="CR452" s="282"/>
      <c r="CS452" s="282"/>
      <c r="CT452" s="282"/>
      <c r="CU452" s="282"/>
      <c r="CV452" s="282"/>
      <c r="CW452" s="282"/>
      <c r="CX452" s="282"/>
      <c r="CY452" s="282"/>
      <c r="CZ452" s="282"/>
      <c r="DA452" s="282"/>
      <c r="DB452" s="282"/>
      <c r="DC452" s="282"/>
      <c r="DD452" s="282"/>
      <c r="DE452" s="282"/>
      <c r="DF452" s="282"/>
      <c r="DG452" s="282"/>
      <c r="DH452" s="282"/>
      <c r="DI452" s="282"/>
      <c r="DJ452" s="282"/>
      <c r="DK452" s="282"/>
      <c r="DL452" s="282"/>
      <c r="DM452" s="282"/>
      <c r="DN452" s="282"/>
      <c r="DO452" s="282"/>
      <c r="DP452" s="282"/>
      <c r="DQ452" s="282"/>
      <c r="DR452" s="282"/>
      <c r="DS452" s="282"/>
      <c r="DT452" s="282"/>
      <c r="DU452" s="282"/>
      <c r="DV452" s="282"/>
      <c r="DW452" s="282"/>
      <c r="DX452" s="282"/>
      <c r="DY452" s="282"/>
      <c r="DZ452" s="282"/>
      <c r="EA452" s="282"/>
      <c r="EB452" s="282"/>
      <c r="EC452" s="282"/>
      <c r="ED452" s="282"/>
      <c r="EE452" s="282"/>
      <c r="EF452" s="282"/>
      <c r="EG452" s="282"/>
      <c r="EH452" s="282"/>
      <c r="EI452" s="282"/>
      <c r="EJ452" s="282"/>
      <c r="EK452" s="282"/>
      <c r="EL452" s="282"/>
      <c r="EM452" s="282"/>
      <c r="EN452" s="282"/>
      <c r="EO452" s="282"/>
      <c r="EP452" s="282"/>
      <c r="EQ452" s="282"/>
      <c r="ER452" s="282"/>
      <c r="ES452" s="282"/>
      <c r="ET452" s="282"/>
      <c r="EU452" s="282"/>
      <c r="EV452" s="282"/>
      <c r="EW452" s="282"/>
      <c r="EX452" s="282"/>
      <c r="EY452" s="282"/>
      <c r="EZ452" s="282"/>
      <c r="FA452" s="282"/>
      <c r="FB452" s="282"/>
      <c r="FC452" s="282"/>
      <c r="FD452" s="282"/>
      <c r="FE452" s="282"/>
      <c r="FF452" s="282"/>
      <c r="FG452" s="282"/>
      <c r="FH452" s="282"/>
      <c r="FI452" s="282"/>
      <c r="FJ452" s="282"/>
      <c r="FK452" s="282"/>
      <c r="FL452" s="282"/>
      <c r="FM452" s="282"/>
      <c r="FN452" s="282"/>
      <c r="FO452" s="282"/>
      <c r="FP452" s="282"/>
      <c r="FQ452" s="282"/>
      <c r="FR452" s="282"/>
      <c r="FS452" s="282"/>
      <c r="FT452" s="282"/>
      <c r="FU452" s="282"/>
      <c r="FV452" s="282"/>
      <c r="FW452" s="282"/>
      <c r="FX452" s="282"/>
      <c r="FY452" s="282"/>
      <c r="FZ452" s="282"/>
      <c r="GA452" s="282"/>
      <c r="GB452" s="282"/>
      <c r="GC452" s="282"/>
      <c r="GD452" s="282"/>
      <c r="GE452" s="282"/>
      <c r="GF452" s="282"/>
      <c r="GG452" s="282"/>
      <c r="GH452" s="282"/>
      <c r="GI452" s="282"/>
      <c r="GJ452" s="282"/>
      <c r="GK452" s="282"/>
      <c r="GL452" s="282"/>
      <c r="GM452" s="282"/>
      <c r="GN452" s="282"/>
      <c r="GO452" s="282"/>
      <c r="GP452" s="282"/>
      <c r="GQ452" s="282"/>
      <c r="GR452" s="282"/>
      <c r="GS452" s="282"/>
      <c r="GT452" s="282"/>
      <c r="GU452" s="282"/>
      <c r="GV452" s="282"/>
      <c r="GW452" s="282"/>
      <c r="GX452" s="282"/>
      <c r="GY452" s="282"/>
      <c r="GZ452" s="282"/>
      <c r="HA452" s="282"/>
      <c r="HB452" s="282"/>
      <c r="HC452" s="282"/>
      <c r="HD452" s="282"/>
      <c r="HE452" s="282"/>
      <c r="HF452" s="282"/>
      <c r="HG452" s="282"/>
      <c r="HH452" s="282"/>
      <c r="HI452" s="282"/>
      <c r="HJ452" s="282"/>
      <c r="HK452" s="282"/>
      <c r="HL452" s="282"/>
      <c r="HM452" s="282"/>
      <c r="HN452" s="282"/>
      <c r="HO452" s="282"/>
      <c r="HP452" s="282"/>
      <c r="HQ452" s="282"/>
      <c r="HR452" s="282"/>
      <c r="HS452" s="282"/>
      <c r="HT452" s="282"/>
      <c r="HU452" s="282"/>
      <c r="HV452" s="282"/>
      <c r="HW452" s="282"/>
      <c r="HX452" s="282"/>
      <c r="HY452" s="282"/>
      <c r="HZ452" s="282"/>
      <c r="IA452" s="282"/>
      <c r="IB452" s="282"/>
      <c r="IC452" s="282"/>
      <c r="ID452" s="282"/>
      <c r="IE452" s="282"/>
      <c r="IF452" s="282"/>
      <c r="IG452" s="282"/>
      <c r="IH452" s="282"/>
      <c r="II452" s="282"/>
      <c r="IJ452" s="282"/>
      <c r="IK452" s="282"/>
    </row>
    <row r="453" spans="1:245">
      <c r="A453" s="301">
        <v>750006</v>
      </c>
      <c r="B453" s="314" t="s">
        <v>673</v>
      </c>
      <c r="C453" s="291" t="s">
        <v>562</v>
      </c>
      <c r="D453" s="291" t="s">
        <v>676</v>
      </c>
      <c r="E453" s="291" t="s">
        <v>529</v>
      </c>
      <c r="F453" s="292" t="s">
        <v>825</v>
      </c>
      <c r="G453" s="293">
        <f t="shared" si="70"/>
        <v>750006</v>
      </c>
      <c r="H453" s="293">
        <f>COUNTIF($J$4:J453,J453)</f>
        <v>2</v>
      </c>
      <c r="I453" s="293" t="str">
        <f>IF(H453=1,COUNTIF($H$4:H453,1),"")</f>
        <v/>
      </c>
      <c r="J453" s="294" t="str">
        <f t="shared" si="71"/>
        <v>手稲区01私立03認定こども園</v>
      </c>
      <c r="K453" s="294" t="str">
        <f t="shared" si="72"/>
        <v>まえだ認定こども園</v>
      </c>
      <c r="L453" s="295"/>
      <c r="M453" s="294"/>
      <c r="V453" s="282"/>
      <c r="W453" s="282"/>
      <c r="X453" s="282"/>
      <c r="Y453" s="282"/>
      <c r="Z453" s="282"/>
      <c r="AA453" s="282"/>
      <c r="AB453" s="282"/>
      <c r="AC453" s="282"/>
      <c r="AD453" s="282"/>
      <c r="AE453" s="282"/>
      <c r="AF453" s="282"/>
      <c r="AG453" s="282"/>
      <c r="AH453" s="282"/>
      <c r="AI453" s="282"/>
      <c r="AJ453" s="282"/>
      <c r="AK453" s="282"/>
      <c r="AL453" s="282"/>
      <c r="AM453" s="282"/>
      <c r="AN453" s="282"/>
      <c r="AO453" s="282"/>
      <c r="AP453" s="282"/>
      <c r="AQ453" s="282"/>
      <c r="AR453" s="282"/>
      <c r="AS453" s="282"/>
      <c r="AT453" s="282"/>
      <c r="AU453" s="282"/>
      <c r="AV453" s="282"/>
      <c r="AW453" s="282"/>
      <c r="AX453" s="282"/>
      <c r="AY453" s="282"/>
      <c r="AZ453" s="282"/>
      <c r="BA453" s="282"/>
      <c r="BB453" s="282"/>
      <c r="BC453" s="282"/>
      <c r="BD453" s="282"/>
      <c r="BE453" s="282"/>
      <c r="BF453" s="282"/>
      <c r="BG453" s="282"/>
      <c r="BH453" s="282"/>
      <c r="BI453" s="282"/>
      <c r="BJ453" s="282"/>
      <c r="BK453" s="282"/>
      <c r="BL453" s="282"/>
      <c r="BM453" s="282"/>
      <c r="BN453" s="282"/>
      <c r="BO453" s="282"/>
      <c r="BP453" s="282"/>
      <c r="BQ453" s="282"/>
      <c r="BR453" s="282"/>
      <c r="BS453" s="282"/>
      <c r="BT453" s="282"/>
      <c r="BU453" s="282"/>
      <c r="BV453" s="282"/>
      <c r="BW453" s="282"/>
      <c r="BX453" s="282"/>
      <c r="BY453" s="282"/>
      <c r="BZ453" s="282"/>
      <c r="CA453" s="282"/>
      <c r="CB453" s="282"/>
      <c r="CC453" s="282"/>
      <c r="CD453" s="282"/>
      <c r="CE453" s="282"/>
      <c r="CF453" s="282"/>
      <c r="CG453" s="282"/>
      <c r="CH453" s="282"/>
      <c r="CI453" s="282"/>
      <c r="CJ453" s="282"/>
      <c r="CK453" s="282"/>
      <c r="CL453" s="282"/>
      <c r="CM453" s="282"/>
      <c r="CN453" s="282"/>
      <c r="CO453" s="282"/>
      <c r="CP453" s="282"/>
      <c r="CQ453" s="282"/>
      <c r="CR453" s="282"/>
      <c r="CS453" s="282"/>
      <c r="CT453" s="282"/>
      <c r="CU453" s="282"/>
      <c r="CV453" s="282"/>
      <c r="CW453" s="282"/>
      <c r="CX453" s="282"/>
      <c r="CY453" s="282"/>
      <c r="CZ453" s="282"/>
      <c r="DA453" s="282"/>
      <c r="DB453" s="282"/>
      <c r="DC453" s="282"/>
      <c r="DD453" s="282"/>
      <c r="DE453" s="282"/>
      <c r="DF453" s="282"/>
      <c r="DG453" s="282"/>
      <c r="DH453" s="282"/>
      <c r="DI453" s="282"/>
      <c r="DJ453" s="282"/>
      <c r="DK453" s="282"/>
      <c r="DL453" s="282"/>
      <c r="DM453" s="282"/>
      <c r="DN453" s="282"/>
      <c r="DO453" s="282"/>
      <c r="DP453" s="282"/>
      <c r="DQ453" s="282"/>
      <c r="DR453" s="282"/>
      <c r="DS453" s="282"/>
      <c r="DT453" s="282"/>
      <c r="DU453" s="282"/>
      <c r="DV453" s="282"/>
      <c r="DW453" s="282"/>
      <c r="DX453" s="282"/>
      <c r="DY453" s="282"/>
      <c r="DZ453" s="282"/>
      <c r="EA453" s="282"/>
      <c r="EB453" s="282"/>
      <c r="EC453" s="282"/>
      <c r="ED453" s="282"/>
      <c r="EE453" s="282"/>
      <c r="EF453" s="282"/>
      <c r="EG453" s="282"/>
      <c r="EH453" s="282"/>
      <c r="EI453" s="282"/>
      <c r="EJ453" s="282"/>
      <c r="EK453" s="282"/>
      <c r="EL453" s="282"/>
      <c r="EM453" s="282"/>
      <c r="EN453" s="282"/>
      <c r="EO453" s="282"/>
      <c r="EP453" s="282"/>
      <c r="EQ453" s="282"/>
      <c r="ER453" s="282"/>
      <c r="ES453" s="282"/>
      <c r="ET453" s="282"/>
      <c r="EU453" s="282"/>
      <c r="EV453" s="282"/>
      <c r="EW453" s="282"/>
      <c r="EX453" s="282"/>
      <c r="EY453" s="282"/>
      <c r="EZ453" s="282"/>
      <c r="FA453" s="282"/>
      <c r="FB453" s="282"/>
      <c r="FC453" s="282"/>
      <c r="FD453" s="282"/>
      <c r="FE453" s="282"/>
      <c r="FF453" s="282"/>
      <c r="FG453" s="282"/>
      <c r="FH453" s="282"/>
      <c r="FI453" s="282"/>
      <c r="FJ453" s="282"/>
      <c r="FK453" s="282"/>
      <c r="FL453" s="282"/>
      <c r="FM453" s="282"/>
      <c r="FN453" s="282"/>
      <c r="FO453" s="282"/>
      <c r="FP453" s="282"/>
      <c r="FQ453" s="282"/>
      <c r="FR453" s="282"/>
      <c r="FS453" s="282"/>
      <c r="FT453" s="282"/>
      <c r="FU453" s="282"/>
      <c r="FV453" s="282"/>
      <c r="FW453" s="282"/>
      <c r="FX453" s="282"/>
      <c r="FY453" s="282"/>
      <c r="FZ453" s="282"/>
      <c r="GA453" s="282"/>
      <c r="GB453" s="282"/>
      <c r="GC453" s="282"/>
      <c r="GD453" s="282"/>
      <c r="GE453" s="282"/>
      <c r="GF453" s="282"/>
      <c r="GG453" s="282"/>
      <c r="GH453" s="282"/>
      <c r="GI453" s="282"/>
      <c r="GJ453" s="282"/>
      <c r="GK453" s="282"/>
      <c r="GL453" s="282"/>
      <c r="GM453" s="282"/>
      <c r="GN453" s="282"/>
      <c r="GO453" s="282"/>
      <c r="GP453" s="282"/>
      <c r="GQ453" s="282"/>
      <c r="GR453" s="282"/>
      <c r="GS453" s="282"/>
      <c r="GT453" s="282"/>
      <c r="GU453" s="282"/>
      <c r="GV453" s="282"/>
      <c r="GW453" s="282"/>
      <c r="GX453" s="282"/>
      <c r="GY453" s="282"/>
      <c r="GZ453" s="282"/>
      <c r="HA453" s="282"/>
      <c r="HB453" s="282"/>
      <c r="HC453" s="282"/>
      <c r="HD453" s="282"/>
      <c r="HE453" s="282"/>
      <c r="HF453" s="282"/>
      <c r="HG453" s="282"/>
      <c r="HH453" s="282"/>
      <c r="HI453" s="282"/>
      <c r="HJ453" s="282"/>
      <c r="HK453" s="282"/>
      <c r="HL453" s="282"/>
      <c r="HM453" s="282"/>
      <c r="HN453" s="282"/>
      <c r="HO453" s="282"/>
      <c r="HP453" s="282"/>
      <c r="HQ453" s="282"/>
      <c r="HR453" s="282"/>
      <c r="HS453" s="282"/>
      <c r="HT453" s="282"/>
      <c r="HU453" s="282"/>
      <c r="HV453" s="282"/>
      <c r="HW453" s="282"/>
      <c r="HX453" s="282"/>
      <c r="HY453" s="282"/>
      <c r="HZ453" s="282"/>
      <c r="IA453" s="282"/>
      <c r="IB453" s="282"/>
      <c r="IC453" s="282"/>
      <c r="ID453" s="282"/>
      <c r="IE453" s="282"/>
      <c r="IF453" s="282"/>
      <c r="IG453" s="282"/>
      <c r="IH453" s="282"/>
      <c r="II453" s="282"/>
      <c r="IJ453" s="282"/>
      <c r="IK453" s="282"/>
    </row>
    <row r="454" spans="1:245">
      <c r="A454" s="301">
        <v>750007</v>
      </c>
      <c r="B454" s="314" t="s">
        <v>673</v>
      </c>
      <c r="C454" s="291" t="s">
        <v>562</v>
      </c>
      <c r="D454" s="291" t="s">
        <v>674</v>
      </c>
      <c r="E454" s="291" t="s">
        <v>529</v>
      </c>
      <c r="F454" s="292" t="s">
        <v>826</v>
      </c>
      <c r="G454" s="293">
        <f t="shared" ref="G454:G517" si="73">A454</f>
        <v>750007</v>
      </c>
      <c r="H454" s="293">
        <f>COUNTIF($J$4:J454,J454)</f>
        <v>3</v>
      </c>
      <c r="I454" s="293" t="str">
        <f>IF(H454=1,COUNTIF($H$4:H454,1),"")</f>
        <v/>
      </c>
      <c r="J454" s="294" t="str">
        <f t="shared" ref="J454:J517" si="74">$E454&amp;$B454&amp;$C454</f>
        <v>手稲区01私立03認定こども園</v>
      </c>
      <c r="K454" s="294" t="str">
        <f t="shared" si="72"/>
        <v>前田中央保育園</v>
      </c>
      <c r="L454" s="295"/>
      <c r="M454" s="294"/>
      <c r="V454" s="282"/>
      <c r="W454" s="282"/>
      <c r="X454" s="282"/>
      <c r="Y454" s="282"/>
      <c r="Z454" s="282"/>
      <c r="AA454" s="282"/>
      <c r="AB454" s="282"/>
      <c r="AC454" s="282"/>
      <c r="AD454" s="282"/>
      <c r="AE454" s="282"/>
      <c r="AF454" s="282"/>
      <c r="AG454" s="282"/>
      <c r="AH454" s="282"/>
      <c r="AI454" s="282"/>
      <c r="AJ454" s="282"/>
      <c r="AK454" s="282"/>
      <c r="AL454" s="282"/>
      <c r="AM454" s="282"/>
      <c r="AN454" s="282"/>
      <c r="AO454" s="282"/>
      <c r="AP454" s="282"/>
      <c r="AQ454" s="282"/>
      <c r="AR454" s="282"/>
      <c r="AS454" s="282"/>
      <c r="AT454" s="282"/>
      <c r="AU454" s="282"/>
      <c r="AV454" s="282"/>
      <c r="AW454" s="282"/>
      <c r="AX454" s="282"/>
      <c r="AY454" s="282"/>
      <c r="AZ454" s="282"/>
      <c r="BA454" s="282"/>
      <c r="BB454" s="282"/>
      <c r="BC454" s="282"/>
      <c r="BD454" s="282"/>
      <c r="BE454" s="282"/>
      <c r="BF454" s="282"/>
      <c r="BG454" s="282"/>
      <c r="BH454" s="282"/>
      <c r="BI454" s="282"/>
      <c r="BJ454" s="282"/>
      <c r="BK454" s="282"/>
      <c r="BL454" s="282"/>
      <c r="BM454" s="282"/>
      <c r="BN454" s="282"/>
      <c r="BO454" s="282"/>
      <c r="BP454" s="282"/>
      <c r="BQ454" s="282"/>
      <c r="BR454" s="282"/>
      <c r="BS454" s="282"/>
      <c r="BT454" s="282"/>
      <c r="BU454" s="282"/>
      <c r="BV454" s="282"/>
      <c r="BW454" s="282"/>
      <c r="BX454" s="282"/>
      <c r="BY454" s="282"/>
      <c r="BZ454" s="282"/>
      <c r="CA454" s="282"/>
      <c r="CB454" s="282"/>
      <c r="CC454" s="282"/>
      <c r="CD454" s="282"/>
      <c r="CE454" s="282"/>
      <c r="CF454" s="282"/>
      <c r="CG454" s="282"/>
      <c r="CH454" s="282"/>
      <c r="CI454" s="282"/>
      <c r="CJ454" s="282"/>
      <c r="CK454" s="282"/>
      <c r="CL454" s="282"/>
      <c r="CM454" s="282"/>
      <c r="CN454" s="282"/>
      <c r="CO454" s="282"/>
      <c r="CP454" s="282"/>
      <c r="CQ454" s="282"/>
      <c r="CR454" s="282"/>
      <c r="CS454" s="282"/>
      <c r="CT454" s="282"/>
      <c r="CU454" s="282"/>
      <c r="CV454" s="282"/>
      <c r="CW454" s="282"/>
      <c r="CX454" s="282"/>
      <c r="CY454" s="282"/>
      <c r="CZ454" s="282"/>
      <c r="DA454" s="282"/>
      <c r="DB454" s="282"/>
      <c r="DC454" s="282"/>
      <c r="DD454" s="282"/>
      <c r="DE454" s="282"/>
      <c r="DF454" s="282"/>
      <c r="DG454" s="282"/>
      <c r="DH454" s="282"/>
      <c r="DI454" s="282"/>
      <c r="DJ454" s="282"/>
      <c r="DK454" s="282"/>
      <c r="DL454" s="282"/>
      <c r="DM454" s="282"/>
      <c r="DN454" s="282"/>
      <c r="DO454" s="282"/>
      <c r="DP454" s="282"/>
      <c r="DQ454" s="282"/>
      <c r="DR454" s="282"/>
      <c r="DS454" s="282"/>
      <c r="DT454" s="282"/>
      <c r="DU454" s="282"/>
      <c r="DV454" s="282"/>
      <c r="DW454" s="282"/>
      <c r="DX454" s="282"/>
      <c r="DY454" s="282"/>
      <c r="DZ454" s="282"/>
      <c r="EA454" s="282"/>
      <c r="EB454" s="282"/>
      <c r="EC454" s="282"/>
      <c r="ED454" s="282"/>
      <c r="EE454" s="282"/>
      <c r="EF454" s="282"/>
      <c r="EG454" s="282"/>
      <c r="EH454" s="282"/>
      <c r="EI454" s="282"/>
      <c r="EJ454" s="282"/>
      <c r="EK454" s="282"/>
      <c r="EL454" s="282"/>
      <c r="EM454" s="282"/>
      <c r="EN454" s="282"/>
      <c r="EO454" s="282"/>
      <c r="EP454" s="282"/>
      <c r="EQ454" s="282"/>
      <c r="ER454" s="282"/>
      <c r="ES454" s="282"/>
      <c r="ET454" s="282"/>
      <c r="EU454" s="282"/>
      <c r="EV454" s="282"/>
      <c r="EW454" s="282"/>
      <c r="EX454" s="282"/>
      <c r="EY454" s="282"/>
      <c r="EZ454" s="282"/>
      <c r="FA454" s="282"/>
      <c r="FB454" s="282"/>
      <c r="FC454" s="282"/>
      <c r="FD454" s="282"/>
      <c r="FE454" s="282"/>
      <c r="FF454" s="282"/>
      <c r="FG454" s="282"/>
      <c r="FH454" s="282"/>
      <c r="FI454" s="282"/>
      <c r="FJ454" s="282"/>
      <c r="FK454" s="282"/>
      <c r="FL454" s="282"/>
      <c r="FM454" s="282"/>
      <c r="FN454" s="282"/>
      <c r="FO454" s="282"/>
      <c r="FP454" s="282"/>
      <c r="FQ454" s="282"/>
      <c r="FR454" s="282"/>
      <c r="FS454" s="282"/>
      <c r="FT454" s="282"/>
      <c r="FU454" s="282"/>
      <c r="FV454" s="282"/>
      <c r="FW454" s="282"/>
      <c r="FX454" s="282"/>
      <c r="FY454" s="282"/>
      <c r="FZ454" s="282"/>
      <c r="GA454" s="282"/>
      <c r="GB454" s="282"/>
      <c r="GC454" s="282"/>
      <c r="GD454" s="282"/>
      <c r="GE454" s="282"/>
      <c r="GF454" s="282"/>
      <c r="GG454" s="282"/>
      <c r="GH454" s="282"/>
      <c r="GI454" s="282"/>
      <c r="GJ454" s="282"/>
      <c r="GK454" s="282"/>
      <c r="GL454" s="282"/>
      <c r="GM454" s="282"/>
      <c r="GN454" s="282"/>
      <c r="GO454" s="282"/>
      <c r="GP454" s="282"/>
      <c r="GQ454" s="282"/>
      <c r="GR454" s="282"/>
      <c r="GS454" s="282"/>
      <c r="GT454" s="282"/>
      <c r="GU454" s="282"/>
      <c r="GV454" s="282"/>
      <c r="GW454" s="282"/>
      <c r="GX454" s="282"/>
      <c r="GY454" s="282"/>
      <c r="GZ454" s="282"/>
      <c r="HA454" s="282"/>
      <c r="HB454" s="282"/>
      <c r="HC454" s="282"/>
      <c r="HD454" s="282"/>
      <c r="HE454" s="282"/>
      <c r="HF454" s="282"/>
      <c r="HG454" s="282"/>
      <c r="HH454" s="282"/>
      <c r="HI454" s="282"/>
      <c r="HJ454" s="282"/>
      <c r="HK454" s="282"/>
      <c r="HL454" s="282"/>
      <c r="HM454" s="282"/>
      <c r="HN454" s="282"/>
      <c r="HO454" s="282"/>
      <c r="HP454" s="282"/>
      <c r="HQ454" s="282"/>
      <c r="HR454" s="282"/>
      <c r="HS454" s="282"/>
      <c r="HT454" s="282"/>
      <c r="HU454" s="282"/>
      <c r="HV454" s="282"/>
      <c r="HW454" s="282"/>
      <c r="HX454" s="282"/>
      <c r="HY454" s="282"/>
      <c r="HZ454" s="282"/>
      <c r="IA454" s="282"/>
      <c r="IB454" s="282"/>
      <c r="IC454" s="282"/>
      <c r="ID454" s="282"/>
      <c r="IE454" s="282"/>
      <c r="IF454" s="282"/>
      <c r="IG454" s="282"/>
      <c r="IH454" s="282"/>
      <c r="II454" s="282"/>
      <c r="IJ454" s="282"/>
      <c r="IK454" s="282"/>
    </row>
    <row r="455" spans="1:245">
      <c r="A455" s="301">
        <v>750008</v>
      </c>
      <c r="B455" s="314" t="s">
        <v>673</v>
      </c>
      <c r="C455" s="291" t="s">
        <v>562</v>
      </c>
      <c r="D455" s="291" t="s">
        <v>676</v>
      </c>
      <c r="E455" s="291" t="s">
        <v>529</v>
      </c>
      <c r="F455" s="292" t="s">
        <v>827</v>
      </c>
      <c r="G455" s="293">
        <f t="shared" si="73"/>
        <v>750008</v>
      </c>
      <c r="H455" s="293">
        <f>COUNTIF($J$4:J455,J455)</f>
        <v>4</v>
      </c>
      <c r="I455" s="293" t="str">
        <f>IF(H455=1,COUNTIF($H$4:H455,1),"")</f>
        <v/>
      </c>
      <c r="J455" s="294" t="str">
        <f t="shared" si="74"/>
        <v>手稲区01私立03認定こども園</v>
      </c>
      <c r="K455" s="294" t="str">
        <f t="shared" si="72"/>
        <v>星置ピノキオ認定こども園</v>
      </c>
      <c r="L455" s="295"/>
      <c r="M455" s="294"/>
      <c r="V455" s="282"/>
      <c r="W455" s="282"/>
      <c r="X455" s="282"/>
      <c r="Y455" s="282"/>
      <c r="Z455" s="282"/>
      <c r="AA455" s="282"/>
      <c r="AB455" s="282"/>
      <c r="AC455" s="282"/>
      <c r="AD455" s="282"/>
      <c r="AE455" s="282"/>
      <c r="AF455" s="282"/>
      <c r="AG455" s="282"/>
      <c r="AH455" s="282"/>
      <c r="AI455" s="282"/>
      <c r="AJ455" s="282"/>
      <c r="AK455" s="282"/>
      <c r="AL455" s="282"/>
      <c r="AM455" s="282"/>
      <c r="AN455" s="282"/>
      <c r="AO455" s="282"/>
      <c r="AP455" s="282"/>
      <c r="AQ455" s="282"/>
      <c r="AR455" s="282"/>
      <c r="AS455" s="282"/>
      <c r="AT455" s="282"/>
      <c r="AU455" s="282"/>
      <c r="AV455" s="282"/>
      <c r="AW455" s="282"/>
      <c r="AX455" s="282"/>
      <c r="AY455" s="282"/>
      <c r="AZ455" s="282"/>
      <c r="BA455" s="282"/>
      <c r="BB455" s="282"/>
      <c r="BC455" s="282"/>
      <c r="BD455" s="282"/>
      <c r="BE455" s="282"/>
      <c r="BF455" s="282"/>
      <c r="BG455" s="282"/>
      <c r="BH455" s="282"/>
      <c r="BI455" s="282"/>
      <c r="BJ455" s="282"/>
      <c r="BK455" s="282"/>
      <c r="BL455" s="282"/>
      <c r="BM455" s="282"/>
      <c r="BN455" s="282"/>
      <c r="BO455" s="282"/>
      <c r="BP455" s="282"/>
      <c r="BQ455" s="282"/>
      <c r="BR455" s="282"/>
      <c r="BS455" s="282"/>
      <c r="BT455" s="282"/>
      <c r="BU455" s="282"/>
      <c r="BV455" s="282"/>
      <c r="BW455" s="282"/>
      <c r="BX455" s="282"/>
      <c r="BY455" s="282"/>
      <c r="BZ455" s="282"/>
      <c r="CA455" s="282"/>
      <c r="CB455" s="282"/>
      <c r="CC455" s="282"/>
      <c r="CD455" s="282"/>
      <c r="CE455" s="282"/>
      <c r="CF455" s="282"/>
      <c r="CG455" s="282"/>
      <c r="CH455" s="282"/>
      <c r="CI455" s="282"/>
      <c r="CJ455" s="282"/>
      <c r="CK455" s="282"/>
      <c r="CL455" s="282"/>
      <c r="CM455" s="282"/>
      <c r="CN455" s="282"/>
      <c r="CO455" s="282"/>
      <c r="CP455" s="282"/>
      <c r="CQ455" s="282"/>
      <c r="CR455" s="282"/>
      <c r="CS455" s="282"/>
      <c r="CT455" s="282"/>
      <c r="CU455" s="282"/>
      <c r="CV455" s="282"/>
      <c r="CW455" s="282"/>
      <c r="CX455" s="282"/>
      <c r="CY455" s="282"/>
      <c r="CZ455" s="282"/>
      <c r="DA455" s="282"/>
      <c r="DB455" s="282"/>
      <c r="DC455" s="282"/>
      <c r="DD455" s="282"/>
      <c r="DE455" s="282"/>
      <c r="DF455" s="282"/>
      <c r="DG455" s="282"/>
      <c r="DH455" s="282"/>
      <c r="DI455" s="282"/>
      <c r="DJ455" s="282"/>
      <c r="DK455" s="282"/>
      <c r="DL455" s="282"/>
      <c r="DM455" s="282"/>
      <c r="DN455" s="282"/>
      <c r="DO455" s="282"/>
      <c r="DP455" s="282"/>
      <c r="DQ455" s="282"/>
      <c r="DR455" s="282"/>
      <c r="DS455" s="282"/>
      <c r="DT455" s="282"/>
      <c r="DU455" s="282"/>
      <c r="DV455" s="282"/>
      <c r="DW455" s="282"/>
      <c r="DX455" s="282"/>
      <c r="DY455" s="282"/>
      <c r="DZ455" s="282"/>
      <c r="EA455" s="282"/>
      <c r="EB455" s="282"/>
      <c r="EC455" s="282"/>
      <c r="ED455" s="282"/>
      <c r="EE455" s="282"/>
      <c r="EF455" s="282"/>
      <c r="EG455" s="282"/>
      <c r="EH455" s="282"/>
      <c r="EI455" s="282"/>
      <c r="EJ455" s="282"/>
      <c r="EK455" s="282"/>
      <c r="EL455" s="282"/>
      <c r="EM455" s="282"/>
      <c r="EN455" s="282"/>
      <c r="EO455" s="282"/>
      <c r="EP455" s="282"/>
      <c r="EQ455" s="282"/>
      <c r="ER455" s="282"/>
      <c r="ES455" s="282"/>
      <c r="ET455" s="282"/>
      <c r="EU455" s="282"/>
      <c r="EV455" s="282"/>
      <c r="EW455" s="282"/>
      <c r="EX455" s="282"/>
      <c r="EY455" s="282"/>
      <c r="EZ455" s="282"/>
      <c r="FA455" s="282"/>
      <c r="FB455" s="282"/>
      <c r="FC455" s="282"/>
      <c r="FD455" s="282"/>
      <c r="FE455" s="282"/>
      <c r="FF455" s="282"/>
      <c r="FG455" s="282"/>
      <c r="FH455" s="282"/>
      <c r="FI455" s="282"/>
      <c r="FJ455" s="282"/>
      <c r="FK455" s="282"/>
      <c r="FL455" s="282"/>
      <c r="FM455" s="282"/>
      <c r="FN455" s="282"/>
      <c r="FO455" s="282"/>
      <c r="FP455" s="282"/>
      <c r="FQ455" s="282"/>
      <c r="FR455" s="282"/>
      <c r="FS455" s="282"/>
      <c r="FT455" s="282"/>
      <c r="FU455" s="282"/>
      <c r="FV455" s="282"/>
      <c r="FW455" s="282"/>
      <c r="FX455" s="282"/>
      <c r="FY455" s="282"/>
      <c r="FZ455" s="282"/>
      <c r="GA455" s="282"/>
      <c r="GB455" s="282"/>
      <c r="GC455" s="282"/>
      <c r="GD455" s="282"/>
      <c r="GE455" s="282"/>
      <c r="GF455" s="282"/>
      <c r="GG455" s="282"/>
      <c r="GH455" s="282"/>
      <c r="GI455" s="282"/>
      <c r="GJ455" s="282"/>
      <c r="GK455" s="282"/>
      <c r="GL455" s="282"/>
      <c r="GM455" s="282"/>
      <c r="GN455" s="282"/>
      <c r="GO455" s="282"/>
      <c r="GP455" s="282"/>
      <c r="GQ455" s="282"/>
      <c r="GR455" s="282"/>
      <c r="GS455" s="282"/>
      <c r="GT455" s="282"/>
      <c r="GU455" s="282"/>
      <c r="GV455" s="282"/>
      <c r="GW455" s="282"/>
      <c r="GX455" s="282"/>
      <c r="GY455" s="282"/>
      <c r="GZ455" s="282"/>
      <c r="HA455" s="282"/>
      <c r="HB455" s="282"/>
      <c r="HC455" s="282"/>
      <c r="HD455" s="282"/>
      <c r="HE455" s="282"/>
      <c r="HF455" s="282"/>
      <c r="HG455" s="282"/>
      <c r="HH455" s="282"/>
      <c r="HI455" s="282"/>
      <c r="HJ455" s="282"/>
      <c r="HK455" s="282"/>
      <c r="HL455" s="282"/>
      <c r="HM455" s="282"/>
      <c r="HN455" s="282"/>
      <c r="HO455" s="282"/>
      <c r="HP455" s="282"/>
      <c r="HQ455" s="282"/>
      <c r="HR455" s="282"/>
      <c r="HS455" s="282"/>
      <c r="HT455" s="282"/>
      <c r="HU455" s="282"/>
      <c r="HV455" s="282"/>
      <c r="HW455" s="282"/>
      <c r="HX455" s="282"/>
      <c r="HY455" s="282"/>
      <c r="HZ455" s="282"/>
      <c r="IA455" s="282"/>
      <c r="IB455" s="282"/>
      <c r="IC455" s="282"/>
      <c r="ID455" s="282"/>
      <c r="IE455" s="282"/>
      <c r="IF455" s="282"/>
      <c r="IG455" s="282"/>
      <c r="IH455" s="282"/>
      <c r="II455" s="282"/>
      <c r="IJ455" s="282"/>
      <c r="IK455" s="282"/>
    </row>
    <row r="456" spans="1:245">
      <c r="A456" s="301">
        <v>750010</v>
      </c>
      <c r="B456" s="314" t="s">
        <v>673</v>
      </c>
      <c r="C456" s="291" t="s">
        <v>562</v>
      </c>
      <c r="D456" s="291" t="s">
        <v>676</v>
      </c>
      <c r="E456" s="291" t="s">
        <v>529</v>
      </c>
      <c r="F456" s="292" t="s">
        <v>828</v>
      </c>
      <c r="G456" s="293">
        <f t="shared" si="73"/>
        <v>750010</v>
      </c>
      <c r="H456" s="293">
        <f>COUNTIF($J$4:J456,J456)</f>
        <v>5</v>
      </c>
      <c r="I456" s="293" t="str">
        <f>IF(H456=1,COUNTIF($H$4:H456,1),"")</f>
        <v/>
      </c>
      <c r="J456" s="294" t="str">
        <f t="shared" si="74"/>
        <v>手稲区01私立03認定こども園</v>
      </c>
      <c r="K456" s="294" t="str">
        <f t="shared" si="72"/>
        <v>ていねあすなろ認定こども園</v>
      </c>
      <c r="L456" s="295"/>
      <c r="M456" s="294"/>
      <c r="V456" s="282"/>
      <c r="W456" s="282"/>
      <c r="X456" s="282"/>
      <c r="Y456" s="282"/>
      <c r="Z456" s="282"/>
      <c r="AA456" s="282"/>
      <c r="AB456" s="282"/>
      <c r="AC456" s="282"/>
      <c r="AD456" s="282"/>
      <c r="AE456" s="282"/>
      <c r="AF456" s="282"/>
      <c r="AG456" s="282"/>
      <c r="AH456" s="282"/>
      <c r="AI456" s="282"/>
      <c r="AJ456" s="282"/>
      <c r="AK456" s="282"/>
      <c r="AL456" s="282"/>
      <c r="AM456" s="282"/>
      <c r="AN456" s="282"/>
      <c r="AO456" s="282"/>
      <c r="AP456" s="282"/>
      <c r="AQ456" s="282"/>
      <c r="AR456" s="282"/>
      <c r="AS456" s="282"/>
      <c r="AT456" s="282"/>
      <c r="AU456" s="282"/>
      <c r="AV456" s="282"/>
      <c r="AW456" s="282"/>
      <c r="AX456" s="282"/>
      <c r="AY456" s="282"/>
      <c r="AZ456" s="282"/>
      <c r="BA456" s="282"/>
      <c r="BB456" s="282"/>
      <c r="BC456" s="282"/>
      <c r="BD456" s="282"/>
      <c r="BE456" s="282"/>
      <c r="BF456" s="282"/>
      <c r="BG456" s="282"/>
      <c r="BH456" s="282"/>
      <c r="BI456" s="282"/>
      <c r="BJ456" s="282"/>
      <c r="BK456" s="282"/>
      <c r="BL456" s="282"/>
      <c r="BM456" s="282"/>
      <c r="BN456" s="282"/>
      <c r="BO456" s="282"/>
      <c r="BP456" s="282"/>
      <c r="BQ456" s="282"/>
      <c r="BR456" s="282"/>
      <c r="BS456" s="282"/>
      <c r="BT456" s="282"/>
      <c r="BU456" s="282"/>
      <c r="BV456" s="282"/>
      <c r="BW456" s="282"/>
      <c r="BX456" s="282"/>
      <c r="BY456" s="282"/>
      <c r="BZ456" s="282"/>
      <c r="CA456" s="282"/>
      <c r="CB456" s="282"/>
      <c r="CC456" s="282"/>
      <c r="CD456" s="282"/>
      <c r="CE456" s="282"/>
      <c r="CF456" s="282"/>
      <c r="CG456" s="282"/>
      <c r="CH456" s="282"/>
      <c r="CI456" s="282"/>
      <c r="CJ456" s="282"/>
      <c r="CK456" s="282"/>
      <c r="CL456" s="282"/>
      <c r="CM456" s="282"/>
      <c r="CN456" s="282"/>
      <c r="CO456" s="282"/>
      <c r="CP456" s="282"/>
      <c r="CQ456" s="282"/>
      <c r="CR456" s="282"/>
      <c r="CS456" s="282"/>
      <c r="CT456" s="282"/>
      <c r="CU456" s="282"/>
      <c r="CV456" s="282"/>
      <c r="CW456" s="282"/>
      <c r="CX456" s="282"/>
      <c r="CY456" s="282"/>
      <c r="CZ456" s="282"/>
      <c r="DA456" s="282"/>
      <c r="DB456" s="282"/>
      <c r="DC456" s="282"/>
      <c r="DD456" s="282"/>
      <c r="DE456" s="282"/>
      <c r="DF456" s="282"/>
      <c r="DG456" s="282"/>
      <c r="DH456" s="282"/>
      <c r="DI456" s="282"/>
      <c r="DJ456" s="282"/>
      <c r="DK456" s="282"/>
      <c r="DL456" s="282"/>
      <c r="DM456" s="282"/>
      <c r="DN456" s="282"/>
      <c r="DO456" s="282"/>
      <c r="DP456" s="282"/>
      <c r="DQ456" s="282"/>
      <c r="DR456" s="282"/>
      <c r="DS456" s="282"/>
      <c r="DT456" s="282"/>
      <c r="DU456" s="282"/>
      <c r="DV456" s="282"/>
      <c r="DW456" s="282"/>
      <c r="DX456" s="282"/>
      <c r="DY456" s="282"/>
      <c r="DZ456" s="282"/>
      <c r="EA456" s="282"/>
      <c r="EB456" s="282"/>
      <c r="EC456" s="282"/>
      <c r="ED456" s="282"/>
      <c r="EE456" s="282"/>
      <c r="EF456" s="282"/>
      <c r="EG456" s="282"/>
      <c r="EH456" s="282"/>
      <c r="EI456" s="282"/>
      <c r="EJ456" s="282"/>
      <c r="EK456" s="282"/>
      <c r="EL456" s="282"/>
      <c r="EM456" s="282"/>
      <c r="EN456" s="282"/>
      <c r="EO456" s="282"/>
      <c r="EP456" s="282"/>
      <c r="EQ456" s="282"/>
      <c r="ER456" s="282"/>
      <c r="ES456" s="282"/>
      <c r="ET456" s="282"/>
      <c r="EU456" s="282"/>
      <c r="EV456" s="282"/>
      <c r="EW456" s="282"/>
      <c r="EX456" s="282"/>
      <c r="EY456" s="282"/>
      <c r="EZ456" s="282"/>
      <c r="FA456" s="282"/>
      <c r="FB456" s="282"/>
      <c r="FC456" s="282"/>
      <c r="FD456" s="282"/>
      <c r="FE456" s="282"/>
      <c r="FF456" s="282"/>
      <c r="FG456" s="282"/>
      <c r="FH456" s="282"/>
      <c r="FI456" s="282"/>
      <c r="FJ456" s="282"/>
      <c r="FK456" s="282"/>
      <c r="FL456" s="282"/>
      <c r="FM456" s="282"/>
      <c r="FN456" s="282"/>
      <c r="FO456" s="282"/>
      <c r="FP456" s="282"/>
      <c r="FQ456" s="282"/>
      <c r="FR456" s="282"/>
      <c r="FS456" s="282"/>
      <c r="FT456" s="282"/>
      <c r="FU456" s="282"/>
      <c r="FV456" s="282"/>
      <c r="FW456" s="282"/>
      <c r="FX456" s="282"/>
      <c r="FY456" s="282"/>
      <c r="FZ456" s="282"/>
      <c r="GA456" s="282"/>
      <c r="GB456" s="282"/>
      <c r="GC456" s="282"/>
      <c r="GD456" s="282"/>
      <c r="GE456" s="282"/>
      <c r="GF456" s="282"/>
      <c r="GG456" s="282"/>
      <c r="GH456" s="282"/>
      <c r="GI456" s="282"/>
      <c r="GJ456" s="282"/>
      <c r="GK456" s="282"/>
      <c r="GL456" s="282"/>
      <c r="GM456" s="282"/>
      <c r="GN456" s="282"/>
      <c r="GO456" s="282"/>
      <c r="GP456" s="282"/>
      <c r="GQ456" s="282"/>
      <c r="GR456" s="282"/>
      <c r="GS456" s="282"/>
      <c r="GT456" s="282"/>
      <c r="GU456" s="282"/>
      <c r="GV456" s="282"/>
      <c r="GW456" s="282"/>
      <c r="GX456" s="282"/>
      <c r="GY456" s="282"/>
      <c r="GZ456" s="282"/>
      <c r="HA456" s="282"/>
      <c r="HB456" s="282"/>
      <c r="HC456" s="282"/>
      <c r="HD456" s="282"/>
      <c r="HE456" s="282"/>
      <c r="HF456" s="282"/>
      <c r="HG456" s="282"/>
      <c r="HH456" s="282"/>
      <c r="HI456" s="282"/>
      <c r="HJ456" s="282"/>
      <c r="HK456" s="282"/>
      <c r="HL456" s="282"/>
      <c r="HM456" s="282"/>
      <c r="HN456" s="282"/>
      <c r="HO456" s="282"/>
      <c r="HP456" s="282"/>
      <c r="HQ456" s="282"/>
      <c r="HR456" s="282"/>
      <c r="HS456" s="282"/>
      <c r="HT456" s="282"/>
      <c r="HU456" s="282"/>
      <c r="HV456" s="282"/>
      <c r="HW456" s="282"/>
      <c r="HX456" s="282"/>
      <c r="HY456" s="282"/>
      <c r="HZ456" s="282"/>
      <c r="IA456" s="282"/>
      <c r="IB456" s="282"/>
      <c r="IC456" s="282"/>
      <c r="ID456" s="282"/>
      <c r="IE456" s="282"/>
      <c r="IF456" s="282"/>
      <c r="IG456" s="282"/>
      <c r="IH456" s="282"/>
      <c r="II456" s="282"/>
      <c r="IJ456" s="282"/>
      <c r="IK456" s="282"/>
    </row>
    <row r="457" spans="1:245">
      <c r="A457" s="301">
        <v>750011</v>
      </c>
      <c r="B457" s="314" t="s">
        <v>673</v>
      </c>
      <c r="C457" s="291" t="s">
        <v>562</v>
      </c>
      <c r="D457" s="291" t="s">
        <v>674</v>
      </c>
      <c r="E457" s="291" t="s">
        <v>529</v>
      </c>
      <c r="F457" s="292" t="s">
        <v>829</v>
      </c>
      <c r="G457" s="293">
        <f t="shared" si="73"/>
        <v>750011</v>
      </c>
      <c r="H457" s="293">
        <f>COUNTIF($J$4:J457,J457)</f>
        <v>6</v>
      </c>
      <c r="I457" s="293" t="str">
        <f>IF(H457=1,COUNTIF($H$4:H457,1),"")</f>
        <v/>
      </c>
      <c r="J457" s="294" t="str">
        <f t="shared" si="74"/>
        <v>手稲区01私立03認定こども園</v>
      </c>
      <c r="K457" s="294" t="str">
        <f t="shared" si="72"/>
        <v>稲穂中央保育園</v>
      </c>
      <c r="L457" s="295"/>
      <c r="M457" s="294"/>
      <c r="V457" s="282"/>
      <c r="W457" s="282"/>
      <c r="X457" s="282"/>
      <c r="Y457" s="282"/>
      <c r="Z457" s="282"/>
      <c r="AA457" s="282"/>
      <c r="AB457" s="282"/>
      <c r="AC457" s="282"/>
      <c r="AD457" s="282"/>
      <c r="AE457" s="282"/>
      <c r="AF457" s="282"/>
      <c r="AG457" s="282"/>
      <c r="AH457" s="282"/>
      <c r="AI457" s="282"/>
      <c r="AJ457" s="282"/>
      <c r="AK457" s="282"/>
      <c r="AL457" s="282"/>
      <c r="AM457" s="282"/>
      <c r="AN457" s="282"/>
      <c r="AO457" s="282"/>
      <c r="AP457" s="282"/>
      <c r="AQ457" s="282"/>
      <c r="AR457" s="282"/>
      <c r="AS457" s="282"/>
      <c r="AT457" s="282"/>
      <c r="AU457" s="282"/>
      <c r="AV457" s="282"/>
      <c r="AW457" s="282"/>
      <c r="AX457" s="282"/>
      <c r="AY457" s="282"/>
      <c r="AZ457" s="282"/>
      <c r="BA457" s="282"/>
      <c r="BB457" s="282"/>
      <c r="BC457" s="282"/>
      <c r="BD457" s="282"/>
      <c r="BE457" s="282"/>
      <c r="BF457" s="282"/>
      <c r="BG457" s="282"/>
      <c r="BH457" s="282"/>
      <c r="BI457" s="282"/>
      <c r="BJ457" s="282"/>
      <c r="BK457" s="282"/>
      <c r="BL457" s="282"/>
      <c r="BM457" s="282"/>
      <c r="BN457" s="282"/>
      <c r="BO457" s="282"/>
      <c r="BP457" s="282"/>
      <c r="BQ457" s="282"/>
      <c r="BR457" s="282"/>
      <c r="BS457" s="282"/>
      <c r="BT457" s="282"/>
      <c r="BU457" s="282"/>
      <c r="BV457" s="282"/>
      <c r="BW457" s="282"/>
      <c r="BX457" s="282"/>
      <c r="BY457" s="282"/>
      <c r="BZ457" s="282"/>
      <c r="CA457" s="282"/>
      <c r="CB457" s="282"/>
      <c r="CC457" s="282"/>
      <c r="CD457" s="282"/>
      <c r="CE457" s="282"/>
      <c r="CF457" s="282"/>
      <c r="CG457" s="282"/>
      <c r="CH457" s="282"/>
      <c r="CI457" s="282"/>
      <c r="CJ457" s="282"/>
      <c r="CK457" s="282"/>
      <c r="CL457" s="282"/>
      <c r="CM457" s="282"/>
      <c r="CN457" s="282"/>
      <c r="CO457" s="282"/>
      <c r="CP457" s="282"/>
      <c r="CQ457" s="282"/>
      <c r="CR457" s="282"/>
      <c r="CS457" s="282"/>
      <c r="CT457" s="282"/>
      <c r="CU457" s="282"/>
      <c r="CV457" s="282"/>
      <c r="CW457" s="282"/>
      <c r="CX457" s="282"/>
      <c r="CY457" s="282"/>
      <c r="CZ457" s="282"/>
      <c r="DA457" s="282"/>
      <c r="DB457" s="282"/>
      <c r="DC457" s="282"/>
      <c r="DD457" s="282"/>
      <c r="DE457" s="282"/>
      <c r="DF457" s="282"/>
      <c r="DG457" s="282"/>
      <c r="DH457" s="282"/>
      <c r="DI457" s="282"/>
      <c r="DJ457" s="282"/>
      <c r="DK457" s="282"/>
      <c r="DL457" s="282"/>
      <c r="DM457" s="282"/>
      <c r="DN457" s="282"/>
      <c r="DO457" s="282"/>
      <c r="DP457" s="282"/>
      <c r="DQ457" s="282"/>
      <c r="DR457" s="282"/>
      <c r="DS457" s="282"/>
      <c r="DT457" s="282"/>
      <c r="DU457" s="282"/>
      <c r="DV457" s="282"/>
      <c r="DW457" s="282"/>
      <c r="DX457" s="282"/>
      <c r="DY457" s="282"/>
      <c r="DZ457" s="282"/>
      <c r="EA457" s="282"/>
      <c r="EB457" s="282"/>
      <c r="EC457" s="282"/>
      <c r="ED457" s="282"/>
      <c r="EE457" s="282"/>
      <c r="EF457" s="282"/>
      <c r="EG457" s="282"/>
      <c r="EH457" s="282"/>
      <c r="EI457" s="282"/>
      <c r="EJ457" s="282"/>
      <c r="EK457" s="282"/>
      <c r="EL457" s="282"/>
      <c r="EM457" s="282"/>
      <c r="EN457" s="282"/>
      <c r="EO457" s="282"/>
      <c r="EP457" s="282"/>
      <c r="EQ457" s="282"/>
      <c r="ER457" s="282"/>
      <c r="ES457" s="282"/>
      <c r="ET457" s="282"/>
      <c r="EU457" s="282"/>
      <c r="EV457" s="282"/>
      <c r="EW457" s="282"/>
      <c r="EX457" s="282"/>
      <c r="EY457" s="282"/>
      <c r="EZ457" s="282"/>
      <c r="FA457" s="282"/>
      <c r="FB457" s="282"/>
      <c r="FC457" s="282"/>
      <c r="FD457" s="282"/>
      <c r="FE457" s="282"/>
      <c r="FF457" s="282"/>
      <c r="FG457" s="282"/>
      <c r="FH457" s="282"/>
      <c r="FI457" s="282"/>
      <c r="FJ457" s="282"/>
      <c r="FK457" s="282"/>
      <c r="FL457" s="282"/>
      <c r="FM457" s="282"/>
      <c r="FN457" s="282"/>
      <c r="FO457" s="282"/>
      <c r="FP457" s="282"/>
      <c r="FQ457" s="282"/>
      <c r="FR457" s="282"/>
      <c r="FS457" s="282"/>
      <c r="FT457" s="282"/>
      <c r="FU457" s="282"/>
      <c r="FV457" s="282"/>
      <c r="FW457" s="282"/>
      <c r="FX457" s="282"/>
      <c r="FY457" s="282"/>
      <c r="FZ457" s="282"/>
      <c r="GA457" s="282"/>
      <c r="GB457" s="282"/>
      <c r="GC457" s="282"/>
      <c r="GD457" s="282"/>
      <c r="GE457" s="282"/>
      <c r="GF457" s="282"/>
      <c r="GG457" s="282"/>
      <c r="GH457" s="282"/>
      <c r="GI457" s="282"/>
      <c r="GJ457" s="282"/>
      <c r="GK457" s="282"/>
      <c r="GL457" s="282"/>
      <c r="GM457" s="282"/>
      <c r="GN457" s="282"/>
      <c r="GO457" s="282"/>
      <c r="GP457" s="282"/>
      <c r="GQ457" s="282"/>
      <c r="GR457" s="282"/>
      <c r="GS457" s="282"/>
      <c r="GT457" s="282"/>
      <c r="GU457" s="282"/>
      <c r="GV457" s="282"/>
      <c r="GW457" s="282"/>
      <c r="GX457" s="282"/>
      <c r="GY457" s="282"/>
      <c r="GZ457" s="282"/>
      <c r="HA457" s="282"/>
      <c r="HB457" s="282"/>
      <c r="HC457" s="282"/>
      <c r="HD457" s="282"/>
      <c r="HE457" s="282"/>
      <c r="HF457" s="282"/>
      <c r="HG457" s="282"/>
      <c r="HH457" s="282"/>
      <c r="HI457" s="282"/>
      <c r="HJ457" s="282"/>
      <c r="HK457" s="282"/>
      <c r="HL457" s="282"/>
      <c r="HM457" s="282"/>
      <c r="HN457" s="282"/>
      <c r="HO457" s="282"/>
      <c r="HP457" s="282"/>
      <c r="HQ457" s="282"/>
      <c r="HR457" s="282"/>
      <c r="HS457" s="282"/>
      <c r="HT457" s="282"/>
      <c r="HU457" s="282"/>
      <c r="HV457" s="282"/>
      <c r="HW457" s="282"/>
      <c r="HX457" s="282"/>
      <c r="HY457" s="282"/>
      <c r="HZ457" s="282"/>
      <c r="IA457" s="282"/>
      <c r="IB457" s="282"/>
      <c r="IC457" s="282"/>
      <c r="ID457" s="282"/>
      <c r="IE457" s="282"/>
      <c r="IF457" s="282"/>
      <c r="IG457" s="282"/>
      <c r="IH457" s="282"/>
      <c r="II457" s="282"/>
      <c r="IJ457" s="282"/>
      <c r="IK457" s="282"/>
    </row>
    <row r="458" spans="1:245">
      <c r="A458" s="301">
        <v>750012</v>
      </c>
      <c r="B458" s="314" t="s">
        <v>673</v>
      </c>
      <c r="C458" s="291" t="s">
        <v>562</v>
      </c>
      <c r="D458" s="291" t="s">
        <v>676</v>
      </c>
      <c r="E458" s="291" t="s">
        <v>529</v>
      </c>
      <c r="F458" s="292" t="s">
        <v>830</v>
      </c>
      <c r="G458" s="293">
        <f t="shared" si="73"/>
        <v>750012</v>
      </c>
      <c r="H458" s="293">
        <f>COUNTIF($J$4:J458,J458)</f>
        <v>7</v>
      </c>
      <c r="I458" s="293" t="str">
        <f>IF(H458=1,COUNTIF($H$4:H458,1),"")</f>
        <v/>
      </c>
      <c r="J458" s="294" t="str">
        <f t="shared" si="74"/>
        <v>手稲区01私立03認定こども園</v>
      </c>
      <c r="K458" s="294" t="str">
        <f t="shared" si="72"/>
        <v>認定こども園まつばの杜</v>
      </c>
      <c r="L458" s="295"/>
      <c r="M458" s="294"/>
      <c r="V458" s="282"/>
      <c r="W458" s="282"/>
      <c r="X458" s="282"/>
      <c r="Y458" s="282"/>
      <c r="Z458" s="282"/>
      <c r="AA458" s="282"/>
      <c r="AB458" s="282"/>
      <c r="AC458" s="282"/>
      <c r="AD458" s="282"/>
      <c r="AE458" s="282"/>
      <c r="AF458" s="282"/>
      <c r="AG458" s="282"/>
      <c r="AH458" s="282"/>
      <c r="AI458" s="282"/>
      <c r="AJ458" s="282"/>
      <c r="AK458" s="282"/>
      <c r="AL458" s="282"/>
      <c r="AM458" s="282"/>
      <c r="AN458" s="282"/>
      <c r="AO458" s="282"/>
      <c r="AP458" s="282"/>
      <c r="AQ458" s="282"/>
      <c r="AR458" s="282"/>
      <c r="AS458" s="282"/>
      <c r="AT458" s="282"/>
      <c r="AU458" s="282"/>
      <c r="AV458" s="282"/>
      <c r="AW458" s="282"/>
      <c r="AX458" s="282"/>
      <c r="AY458" s="282"/>
      <c r="AZ458" s="282"/>
      <c r="BA458" s="282"/>
      <c r="BB458" s="282"/>
      <c r="BC458" s="282"/>
      <c r="BD458" s="282"/>
      <c r="BE458" s="282"/>
      <c r="BF458" s="282"/>
      <c r="BG458" s="282"/>
      <c r="BH458" s="282"/>
      <c r="BI458" s="282"/>
      <c r="BJ458" s="282"/>
      <c r="BK458" s="282"/>
      <c r="BL458" s="282"/>
      <c r="BM458" s="282"/>
      <c r="BN458" s="282"/>
      <c r="BO458" s="282"/>
      <c r="BP458" s="282"/>
      <c r="BQ458" s="282"/>
      <c r="BR458" s="282"/>
      <c r="BS458" s="282"/>
      <c r="BT458" s="282"/>
      <c r="BU458" s="282"/>
      <c r="BV458" s="282"/>
      <c r="BW458" s="282"/>
      <c r="BX458" s="282"/>
      <c r="BY458" s="282"/>
      <c r="BZ458" s="282"/>
      <c r="CA458" s="282"/>
      <c r="CB458" s="282"/>
      <c r="CC458" s="282"/>
      <c r="CD458" s="282"/>
      <c r="CE458" s="282"/>
      <c r="CF458" s="282"/>
      <c r="CG458" s="282"/>
      <c r="CH458" s="282"/>
      <c r="CI458" s="282"/>
      <c r="CJ458" s="282"/>
      <c r="CK458" s="282"/>
      <c r="CL458" s="282"/>
      <c r="CM458" s="282"/>
      <c r="CN458" s="282"/>
      <c r="CO458" s="282"/>
      <c r="CP458" s="282"/>
      <c r="CQ458" s="282"/>
      <c r="CR458" s="282"/>
      <c r="CS458" s="282"/>
      <c r="CT458" s="282"/>
      <c r="CU458" s="282"/>
      <c r="CV458" s="282"/>
      <c r="CW458" s="282"/>
      <c r="CX458" s="282"/>
      <c r="CY458" s="282"/>
      <c r="CZ458" s="282"/>
      <c r="DA458" s="282"/>
      <c r="DB458" s="282"/>
      <c r="DC458" s="282"/>
      <c r="DD458" s="282"/>
      <c r="DE458" s="282"/>
      <c r="DF458" s="282"/>
      <c r="DG458" s="282"/>
      <c r="DH458" s="282"/>
      <c r="DI458" s="282"/>
      <c r="DJ458" s="282"/>
      <c r="DK458" s="282"/>
      <c r="DL458" s="282"/>
      <c r="DM458" s="282"/>
      <c r="DN458" s="282"/>
      <c r="DO458" s="282"/>
      <c r="DP458" s="282"/>
      <c r="DQ458" s="282"/>
      <c r="DR458" s="282"/>
      <c r="DS458" s="282"/>
      <c r="DT458" s="282"/>
      <c r="DU458" s="282"/>
      <c r="DV458" s="282"/>
      <c r="DW458" s="282"/>
      <c r="DX458" s="282"/>
      <c r="DY458" s="282"/>
      <c r="DZ458" s="282"/>
      <c r="EA458" s="282"/>
      <c r="EB458" s="282"/>
      <c r="EC458" s="282"/>
      <c r="ED458" s="282"/>
      <c r="EE458" s="282"/>
      <c r="EF458" s="282"/>
      <c r="EG458" s="282"/>
      <c r="EH458" s="282"/>
      <c r="EI458" s="282"/>
      <c r="EJ458" s="282"/>
      <c r="EK458" s="282"/>
      <c r="EL458" s="282"/>
      <c r="EM458" s="282"/>
      <c r="EN458" s="282"/>
      <c r="EO458" s="282"/>
      <c r="EP458" s="282"/>
      <c r="EQ458" s="282"/>
      <c r="ER458" s="282"/>
      <c r="ES458" s="282"/>
      <c r="ET458" s="282"/>
      <c r="EU458" s="282"/>
      <c r="EV458" s="282"/>
      <c r="EW458" s="282"/>
      <c r="EX458" s="282"/>
      <c r="EY458" s="282"/>
      <c r="EZ458" s="282"/>
      <c r="FA458" s="282"/>
      <c r="FB458" s="282"/>
      <c r="FC458" s="282"/>
      <c r="FD458" s="282"/>
      <c r="FE458" s="282"/>
      <c r="FF458" s="282"/>
      <c r="FG458" s="282"/>
      <c r="FH458" s="282"/>
      <c r="FI458" s="282"/>
      <c r="FJ458" s="282"/>
      <c r="FK458" s="282"/>
      <c r="FL458" s="282"/>
      <c r="FM458" s="282"/>
      <c r="FN458" s="282"/>
      <c r="FO458" s="282"/>
      <c r="FP458" s="282"/>
      <c r="FQ458" s="282"/>
      <c r="FR458" s="282"/>
      <c r="FS458" s="282"/>
      <c r="FT458" s="282"/>
      <c r="FU458" s="282"/>
      <c r="FV458" s="282"/>
      <c r="FW458" s="282"/>
      <c r="FX458" s="282"/>
      <c r="FY458" s="282"/>
      <c r="FZ458" s="282"/>
      <c r="GA458" s="282"/>
      <c r="GB458" s="282"/>
      <c r="GC458" s="282"/>
      <c r="GD458" s="282"/>
      <c r="GE458" s="282"/>
      <c r="GF458" s="282"/>
      <c r="GG458" s="282"/>
      <c r="GH458" s="282"/>
      <c r="GI458" s="282"/>
      <c r="GJ458" s="282"/>
      <c r="GK458" s="282"/>
      <c r="GL458" s="282"/>
      <c r="GM458" s="282"/>
      <c r="GN458" s="282"/>
      <c r="GO458" s="282"/>
      <c r="GP458" s="282"/>
      <c r="GQ458" s="282"/>
      <c r="GR458" s="282"/>
      <c r="GS458" s="282"/>
      <c r="GT458" s="282"/>
      <c r="GU458" s="282"/>
      <c r="GV458" s="282"/>
      <c r="GW458" s="282"/>
      <c r="GX458" s="282"/>
      <c r="GY458" s="282"/>
      <c r="GZ458" s="282"/>
      <c r="HA458" s="282"/>
      <c r="HB458" s="282"/>
      <c r="HC458" s="282"/>
      <c r="HD458" s="282"/>
      <c r="HE458" s="282"/>
      <c r="HF458" s="282"/>
      <c r="HG458" s="282"/>
      <c r="HH458" s="282"/>
      <c r="HI458" s="282"/>
      <c r="HJ458" s="282"/>
      <c r="HK458" s="282"/>
      <c r="HL458" s="282"/>
      <c r="HM458" s="282"/>
      <c r="HN458" s="282"/>
      <c r="HO458" s="282"/>
      <c r="HP458" s="282"/>
      <c r="HQ458" s="282"/>
      <c r="HR458" s="282"/>
      <c r="HS458" s="282"/>
      <c r="HT458" s="282"/>
      <c r="HU458" s="282"/>
      <c r="HV458" s="282"/>
      <c r="HW458" s="282"/>
      <c r="HX458" s="282"/>
      <c r="HY458" s="282"/>
      <c r="HZ458" s="282"/>
      <c r="IA458" s="282"/>
      <c r="IB458" s="282"/>
      <c r="IC458" s="282"/>
      <c r="ID458" s="282"/>
      <c r="IE458" s="282"/>
      <c r="IF458" s="282"/>
      <c r="IG458" s="282"/>
      <c r="IH458" s="282"/>
      <c r="II458" s="282"/>
      <c r="IJ458" s="282"/>
      <c r="IK458" s="282"/>
    </row>
    <row r="459" spans="1:245">
      <c r="A459" s="301">
        <v>750015</v>
      </c>
      <c r="B459" s="314" t="s">
        <v>673</v>
      </c>
      <c r="C459" s="291" t="s">
        <v>562</v>
      </c>
      <c r="D459" s="291" t="s">
        <v>681</v>
      </c>
      <c r="E459" s="291" t="s">
        <v>529</v>
      </c>
      <c r="F459" s="292" t="s">
        <v>831</v>
      </c>
      <c r="G459" s="293">
        <f t="shared" si="73"/>
        <v>750015</v>
      </c>
      <c r="H459" s="293">
        <f>COUNTIF($J$4:J459,J459)</f>
        <v>8</v>
      </c>
      <c r="I459" s="293" t="str">
        <f>IF(H459=1,COUNTIF($H$4:H459,1),"")</f>
        <v/>
      </c>
      <c r="J459" s="294" t="str">
        <f t="shared" si="74"/>
        <v>手稲区01私立03認定こども園</v>
      </c>
      <c r="K459" s="294" t="str">
        <f t="shared" si="72"/>
        <v>手稲やまなみ子ども園</v>
      </c>
      <c r="L459" s="295"/>
      <c r="M459" s="294"/>
      <c r="V459" s="282"/>
      <c r="W459" s="282"/>
      <c r="X459" s="282"/>
      <c r="Y459" s="282"/>
      <c r="Z459" s="282"/>
      <c r="AA459" s="282"/>
      <c r="AB459" s="282"/>
      <c r="AC459" s="282"/>
      <c r="AD459" s="282"/>
      <c r="AE459" s="282"/>
      <c r="AF459" s="282"/>
      <c r="AG459" s="282"/>
      <c r="AH459" s="282"/>
      <c r="AI459" s="282"/>
      <c r="AJ459" s="282"/>
      <c r="AK459" s="282"/>
      <c r="AL459" s="282"/>
      <c r="AM459" s="282"/>
      <c r="AN459" s="282"/>
      <c r="AO459" s="282"/>
      <c r="AP459" s="282"/>
      <c r="AQ459" s="282"/>
      <c r="AR459" s="282"/>
      <c r="AS459" s="282"/>
      <c r="AT459" s="282"/>
      <c r="AU459" s="282"/>
      <c r="AV459" s="282"/>
      <c r="AW459" s="282"/>
      <c r="AX459" s="282"/>
      <c r="AY459" s="282"/>
      <c r="AZ459" s="282"/>
      <c r="BA459" s="282"/>
      <c r="BB459" s="282"/>
      <c r="BC459" s="282"/>
      <c r="BD459" s="282"/>
      <c r="BE459" s="282"/>
      <c r="BF459" s="282"/>
      <c r="BG459" s="282"/>
      <c r="BH459" s="282"/>
      <c r="BI459" s="282"/>
      <c r="BJ459" s="282"/>
      <c r="BK459" s="282"/>
      <c r="BL459" s="282"/>
      <c r="BM459" s="282"/>
      <c r="BN459" s="282"/>
      <c r="BO459" s="282"/>
      <c r="BP459" s="282"/>
      <c r="BQ459" s="282"/>
      <c r="BR459" s="282"/>
      <c r="BS459" s="282"/>
      <c r="BT459" s="282"/>
      <c r="BU459" s="282"/>
      <c r="BV459" s="282"/>
      <c r="BW459" s="282"/>
      <c r="BX459" s="282"/>
      <c r="BY459" s="282"/>
      <c r="BZ459" s="282"/>
      <c r="CA459" s="282"/>
      <c r="CB459" s="282"/>
      <c r="CC459" s="282"/>
      <c r="CD459" s="282"/>
      <c r="CE459" s="282"/>
      <c r="CF459" s="282"/>
      <c r="CG459" s="282"/>
      <c r="CH459" s="282"/>
      <c r="CI459" s="282"/>
      <c r="CJ459" s="282"/>
      <c r="CK459" s="282"/>
      <c r="CL459" s="282"/>
      <c r="CM459" s="282"/>
      <c r="CN459" s="282"/>
      <c r="CO459" s="282"/>
      <c r="CP459" s="282"/>
      <c r="CQ459" s="282"/>
      <c r="CR459" s="282"/>
      <c r="CS459" s="282"/>
      <c r="CT459" s="282"/>
      <c r="CU459" s="282"/>
      <c r="CV459" s="282"/>
      <c r="CW459" s="282"/>
      <c r="CX459" s="282"/>
      <c r="CY459" s="282"/>
      <c r="CZ459" s="282"/>
      <c r="DA459" s="282"/>
      <c r="DB459" s="282"/>
      <c r="DC459" s="282"/>
      <c r="DD459" s="282"/>
      <c r="DE459" s="282"/>
      <c r="DF459" s="282"/>
      <c r="DG459" s="282"/>
      <c r="DH459" s="282"/>
      <c r="DI459" s="282"/>
      <c r="DJ459" s="282"/>
      <c r="DK459" s="282"/>
      <c r="DL459" s="282"/>
      <c r="DM459" s="282"/>
      <c r="DN459" s="282"/>
      <c r="DO459" s="282"/>
      <c r="DP459" s="282"/>
      <c r="DQ459" s="282"/>
      <c r="DR459" s="282"/>
      <c r="DS459" s="282"/>
      <c r="DT459" s="282"/>
      <c r="DU459" s="282"/>
      <c r="DV459" s="282"/>
      <c r="DW459" s="282"/>
      <c r="DX459" s="282"/>
      <c r="DY459" s="282"/>
      <c r="DZ459" s="282"/>
      <c r="EA459" s="282"/>
      <c r="EB459" s="282"/>
      <c r="EC459" s="282"/>
      <c r="ED459" s="282"/>
      <c r="EE459" s="282"/>
      <c r="EF459" s="282"/>
      <c r="EG459" s="282"/>
      <c r="EH459" s="282"/>
      <c r="EI459" s="282"/>
      <c r="EJ459" s="282"/>
      <c r="EK459" s="282"/>
      <c r="EL459" s="282"/>
      <c r="EM459" s="282"/>
      <c r="EN459" s="282"/>
      <c r="EO459" s="282"/>
      <c r="EP459" s="282"/>
      <c r="EQ459" s="282"/>
      <c r="ER459" s="282"/>
      <c r="ES459" s="282"/>
      <c r="ET459" s="282"/>
      <c r="EU459" s="282"/>
      <c r="EV459" s="282"/>
      <c r="EW459" s="282"/>
      <c r="EX459" s="282"/>
      <c r="EY459" s="282"/>
      <c r="EZ459" s="282"/>
      <c r="FA459" s="282"/>
      <c r="FB459" s="282"/>
      <c r="FC459" s="282"/>
      <c r="FD459" s="282"/>
      <c r="FE459" s="282"/>
      <c r="FF459" s="282"/>
      <c r="FG459" s="282"/>
      <c r="FH459" s="282"/>
      <c r="FI459" s="282"/>
      <c r="FJ459" s="282"/>
      <c r="FK459" s="282"/>
      <c r="FL459" s="282"/>
      <c r="FM459" s="282"/>
      <c r="FN459" s="282"/>
      <c r="FO459" s="282"/>
      <c r="FP459" s="282"/>
      <c r="FQ459" s="282"/>
      <c r="FR459" s="282"/>
      <c r="FS459" s="282"/>
      <c r="FT459" s="282"/>
      <c r="FU459" s="282"/>
      <c r="FV459" s="282"/>
      <c r="FW459" s="282"/>
      <c r="FX459" s="282"/>
      <c r="FY459" s="282"/>
      <c r="FZ459" s="282"/>
      <c r="GA459" s="282"/>
      <c r="GB459" s="282"/>
      <c r="GC459" s="282"/>
      <c r="GD459" s="282"/>
      <c r="GE459" s="282"/>
      <c r="GF459" s="282"/>
      <c r="GG459" s="282"/>
      <c r="GH459" s="282"/>
      <c r="GI459" s="282"/>
      <c r="GJ459" s="282"/>
      <c r="GK459" s="282"/>
      <c r="GL459" s="282"/>
      <c r="GM459" s="282"/>
      <c r="GN459" s="282"/>
      <c r="GO459" s="282"/>
      <c r="GP459" s="282"/>
      <c r="GQ459" s="282"/>
      <c r="GR459" s="282"/>
      <c r="GS459" s="282"/>
      <c r="GT459" s="282"/>
      <c r="GU459" s="282"/>
      <c r="GV459" s="282"/>
      <c r="GW459" s="282"/>
      <c r="GX459" s="282"/>
      <c r="GY459" s="282"/>
      <c r="GZ459" s="282"/>
      <c r="HA459" s="282"/>
      <c r="HB459" s="282"/>
      <c r="HC459" s="282"/>
      <c r="HD459" s="282"/>
      <c r="HE459" s="282"/>
      <c r="HF459" s="282"/>
      <c r="HG459" s="282"/>
      <c r="HH459" s="282"/>
      <c r="HI459" s="282"/>
      <c r="HJ459" s="282"/>
      <c r="HK459" s="282"/>
      <c r="HL459" s="282"/>
      <c r="HM459" s="282"/>
      <c r="HN459" s="282"/>
      <c r="HO459" s="282"/>
      <c r="HP459" s="282"/>
      <c r="HQ459" s="282"/>
      <c r="HR459" s="282"/>
      <c r="HS459" s="282"/>
      <c r="HT459" s="282"/>
      <c r="HU459" s="282"/>
      <c r="HV459" s="282"/>
      <c r="HW459" s="282"/>
      <c r="HX459" s="282"/>
      <c r="HY459" s="282"/>
      <c r="HZ459" s="282"/>
      <c r="IA459" s="282"/>
      <c r="IB459" s="282"/>
      <c r="IC459" s="282"/>
      <c r="ID459" s="282"/>
      <c r="IE459" s="282"/>
      <c r="IF459" s="282"/>
      <c r="IG459" s="282"/>
      <c r="IH459" s="282"/>
      <c r="II459" s="282"/>
      <c r="IJ459" s="282"/>
      <c r="IK459" s="282"/>
    </row>
    <row r="460" spans="1:245">
      <c r="A460" s="301">
        <v>750024</v>
      </c>
      <c r="B460" s="314" t="s">
        <v>673</v>
      </c>
      <c r="C460" s="291" t="s">
        <v>562</v>
      </c>
      <c r="D460" s="291" t="s">
        <v>676</v>
      </c>
      <c r="E460" s="291" t="s">
        <v>529</v>
      </c>
      <c r="F460" s="292" t="s">
        <v>832</v>
      </c>
      <c r="G460" s="293">
        <f t="shared" si="73"/>
        <v>750024</v>
      </c>
      <c r="H460" s="293">
        <f>COUNTIF($J$4:J460,J460)</f>
        <v>9</v>
      </c>
      <c r="I460" s="293" t="str">
        <f>IF(H460=1,COUNTIF($H$4:H460,1),"")</f>
        <v/>
      </c>
      <c r="J460" s="294" t="str">
        <f t="shared" si="74"/>
        <v>手稲区01私立03認定こども園</v>
      </c>
      <c r="K460" s="294" t="str">
        <f t="shared" si="72"/>
        <v>認定こども園ほしおきガーデン星の子幼稚園</v>
      </c>
      <c r="L460" s="295"/>
      <c r="M460" s="294"/>
      <c r="V460" s="282"/>
      <c r="W460" s="282"/>
      <c r="X460" s="282"/>
      <c r="Y460" s="282"/>
      <c r="Z460" s="282"/>
      <c r="AA460" s="282"/>
      <c r="AB460" s="282"/>
      <c r="AC460" s="282"/>
      <c r="AD460" s="282"/>
      <c r="AE460" s="282"/>
      <c r="AF460" s="282"/>
      <c r="AG460" s="282"/>
      <c r="AH460" s="282"/>
      <c r="AI460" s="282"/>
      <c r="AJ460" s="282"/>
      <c r="AK460" s="282"/>
      <c r="AL460" s="282"/>
      <c r="AM460" s="282"/>
      <c r="AN460" s="282"/>
      <c r="AO460" s="282"/>
      <c r="AP460" s="282"/>
      <c r="AQ460" s="282"/>
      <c r="AR460" s="282"/>
      <c r="AS460" s="282"/>
      <c r="AT460" s="282"/>
      <c r="AU460" s="282"/>
      <c r="AV460" s="282"/>
      <c r="AW460" s="282"/>
      <c r="AX460" s="282"/>
      <c r="AY460" s="282"/>
      <c r="AZ460" s="282"/>
      <c r="BA460" s="282"/>
      <c r="BB460" s="282"/>
      <c r="BC460" s="282"/>
      <c r="BD460" s="282"/>
      <c r="BE460" s="282"/>
      <c r="BF460" s="282"/>
      <c r="BG460" s="282"/>
      <c r="BH460" s="282"/>
      <c r="BI460" s="282"/>
      <c r="BJ460" s="282"/>
      <c r="BK460" s="282"/>
      <c r="BL460" s="282"/>
      <c r="BM460" s="282"/>
      <c r="BN460" s="282"/>
      <c r="BO460" s="282"/>
      <c r="BP460" s="282"/>
      <c r="BQ460" s="282"/>
      <c r="BR460" s="282"/>
      <c r="BS460" s="282"/>
      <c r="BT460" s="282"/>
      <c r="BU460" s="282"/>
      <c r="BV460" s="282"/>
      <c r="BW460" s="282"/>
      <c r="BX460" s="282"/>
      <c r="BY460" s="282"/>
      <c r="BZ460" s="282"/>
      <c r="CA460" s="282"/>
      <c r="CB460" s="282"/>
      <c r="CC460" s="282"/>
      <c r="CD460" s="282"/>
      <c r="CE460" s="282"/>
      <c r="CF460" s="282"/>
      <c r="CG460" s="282"/>
      <c r="CH460" s="282"/>
      <c r="CI460" s="282"/>
      <c r="CJ460" s="282"/>
      <c r="CK460" s="282"/>
      <c r="CL460" s="282"/>
      <c r="CM460" s="282"/>
      <c r="CN460" s="282"/>
      <c r="CO460" s="282"/>
      <c r="CP460" s="282"/>
      <c r="CQ460" s="282"/>
      <c r="CR460" s="282"/>
      <c r="CS460" s="282"/>
      <c r="CT460" s="282"/>
      <c r="CU460" s="282"/>
      <c r="CV460" s="282"/>
      <c r="CW460" s="282"/>
      <c r="CX460" s="282"/>
      <c r="CY460" s="282"/>
      <c r="CZ460" s="282"/>
      <c r="DA460" s="282"/>
      <c r="DB460" s="282"/>
      <c r="DC460" s="282"/>
      <c r="DD460" s="282"/>
      <c r="DE460" s="282"/>
      <c r="DF460" s="282"/>
      <c r="DG460" s="282"/>
      <c r="DH460" s="282"/>
      <c r="DI460" s="282"/>
      <c r="DJ460" s="282"/>
      <c r="DK460" s="282"/>
      <c r="DL460" s="282"/>
      <c r="DM460" s="282"/>
      <c r="DN460" s="282"/>
      <c r="DO460" s="282"/>
      <c r="DP460" s="282"/>
      <c r="DQ460" s="282"/>
      <c r="DR460" s="282"/>
      <c r="DS460" s="282"/>
      <c r="DT460" s="282"/>
      <c r="DU460" s="282"/>
      <c r="DV460" s="282"/>
      <c r="DW460" s="282"/>
      <c r="DX460" s="282"/>
      <c r="DY460" s="282"/>
      <c r="DZ460" s="282"/>
      <c r="EA460" s="282"/>
      <c r="EB460" s="282"/>
      <c r="EC460" s="282"/>
      <c r="ED460" s="282"/>
      <c r="EE460" s="282"/>
      <c r="EF460" s="282"/>
      <c r="EG460" s="282"/>
      <c r="EH460" s="282"/>
      <c r="EI460" s="282"/>
      <c r="EJ460" s="282"/>
      <c r="EK460" s="282"/>
      <c r="EL460" s="282"/>
      <c r="EM460" s="282"/>
      <c r="EN460" s="282"/>
      <c r="EO460" s="282"/>
      <c r="EP460" s="282"/>
      <c r="EQ460" s="282"/>
      <c r="ER460" s="282"/>
      <c r="ES460" s="282"/>
      <c r="ET460" s="282"/>
      <c r="EU460" s="282"/>
      <c r="EV460" s="282"/>
      <c r="EW460" s="282"/>
      <c r="EX460" s="282"/>
      <c r="EY460" s="282"/>
      <c r="EZ460" s="282"/>
      <c r="FA460" s="282"/>
      <c r="FB460" s="282"/>
      <c r="FC460" s="282"/>
      <c r="FD460" s="282"/>
      <c r="FE460" s="282"/>
      <c r="FF460" s="282"/>
      <c r="FG460" s="282"/>
      <c r="FH460" s="282"/>
      <c r="FI460" s="282"/>
      <c r="FJ460" s="282"/>
      <c r="FK460" s="282"/>
      <c r="FL460" s="282"/>
      <c r="FM460" s="282"/>
      <c r="FN460" s="282"/>
      <c r="FO460" s="282"/>
      <c r="FP460" s="282"/>
      <c r="FQ460" s="282"/>
      <c r="FR460" s="282"/>
      <c r="FS460" s="282"/>
      <c r="FT460" s="282"/>
      <c r="FU460" s="282"/>
      <c r="FV460" s="282"/>
      <c r="FW460" s="282"/>
      <c r="FX460" s="282"/>
      <c r="FY460" s="282"/>
      <c r="FZ460" s="282"/>
      <c r="GA460" s="282"/>
      <c r="GB460" s="282"/>
      <c r="GC460" s="282"/>
      <c r="GD460" s="282"/>
      <c r="GE460" s="282"/>
      <c r="GF460" s="282"/>
      <c r="GG460" s="282"/>
      <c r="GH460" s="282"/>
      <c r="GI460" s="282"/>
      <c r="GJ460" s="282"/>
      <c r="GK460" s="282"/>
      <c r="GL460" s="282"/>
      <c r="GM460" s="282"/>
      <c r="GN460" s="282"/>
      <c r="GO460" s="282"/>
      <c r="GP460" s="282"/>
      <c r="GQ460" s="282"/>
      <c r="GR460" s="282"/>
      <c r="GS460" s="282"/>
      <c r="GT460" s="282"/>
      <c r="GU460" s="282"/>
      <c r="GV460" s="282"/>
      <c r="GW460" s="282"/>
      <c r="GX460" s="282"/>
      <c r="GY460" s="282"/>
      <c r="GZ460" s="282"/>
      <c r="HA460" s="282"/>
      <c r="HB460" s="282"/>
      <c r="HC460" s="282"/>
      <c r="HD460" s="282"/>
      <c r="HE460" s="282"/>
      <c r="HF460" s="282"/>
      <c r="HG460" s="282"/>
      <c r="HH460" s="282"/>
      <c r="HI460" s="282"/>
      <c r="HJ460" s="282"/>
      <c r="HK460" s="282"/>
      <c r="HL460" s="282"/>
      <c r="HM460" s="282"/>
      <c r="HN460" s="282"/>
      <c r="HO460" s="282"/>
      <c r="HP460" s="282"/>
      <c r="HQ460" s="282"/>
      <c r="HR460" s="282"/>
      <c r="HS460" s="282"/>
      <c r="HT460" s="282"/>
      <c r="HU460" s="282"/>
      <c r="HV460" s="282"/>
      <c r="HW460" s="282"/>
      <c r="HX460" s="282"/>
      <c r="HY460" s="282"/>
      <c r="HZ460" s="282"/>
      <c r="IA460" s="282"/>
      <c r="IB460" s="282"/>
      <c r="IC460" s="282"/>
      <c r="ID460" s="282"/>
      <c r="IE460" s="282"/>
      <c r="IF460" s="282"/>
      <c r="IG460" s="282"/>
      <c r="IH460" s="282"/>
      <c r="II460" s="282"/>
      <c r="IJ460" s="282"/>
      <c r="IK460" s="282"/>
    </row>
    <row r="461" spans="1:245">
      <c r="A461" s="301">
        <v>750028</v>
      </c>
      <c r="B461" s="314" t="s">
        <v>673</v>
      </c>
      <c r="C461" s="291" t="s">
        <v>562</v>
      </c>
      <c r="D461" s="291" t="s">
        <v>681</v>
      </c>
      <c r="E461" s="291" t="s">
        <v>529</v>
      </c>
      <c r="F461" s="292" t="s">
        <v>833</v>
      </c>
      <c r="G461" s="293">
        <f t="shared" si="73"/>
        <v>750028</v>
      </c>
      <c r="H461" s="293">
        <f>COUNTIF($J$4:J461,J461)</f>
        <v>10</v>
      </c>
      <c r="I461" s="293" t="str">
        <f>IF(H461=1,COUNTIF($H$4:H461,1),"")</f>
        <v/>
      </c>
      <c r="J461" s="294" t="str">
        <f t="shared" si="74"/>
        <v>手稲区01私立03認定こども園</v>
      </c>
      <c r="K461" s="294" t="str">
        <f t="shared" si="72"/>
        <v>幼保連携型認定こども園山王幼稚園</v>
      </c>
      <c r="L461" s="295"/>
      <c r="M461" s="294"/>
      <c r="V461" s="282"/>
      <c r="W461" s="282"/>
      <c r="X461" s="282"/>
      <c r="Y461" s="282"/>
      <c r="Z461" s="282"/>
      <c r="AA461" s="282"/>
      <c r="AB461" s="282"/>
      <c r="AC461" s="282"/>
      <c r="AD461" s="282"/>
      <c r="AE461" s="282"/>
      <c r="AF461" s="282"/>
      <c r="AG461" s="282"/>
      <c r="AH461" s="282"/>
      <c r="AI461" s="282"/>
      <c r="AJ461" s="282"/>
      <c r="AK461" s="282"/>
      <c r="AL461" s="282"/>
      <c r="AM461" s="282"/>
      <c r="AN461" s="282"/>
      <c r="AO461" s="282"/>
      <c r="AP461" s="282"/>
      <c r="AQ461" s="282"/>
      <c r="AR461" s="282"/>
      <c r="AS461" s="282"/>
      <c r="AT461" s="282"/>
      <c r="AU461" s="282"/>
      <c r="AV461" s="282"/>
      <c r="AW461" s="282"/>
      <c r="AX461" s="282"/>
      <c r="AY461" s="282"/>
      <c r="AZ461" s="282"/>
      <c r="BA461" s="282"/>
      <c r="BB461" s="282"/>
      <c r="BC461" s="282"/>
      <c r="BD461" s="282"/>
      <c r="BE461" s="282"/>
      <c r="BF461" s="282"/>
      <c r="BG461" s="282"/>
      <c r="BH461" s="282"/>
      <c r="BI461" s="282"/>
      <c r="BJ461" s="282"/>
      <c r="BK461" s="282"/>
      <c r="BL461" s="282"/>
      <c r="BM461" s="282"/>
      <c r="BN461" s="282"/>
      <c r="BO461" s="282"/>
      <c r="BP461" s="282"/>
      <c r="BQ461" s="282"/>
      <c r="BR461" s="282"/>
      <c r="BS461" s="282"/>
      <c r="BT461" s="282"/>
      <c r="BU461" s="282"/>
      <c r="BV461" s="282"/>
      <c r="BW461" s="282"/>
      <c r="BX461" s="282"/>
      <c r="BY461" s="282"/>
      <c r="BZ461" s="282"/>
      <c r="CA461" s="282"/>
      <c r="CB461" s="282"/>
      <c r="CC461" s="282"/>
      <c r="CD461" s="282"/>
      <c r="CE461" s="282"/>
      <c r="CF461" s="282"/>
      <c r="CG461" s="282"/>
      <c r="CH461" s="282"/>
      <c r="CI461" s="282"/>
      <c r="CJ461" s="282"/>
      <c r="CK461" s="282"/>
      <c r="CL461" s="282"/>
      <c r="CM461" s="282"/>
      <c r="CN461" s="282"/>
      <c r="CO461" s="282"/>
      <c r="CP461" s="282"/>
      <c r="CQ461" s="282"/>
      <c r="CR461" s="282"/>
      <c r="CS461" s="282"/>
      <c r="CT461" s="282"/>
      <c r="CU461" s="282"/>
      <c r="CV461" s="282"/>
      <c r="CW461" s="282"/>
      <c r="CX461" s="282"/>
      <c r="CY461" s="282"/>
      <c r="CZ461" s="282"/>
      <c r="DA461" s="282"/>
      <c r="DB461" s="282"/>
      <c r="DC461" s="282"/>
      <c r="DD461" s="282"/>
      <c r="DE461" s="282"/>
      <c r="DF461" s="282"/>
      <c r="DG461" s="282"/>
      <c r="DH461" s="282"/>
      <c r="DI461" s="282"/>
      <c r="DJ461" s="282"/>
      <c r="DK461" s="282"/>
      <c r="DL461" s="282"/>
      <c r="DM461" s="282"/>
      <c r="DN461" s="282"/>
      <c r="DO461" s="282"/>
      <c r="DP461" s="282"/>
      <c r="DQ461" s="282"/>
      <c r="DR461" s="282"/>
      <c r="DS461" s="282"/>
      <c r="DT461" s="282"/>
      <c r="DU461" s="282"/>
      <c r="DV461" s="282"/>
      <c r="DW461" s="282"/>
      <c r="DX461" s="282"/>
      <c r="DY461" s="282"/>
      <c r="DZ461" s="282"/>
      <c r="EA461" s="282"/>
      <c r="EB461" s="282"/>
      <c r="EC461" s="282"/>
      <c r="ED461" s="282"/>
      <c r="EE461" s="282"/>
      <c r="EF461" s="282"/>
      <c r="EG461" s="282"/>
      <c r="EH461" s="282"/>
      <c r="EI461" s="282"/>
      <c r="EJ461" s="282"/>
      <c r="EK461" s="282"/>
      <c r="EL461" s="282"/>
      <c r="EM461" s="282"/>
      <c r="EN461" s="282"/>
      <c r="EO461" s="282"/>
      <c r="EP461" s="282"/>
      <c r="EQ461" s="282"/>
      <c r="ER461" s="282"/>
      <c r="ES461" s="282"/>
      <c r="ET461" s="282"/>
      <c r="EU461" s="282"/>
      <c r="EV461" s="282"/>
      <c r="EW461" s="282"/>
      <c r="EX461" s="282"/>
      <c r="EY461" s="282"/>
      <c r="EZ461" s="282"/>
      <c r="FA461" s="282"/>
      <c r="FB461" s="282"/>
      <c r="FC461" s="282"/>
      <c r="FD461" s="282"/>
      <c r="FE461" s="282"/>
      <c r="FF461" s="282"/>
      <c r="FG461" s="282"/>
      <c r="FH461" s="282"/>
      <c r="FI461" s="282"/>
      <c r="FJ461" s="282"/>
      <c r="FK461" s="282"/>
      <c r="FL461" s="282"/>
      <c r="FM461" s="282"/>
      <c r="FN461" s="282"/>
      <c r="FO461" s="282"/>
      <c r="FP461" s="282"/>
      <c r="FQ461" s="282"/>
      <c r="FR461" s="282"/>
      <c r="FS461" s="282"/>
      <c r="FT461" s="282"/>
      <c r="FU461" s="282"/>
      <c r="FV461" s="282"/>
      <c r="FW461" s="282"/>
      <c r="FX461" s="282"/>
      <c r="FY461" s="282"/>
      <c r="FZ461" s="282"/>
      <c r="GA461" s="282"/>
      <c r="GB461" s="282"/>
      <c r="GC461" s="282"/>
      <c r="GD461" s="282"/>
      <c r="GE461" s="282"/>
      <c r="GF461" s="282"/>
      <c r="GG461" s="282"/>
      <c r="GH461" s="282"/>
      <c r="GI461" s="282"/>
      <c r="GJ461" s="282"/>
      <c r="GK461" s="282"/>
      <c r="GL461" s="282"/>
      <c r="GM461" s="282"/>
      <c r="GN461" s="282"/>
      <c r="GO461" s="282"/>
      <c r="GP461" s="282"/>
      <c r="GQ461" s="282"/>
      <c r="GR461" s="282"/>
      <c r="GS461" s="282"/>
      <c r="GT461" s="282"/>
      <c r="GU461" s="282"/>
      <c r="GV461" s="282"/>
      <c r="GW461" s="282"/>
      <c r="GX461" s="282"/>
      <c r="GY461" s="282"/>
      <c r="GZ461" s="282"/>
      <c r="HA461" s="282"/>
      <c r="HB461" s="282"/>
      <c r="HC461" s="282"/>
      <c r="HD461" s="282"/>
      <c r="HE461" s="282"/>
      <c r="HF461" s="282"/>
      <c r="HG461" s="282"/>
      <c r="HH461" s="282"/>
      <c r="HI461" s="282"/>
      <c r="HJ461" s="282"/>
      <c r="HK461" s="282"/>
      <c r="HL461" s="282"/>
      <c r="HM461" s="282"/>
      <c r="HN461" s="282"/>
      <c r="HO461" s="282"/>
      <c r="HP461" s="282"/>
      <c r="HQ461" s="282"/>
      <c r="HR461" s="282"/>
      <c r="HS461" s="282"/>
      <c r="HT461" s="282"/>
      <c r="HU461" s="282"/>
      <c r="HV461" s="282"/>
      <c r="HW461" s="282"/>
      <c r="HX461" s="282"/>
      <c r="HY461" s="282"/>
      <c r="HZ461" s="282"/>
      <c r="IA461" s="282"/>
      <c r="IB461" s="282"/>
      <c r="IC461" s="282"/>
      <c r="ID461" s="282"/>
      <c r="IE461" s="282"/>
      <c r="IF461" s="282"/>
      <c r="IG461" s="282"/>
      <c r="IH461" s="282"/>
      <c r="II461" s="282"/>
      <c r="IJ461" s="282"/>
      <c r="IK461" s="282"/>
    </row>
    <row r="462" spans="1:245">
      <c r="A462" s="301">
        <v>750036</v>
      </c>
      <c r="B462" s="314" t="s">
        <v>673</v>
      </c>
      <c r="C462" s="312" t="s">
        <v>562</v>
      </c>
      <c r="D462" s="291" t="s">
        <v>683</v>
      </c>
      <c r="E462" s="291" t="s">
        <v>529</v>
      </c>
      <c r="F462" s="292" t="s">
        <v>834</v>
      </c>
      <c r="G462" s="293">
        <f t="shared" si="73"/>
        <v>750036</v>
      </c>
      <c r="H462" s="293">
        <f>COUNTIF($J$4:J462,J462)</f>
        <v>11</v>
      </c>
      <c r="I462" s="293" t="str">
        <f>IF(H462=1,COUNTIF($H$4:H462,1),"")</f>
        <v/>
      </c>
      <c r="J462" s="294" t="str">
        <f t="shared" si="74"/>
        <v>手稲区01私立03認定こども園</v>
      </c>
      <c r="K462" s="294" t="str">
        <f t="shared" si="72"/>
        <v>認定こども園いなほガーデン星の子幼稚園</v>
      </c>
      <c r="L462" s="295"/>
      <c r="M462" s="294"/>
      <c r="V462" s="282"/>
      <c r="W462" s="282"/>
      <c r="X462" s="282"/>
      <c r="Y462" s="282"/>
      <c r="Z462" s="282"/>
      <c r="AA462" s="282"/>
      <c r="AB462" s="282"/>
      <c r="AC462" s="282"/>
      <c r="AD462" s="282"/>
      <c r="AE462" s="282"/>
      <c r="AF462" s="282"/>
      <c r="AG462" s="282"/>
      <c r="AH462" s="282"/>
      <c r="AI462" s="282"/>
      <c r="AJ462" s="282"/>
      <c r="AK462" s="282"/>
      <c r="AL462" s="282"/>
      <c r="AM462" s="282"/>
      <c r="AN462" s="282"/>
      <c r="AO462" s="282"/>
      <c r="AP462" s="282"/>
      <c r="AQ462" s="282"/>
      <c r="AR462" s="282"/>
      <c r="AS462" s="282"/>
      <c r="AT462" s="282"/>
      <c r="AU462" s="282"/>
      <c r="AV462" s="282"/>
      <c r="AW462" s="282"/>
      <c r="AX462" s="282"/>
      <c r="AY462" s="282"/>
      <c r="AZ462" s="282"/>
      <c r="BA462" s="282"/>
      <c r="BB462" s="282"/>
      <c r="BC462" s="282"/>
      <c r="BD462" s="282"/>
      <c r="BE462" s="282"/>
      <c r="BF462" s="282"/>
      <c r="BG462" s="282"/>
      <c r="BH462" s="282"/>
      <c r="BI462" s="282"/>
      <c r="BJ462" s="282"/>
      <c r="BK462" s="282"/>
      <c r="BL462" s="282"/>
      <c r="BM462" s="282"/>
      <c r="BN462" s="282"/>
      <c r="BO462" s="282"/>
      <c r="BP462" s="282"/>
      <c r="BQ462" s="282"/>
      <c r="BR462" s="282"/>
      <c r="BS462" s="282"/>
      <c r="BT462" s="282"/>
      <c r="BU462" s="282"/>
      <c r="BV462" s="282"/>
      <c r="BW462" s="282"/>
      <c r="BX462" s="282"/>
      <c r="BY462" s="282"/>
      <c r="BZ462" s="282"/>
      <c r="CA462" s="282"/>
      <c r="CB462" s="282"/>
      <c r="CC462" s="282"/>
      <c r="CD462" s="282"/>
      <c r="CE462" s="282"/>
      <c r="CF462" s="282"/>
      <c r="CG462" s="282"/>
      <c r="CH462" s="282"/>
      <c r="CI462" s="282"/>
      <c r="CJ462" s="282"/>
      <c r="CK462" s="282"/>
      <c r="CL462" s="282"/>
      <c r="CM462" s="282"/>
      <c r="CN462" s="282"/>
      <c r="CO462" s="282"/>
      <c r="CP462" s="282"/>
      <c r="CQ462" s="282"/>
      <c r="CR462" s="282"/>
      <c r="CS462" s="282"/>
      <c r="CT462" s="282"/>
      <c r="CU462" s="282"/>
      <c r="CV462" s="282"/>
      <c r="CW462" s="282"/>
      <c r="CX462" s="282"/>
      <c r="CY462" s="282"/>
      <c r="CZ462" s="282"/>
      <c r="DA462" s="282"/>
      <c r="DB462" s="282"/>
      <c r="DC462" s="282"/>
      <c r="DD462" s="282"/>
      <c r="DE462" s="282"/>
      <c r="DF462" s="282"/>
      <c r="DG462" s="282"/>
      <c r="DH462" s="282"/>
      <c r="DI462" s="282"/>
      <c r="DJ462" s="282"/>
      <c r="DK462" s="282"/>
      <c r="DL462" s="282"/>
      <c r="DM462" s="282"/>
      <c r="DN462" s="282"/>
      <c r="DO462" s="282"/>
      <c r="DP462" s="282"/>
      <c r="DQ462" s="282"/>
      <c r="DR462" s="282"/>
      <c r="DS462" s="282"/>
      <c r="DT462" s="282"/>
      <c r="DU462" s="282"/>
      <c r="DV462" s="282"/>
      <c r="DW462" s="282"/>
      <c r="DX462" s="282"/>
      <c r="DY462" s="282"/>
      <c r="DZ462" s="282"/>
      <c r="EA462" s="282"/>
      <c r="EB462" s="282"/>
      <c r="EC462" s="282"/>
      <c r="ED462" s="282"/>
      <c r="EE462" s="282"/>
      <c r="EF462" s="282"/>
      <c r="EG462" s="282"/>
      <c r="EH462" s="282"/>
      <c r="EI462" s="282"/>
      <c r="EJ462" s="282"/>
      <c r="EK462" s="282"/>
      <c r="EL462" s="282"/>
      <c r="EM462" s="282"/>
      <c r="EN462" s="282"/>
      <c r="EO462" s="282"/>
      <c r="EP462" s="282"/>
      <c r="EQ462" s="282"/>
      <c r="ER462" s="282"/>
      <c r="ES462" s="282"/>
      <c r="ET462" s="282"/>
      <c r="EU462" s="282"/>
      <c r="EV462" s="282"/>
      <c r="EW462" s="282"/>
      <c r="EX462" s="282"/>
      <c r="EY462" s="282"/>
      <c r="EZ462" s="282"/>
      <c r="FA462" s="282"/>
      <c r="FB462" s="282"/>
      <c r="FC462" s="282"/>
      <c r="FD462" s="282"/>
      <c r="FE462" s="282"/>
      <c r="FF462" s="282"/>
      <c r="FG462" s="282"/>
      <c r="FH462" s="282"/>
      <c r="FI462" s="282"/>
      <c r="FJ462" s="282"/>
      <c r="FK462" s="282"/>
      <c r="FL462" s="282"/>
      <c r="FM462" s="282"/>
      <c r="FN462" s="282"/>
      <c r="FO462" s="282"/>
      <c r="FP462" s="282"/>
      <c r="FQ462" s="282"/>
      <c r="FR462" s="282"/>
      <c r="FS462" s="282"/>
      <c r="FT462" s="282"/>
      <c r="FU462" s="282"/>
      <c r="FV462" s="282"/>
      <c r="FW462" s="282"/>
      <c r="FX462" s="282"/>
      <c r="FY462" s="282"/>
      <c r="FZ462" s="282"/>
      <c r="GA462" s="282"/>
      <c r="GB462" s="282"/>
      <c r="GC462" s="282"/>
      <c r="GD462" s="282"/>
      <c r="GE462" s="282"/>
      <c r="GF462" s="282"/>
      <c r="GG462" s="282"/>
      <c r="GH462" s="282"/>
      <c r="GI462" s="282"/>
      <c r="GJ462" s="282"/>
      <c r="GK462" s="282"/>
      <c r="GL462" s="282"/>
      <c r="GM462" s="282"/>
      <c r="GN462" s="282"/>
      <c r="GO462" s="282"/>
      <c r="GP462" s="282"/>
      <c r="GQ462" s="282"/>
      <c r="GR462" s="282"/>
      <c r="GS462" s="282"/>
      <c r="GT462" s="282"/>
      <c r="GU462" s="282"/>
      <c r="GV462" s="282"/>
      <c r="GW462" s="282"/>
      <c r="GX462" s="282"/>
      <c r="GY462" s="282"/>
      <c r="GZ462" s="282"/>
      <c r="HA462" s="282"/>
      <c r="HB462" s="282"/>
      <c r="HC462" s="282"/>
      <c r="HD462" s="282"/>
      <c r="HE462" s="282"/>
      <c r="HF462" s="282"/>
      <c r="HG462" s="282"/>
      <c r="HH462" s="282"/>
      <c r="HI462" s="282"/>
      <c r="HJ462" s="282"/>
      <c r="HK462" s="282"/>
      <c r="HL462" s="282"/>
      <c r="HM462" s="282"/>
      <c r="HN462" s="282"/>
      <c r="HO462" s="282"/>
      <c r="HP462" s="282"/>
      <c r="HQ462" s="282"/>
      <c r="HR462" s="282"/>
      <c r="HS462" s="282"/>
      <c r="HT462" s="282"/>
      <c r="HU462" s="282"/>
      <c r="HV462" s="282"/>
      <c r="HW462" s="282"/>
      <c r="HX462" s="282"/>
      <c r="HY462" s="282"/>
      <c r="HZ462" s="282"/>
      <c r="IA462" s="282"/>
      <c r="IB462" s="282"/>
      <c r="IC462" s="282"/>
      <c r="ID462" s="282"/>
      <c r="IE462" s="282"/>
      <c r="IF462" s="282"/>
      <c r="IG462" s="282"/>
      <c r="IH462" s="282"/>
      <c r="II462" s="282"/>
      <c r="IJ462" s="282"/>
      <c r="IK462" s="282"/>
    </row>
    <row r="463" spans="1:245">
      <c r="A463" s="301">
        <v>750038</v>
      </c>
      <c r="B463" s="314" t="s">
        <v>673</v>
      </c>
      <c r="C463" s="291" t="s">
        <v>562</v>
      </c>
      <c r="D463" s="291" t="s">
        <v>679</v>
      </c>
      <c r="E463" s="291" t="s">
        <v>529</v>
      </c>
      <c r="F463" s="292" t="s">
        <v>835</v>
      </c>
      <c r="G463" s="293">
        <f t="shared" si="73"/>
        <v>750038</v>
      </c>
      <c r="H463" s="293">
        <f>COUNTIF($J$4:J463,J463)</f>
        <v>12</v>
      </c>
      <c r="I463" s="293" t="str">
        <f>IF(H463=1,COUNTIF($H$4:H463,1),"")</f>
        <v/>
      </c>
      <c r="J463" s="294" t="str">
        <f t="shared" si="74"/>
        <v>手稲区01私立03認定こども園</v>
      </c>
      <c r="K463" s="294" t="str">
        <f t="shared" si="72"/>
        <v>認定こども園手稲札幌アカデミー</v>
      </c>
      <c r="L463" s="295"/>
      <c r="M463" s="294"/>
      <c r="V463" s="282"/>
      <c r="W463" s="282"/>
      <c r="X463" s="282"/>
      <c r="Y463" s="282"/>
      <c r="Z463" s="282"/>
      <c r="AA463" s="282"/>
      <c r="AB463" s="282"/>
      <c r="AC463" s="282"/>
      <c r="AD463" s="282"/>
      <c r="AE463" s="282"/>
      <c r="AF463" s="282"/>
      <c r="AG463" s="282"/>
      <c r="AH463" s="282"/>
      <c r="AI463" s="282"/>
      <c r="AJ463" s="282"/>
      <c r="AK463" s="282"/>
      <c r="AL463" s="282"/>
      <c r="AM463" s="282"/>
      <c r="AN463" s="282"/>
      <c r="AO463" s="282"/>
      <c r="AP463" s="282"/>
      <c r="AQ463" s="282"/>
      <c r="AR463" s="282"/>
      <c r="AS463" s="282"/>
      <c r="AT463" s="282"/>
      <c r="AU463" s="282"/>
      <c r="AV463" s="282"/>
      <c r="AW463" s="282"/>
      <c r="AX463" s="282"/>
      <c r="AY463" s="282"/>
      <c r="AZ463" s="282"/>
      <c r="BA463" s="282"/>
      <c r="BB463" s="282"/>
      <c r="BC463" s="282"/>
      <c r="BD463" s="282"/>
      <c r="BE463" s="282"/>
      <c r="BF463" s="282"/>
      <c r="BG463" s="282"/>
      <c r="BH463" s="282"/>
      <c r="BI463" s="282"/>
      <c r="BJ463" s="282"/>
      <c r="BK463" s="282"/>
      <c r="BL463" s="282"/>
      <c r="BM463" s="282"/>
      <c r="BN463" s="282"/>
      <c r="BO463" s="282"/>
      <c r="BP463" s="282"/>
      <c r="BQ463" s="282"/>
      <c r="BR463" s="282"/>
      <c r="BS463" s="282"/>
      <c r="BT463" s="282"/>
      <c r="BU463" s="282"/>
      <c r="BV463" s="282"/>
      <c r="BW463" s="282"/>
      <c r="BX463" s="282"/>
      <c r="BY463" s="282"/>
      <c r="BZ463" s="282"/>
      <c r="CA463" s="282"/>
      <c r="CB463" s="282"/>
      <c r="CC463" s="282"/>
      <c r="CD463" s="282"/>
      <c r="CE463" s="282"/>
      <c r="CF463" s="282"/>
      <c r="CG463" s="282"/>
      <c r="CH463" s="282"/>
      <c r="CI463" s="282"/>
      <c r="CJ463" s="282"/>
      <c r="CK463" s="282"/>
      <c r="CL463" s="282"/>
      <c r="CM463" s="282"/>
      <c r="CN463" s="282"/>
      <c r="CO463" s="282"/>
      <c r="CP463" s="282"/>
      <c r="CQ463" s="282"/>
      <c r="CR463" s="282"/>
      <c r="CS463" s="282"/>
      <c r="CT463" s="282"/>
      <c r="CU463" s="282"/>
      <c r="CV463" s="282"/>
      <c r="CW463" s="282"/>
      <c r="CX463" s="282"/>
      <c r="CY463" s="282"/>
      <c r="CZ463" s="282"/>
      <c r="DA463" s="282"/>
      <c r="DB463" s="282"/>
      <c r="DC463" s="282"/>
      <c r="DD463" s="282"/>
      <c r="DE463" s="282"/>
      <c r="DF463" s="282"/>
      <c r="DG463" s="282"/>
      <c r="DH463" s="282"/>
      <c r="DI463" s="282"/>
      <c r="DJ463" s="282"/>
      <c r="DK463" s="282"/>
      <c r="DL463" s="282"/>
      <c r="DM463" s="282"/>
      <c r="DN463" s="282"/>
      <c r="DO463" s="282"/>
      <c r="DP463" s="282"/>
      <c r="DQ463" s="282"/>
      <c r="DR463" s="282"/>
      <c r="DS463" s="282"/>
      <c r="DT463" s="282"/>
      <c r="DU463" s="282"/>
      <c r="DV463" s="282"/>
      <c r="DW463" s="282"/>
      <c r="DX463" s="282"/>
      <c r="DY463" s="282"/>
      <c r="DZ463" s="282"/>
      <c r="EA463" s="282"/>
      <c r="EB463" s="282"/>
      <c r="EC463" s="282"/>
      <c r="ED463" s="282"/>
      <c r="EE463" s="282"/>
      <c r="EF463" s="282"/>
      <c r="EG463" s="282"/>
      <c r="EH463" s="282"/>
      <c r="EI463" s="282"/>
      <c r="EJ463" s="282"/>
      <c r="EK463" s="282"/>
      <c r="EL463" s="282"/>
      <c r="EM463" s="282"/>
      <c r="EN463" s="282"/>
      <c r="EO463" s="282"/>
      <c r="EP463" s="282"/>
      <c r="EQ463" s="282"/>
      <c r="ER463" s="282"/>
      <c r="ES463" s="282"/>
      <c r="ET463" s="282"/>
      <c r="EU463" s="282"/>
      <c r="EV463" s="282"/>
      <c r="EW463" s="282"/>
      <c r="EX463" s="282"/>
      <c r="EY463" s="282"/>
      <c r="EZ463" s="282"/>
      <c r="FA463" s="282"/>
      <c r="FB463" s="282"/>
      <c r="FC463" s="282"/>
      <c r="FD463" s="282"/>
      <c r="FE463" s="282"/>
      <c r="FF463" s="282"/>
      <c r="FG463" s="282"/>
      <c r="FH463" s="282"/>
      <c r="FI463" s="282"/>
      <c r="FJ463" s="282"/>
      <c r="FK463" s="282"/>
      <c r="FL463" s="282"/>
      <c r="FM463" s="282"/>
      <c r="FN463" s="282"/>
      <c r="FO463" s="282"/>
      <c r="FP463" s="282"/>
      <c r="FQ463" s="282"/>
      <c r="FR463" s="282"/>
      <c r="FS463" s="282"/>
      <c r="FT463" s="282"/>
      <c r="FU463" s="282"/>
      <c r="FV463" s="282"/>
      <c r="FW463" s="282"/>
      <c r="FX463" s="282"/>
      <c r="FY463" s="282"/>
      <c r="FZ463" s="282"/>
      <c r="GA463" s="282"/>
      <c r="GB463" s="282"/>
      <c r="GC463" s="282"/>
      <c r="GD463" s="282"/>
      <c r="GE463" s="282"/>
      <c r="GF463" s="282"/>
      <c r="GG463" s="282"/>
      <c r="GH463" s="282"/>
      <c r="GI463" s="282"/>
      <c r="GJ463" s="282"/>
      <c r="GK463" s="282"/>
      <c r="GL463" s="282"/>
      <c r="GM463" s="282"/>
      <c r="GN463" s="282"/>
      <c r="GO463" s="282"/>
      <c r="GP463" s="282"/>
      <c r="GQ463" s="282"/>
      <c r="GR463" s="282"/>
      <c r="GS463" s="282"/>
      <c r="GT463" s="282"/>
      <c r="GU463" s="282"/>
      <c r="GV463" s="282"/>
      <c r="GW463" s="282"/>
      <c r="GX463" s="282"/>
      <c r="GY463" s="282"/>
      <c r="GZ463" s="282"/>
      <c r="HA463" s="282"/>
      <c r="HB463" s="282"/>
      <c r="HC463" s="282"/>
      <c r="HD463" s="282"/>
      <c r="HE463" s="282"/>
      <c r="HF463" s="282"/>
      <c r="HG463" s="282"/>
      <c r="HH463" s="282"/>
      <c r="HI463" s="282"/>
      <c r="HJ463" s="282"/>
      <c r="HK463" s="282"/>
      <c r="HL463" s="282"/>
      <c r="HM463" s="282"/>
      <c r="HN463" s="282"/>
      <c r="HO463" s="282"/>
      <c r="HP463" s="282"/>
      <c r="HQ463" s="282"/>
      <c r="HR463" s="282"/>
      <c r="HS463" s="282"/>
      <c r="HT463" s="282"/>
      <c r="HU463" s="282"/>
      <c r="HV463" s="282"/>
      <c r="HW463" s="282"/>
      <c r="HX463" s="282"/>
      <c r="HY463" s="282"/>
      <c r="HZ463" s="282"/>
      <c r="IA463" s="282"/>
      <c r="IB463" s="282"/>
      <c r="IC463" s="282"/>
      <c r="ID463" s="282"/>
      <c r="IE463" s="282"/>
      <c r="IF463" s="282"/>
      <c r="IG463" s="282"/>
      <c r="IH463" s="282"/>
      <c r="II463" s="282"/>
      <c r="IJ463" s="282"/>
      <c r="IK463" s="282"/>
    </row>
    <row r="464" spans="1:245">
      <c r="A464" s="301">
        <v>750045</v>
      </c>
      <c r="B464" s="314" t="s">
        <v>673</v>
      </c>
      <c r="C464" s="291" t="s">
        <v>562</v>
      </c>
      <c r="D464" s="291" t="s">
        <v>681</v>
      </c>
      <c r="E464" s="291" t="s">
        <v>529</v>
      </c>
      <c r="F464" s="292" t="s">
        <v>836</v>
      </c>
      <c r="G464" s="293">
        <f t="shared" si="73"/>
        <v>750045</v>
      </c>
      <c r="H464" s="293">
        <f>COUNTIF($J$4:J464,J464)</f>
        <v>13</v>
      </c>
      <c r="I464" s="293" t="str">
        <f>IF(H464=1,COUNTIF($H$4:H464,1),"")</f>
        <v/>
      </c>
      <c r="J464" s="294" t="str">
        <f t="shared" si="74"/>
        <v>手稲区01私立03認定こども園</v>
      </c>
      <c r="K464" s="294" t="str">
        <f t="shared" si="72"/>
        <v>認定こども園おおぞら幼稚園</v>
      </c>
      <c r="L464" s="295"/>
      <c r="M464" s="294"/>
      <c r="V464" s="282"/>
      <c r="W464" s="282"/>
      <c r="X464" s="282"/>
      <c r="Y464" s="282"/>
      <c r="Z464" s="282"/>
      <c r="AA464" s="282"/>
      <c r="AB464" s="282"/>
      <c r="AC464" s="282"/>
      <c r="AD464" s="282"/>
      <c r="AE464" s="282"/>
      <c r="AF464" s="282"/>
      <c r="AG464" s="282"/>
      <c r="AH464" s="282"/>
      <c r="AI464" s="282"/>
      <c r="AJ464" s="282"/>
      <c r="AK464" s="282"/>
      <c r="AL464" s="282"/>
      <c r="AM464" s="282"/>
      <c r="AN464" s="282"/>
      <c r="AO464" s="282"/>
      <c r="AP464" s="282"/>
      <c r="AQ464" s="282"/>
      <c r="AR464" s="282"/>
      <c r="AS464" s="282"/>
      <c r="AT464" s="282"/>
      <c r="AU464" s="282"/>
      <c r="AV464" s="282"/>
      <c r="AW464" s="282"/>
      <c r="AX464" s="282"/>
      <c r="AY464" s="282"/>
      <c r="AZ464" s="282"/>
      <c r="BA464" s="282"/>
      <c r="BB464" s="282"/>
      <c r="BC464" s="282"/>
      <c r="BD464" s="282"/>
      <c r="BE464" s="282"/>
      <c r="BF464" s="282"/>
      <c r="BG464" s="282"/>
      <c r="BH464" s="282"/>
      <c r="BI464" s="282"/>
      <c r="BJ464" s="282"/>
      <c r="BK464" s="282"/>
      <c r="BL464" s="282"/>
      <c r="BM464" s="282"/>
      <c r="BN464" s="282"/>
      <c r="BO464" s="282"/>
      <c r="BP464" s="282"/>
      <c r="BQ464" s="282"/>
      <c r="BR464" s="282"/>
      <c r="BS464" s="282"/>
      <c r="BT464" s="282"/>
      <c r="BU464" s="282"/>
      <c r="BV464" s="282"/>
      <c r="BW464" s="282"/>
      <c r="BX464" s="282"/>
      <c r="BY464" s="282"/>
      <c r="BZ464" s="282"/>
      <c r="CA464" s="282"/>
      <c r="CB464" s="282"/>
      <c r="CC464" s="282"/>
      <c r="CD464" s="282"/>
      <c r="CE464" s="282"/>
      <c r="CF464" s="282"/>
      <c r="CG464" s="282"/>
      <c r="CH464" s="282"/>
      <c r="CI464" s="282"/>
      <c r="CJ464" s="282"/>
      <c r="CK464" s="282"/>
      <c r="CL464" s="282"/>
      <c r="CM464" s="282"/>
      <c r="CN464" s="282"/>
      <c r="CO464" s="282"/>
      <c r="CP464" s="282"/>
      <c r="CQ464" s="282"/>
      <c r="CR464" s="282"/>
      <c r="CS464" s="282"/>
      <c r="CT464" s="282"/>
      <c r="CU464" s="282"/>
      <c r="CV464" s="282"/>
      <c r="CW464" s="282"/>
      <c r="CX464" s="282"/>
      <c r="CY464" s="282"/>
      <c r="CZ464" s="282"/>
      <c r="DA464" s="282"/>
      <c r="DB464" s="282"/>
      <c r="DC464" s="282"/>
      <c r="DD464" s="282"/>
      <c r="DE464" s="282"/>
      <c r="DF464" s="282"/>
      <c r="DG464" s="282"/>
      <c r="DH464" s="282"/>
      <c r="DI464" s="282"/>
      <c r="DJ464" s="282"/>
      <c r="DK464" s="282"/>
      <c r="DL464" s="282"/>
      <c r="DM464" s="282"/>
      <c r="DN464" s="282"/>
      <c r="DO464" s="282"/>
      <c r="DP464" s="282"/>
      <c r="DQ464" s="282"/>
      <c r="DR464" s="282"/>
      <c r="DS464" s="282"/>
      <c r="DT464" s="282"/>
      <c r="DU464" s="282"/>
      <c r="DV464" s="282"/>
      <c r="DW464" s="282"/>
      <c r="DX464" s="282"/>
      <c r="DY464" s="282"/>
      <c r="DZ464" s="282"/>
      <c r="EA464" s="282"/>
      <c r="EB464" s="282"/>
      <c r="EC464" s="282"/>
      <c r="ED464" s="282"/>
      <c r="EE464" s="282"/>
      <c r="EF464" s="282"/>
      <c r="EG464" s="282"/>
      <c r="EH464" s="282"/>
      <c r="EI464" s="282"/>
      <c r="EJ464" s="282"/>
      <c r="EK464" s="282"/>
      <c r="EL464" s="282"/>
      <c r="EM464" s="282"/>
      <c r="EN464" s="282"/>
      <c r="EO464" s="282"/>
      <c r="EP464" s="282"/>
      <c r="EQ464" s="282"/>
      <c r="ER464" s="282"/>
      <c r="ES464" s="282"/>
      <c r="ET464" s="282"/>
      <c r="EU464" s="282"/>
      <c r="EV464" s="282"/>
      <c r="EW464" s="282"/>
      <c r="EX464" s="282"/>
      <c r="EY464" s="282"/>
      <c r="EZ464" s="282"/>
      <c r="FA464" s="282"/>
      <c r="FB464" s="282"/>
      <c r="FC464" s="282"/>
      <c r="FD464" s="282"/>
      <c r="FE464" s="282"/>
      <c r="FF464" s="282"/>
      <c r="FG464" s="282"/>
      <c r="FH464" s="282"/>
      <c r="FI464" s="282"/>
      <c r="FJ464" s="282"/>
      <c r="FK464" s="282"/>
      <c r="FL464" s="282"/>
      <c r="FM464" s="282"/>
      <c r="FN464" s="282"/>
      <c r="FO464" s="282"/>
      <c r="FP464" s="282"/>
      <c r="FQ464" s="282"/>
      <c r="FR464" s="282"/>
      <c r="FS464" s="282"/>
      <c r="FT464" s="282"/>
      <c r="FU464" s="282"/>
      <c r="FV464" s="282"/>
      <c r="FW464" s="282"/>
      <c r="FX464" s="282"/>
      <c r="FY464" s="282"/>
      <c r="FZ464" s="282"/>
      <c r="GA464" s="282"/>
      <c r="GB464" s="282"/>
      <c r="GC464" s="282"/>
      <c r="GD464" s="282"/>
      <c r="GE464" s="282"/>
      <c r="GF464" s="282"/>
      <c r="GG464" s="282"/>
      <c r="GH464" s="282"/>
      <c r="GI464" s="282"/>
      <c r="GJ464" s="282"/>
      <c r="GK464" s="282"/>
      <c r="GL464" s="282"/>
      <c r="GM464" s="282"/>
      <c r="GN464" s="282"/>
      <c r="GO464" s="282"/>
      <c r="GP464" s="282"/>
      <c r="GQ464" s="282"/>
      <c r="GR464" s="282"/>
      <c r="GS464" s="282"/>
      <c r="GT464" s="282"/>
      <c r="GU464" s="282"/>
      <c r="GV464" s="282"/>
      <c r="GW464" s="282"/>
      <c r="GX464" s="282"/>
      <c r="GY464" s="282"/>
      <c r="GZ464" s="282"/>
      <c r="HA464" s="282"/>
      <c r="HB464" s="282"/>
      <c r="HC464" s="282"/>
      <c r="HD464" s="282"/>
      <c r="HE464" s="282"/>
      <c r="HF464" s="282"/>
      <c r="HG464" s="282"/>
      <c r="HH464" s="282"/>
      <c r="HI464" s="282"/>
      <c r="HJ464" s="282"/>
      <c r="HK464" s="282"/>
      <c r="HL464" s="282"/>
      <c r="HM464" s="282"/>
      <c r="HN464" s="282"/>
      <c r="HO464" s="282"/>
      <c r="HP464" s="282"/>
      <c r="HQ464" s="282"/>
      <c r="HR464" s="282"/>
      <c r="HS464" s="282"/>
      <c r="HT464" s="282"/>
      <c r="HU464" s="282"/>
      <c r="HV464" s="282"/>
      <c r="HW464" s="282"/>
      <c r="HX464" s="282"/>
      <c r="HY464" s="282"/>
      <c r="HZ464" s="282"/>
      <c r="IA464" s="282"/>
      <c r="IB464" s="282"/>
      <c r="IC464" s="282"/>
      <c r="ID464" s="282"/>
      <c r="IE464" s="282"/>
      <c r="IF464" s="282"/>
      <c r="IG464" s="282"/>
      <c r="IH464" s="282"/>
      <c r="II464" s="282"/>
      <c r="IJ464" s="282"/>
      <c r="IK464" s="282"/>
    </row>
    <row r="465" spans="1:245">
      <c r="A465" s="301">
        <v>550001</v>
      </c>
      <c r="B465" s="314" t="s">
        <v>837</v>
      </c>
      <c r="C465" s="291" t="s">
        <v>562</v>
      </c>
      <c r="D465" s="291" t="s">
        <v>676</v>
      </c>
      <c r="E465" s="291" t="s">
        <v>479</v>
      </c>
      <c r="F465" s="292" t="s">
        <v>838</v>
      </c>
      <c r="G465" s="293">
        <f t="shared" si="73"/>
        <v>550001</v>
      </c>
      <c r="H465" s="293">
        <f>COUNTIF($J$4:J465,J465)</f>
        <v>1</v>
      </c>
      <c r="I465" s="293">
        <f>IF(H465=1,COUNTIF($H$4:H465,1),"")</f>
        <v>50</v>
      </c>
      <c r="J465" s="294" t="str">
        <f t="shared" si="74"/>
        <v>清田区02公立03認定こども園</v>
      </c>
      <c r="K465" s="294" t="str">
        <f t="shared" si="72"/>
        <v>札幌市立認定こども園にじいろ</v>
      </c>
      <c r="L465" s="295"/>
      <c r="M465" s="294"/>
      <c r="V465" s="282"/>
      <c r="W465" s="282"/>
      <c r="X465" s="282"/>
      <c r="Y465" s="282"/>
      <c r="Z465" s="282"/>
      <c r="AA465" s="282"/>
      <c r="AB465" s="282"/>
      <c r="AC465" s="282"/>
      <c r="AD465" s="282"/>
      <c r="AE465" s="282"/>
      <c r="AF465" s="282"/>
      <c r="AG465" s="282"/>
      <c r="AH465" s="282"/>
      <c r="AI465" s="282"/>
      <c r="AJ465" s="282"/>
      <c r="AK465" s="282"/>
      <c r="AL465" s="282"/>
      <c r="AM465" s="282"/>
      <c r="AN465" s="282"/>
      <c r="AO465" s="282"/>
      <c r="AP465" s="282"/>
      <c r="AQ465" s="282"/>
      <c r="AR465" s="282"/>
      <c r="AS465" s="282"/>
      <c r="AT465" s="282"/>
      <c r="AU465" s="282"/>
      <c r="AV465" s="282"/>
      <c r="AW465" s="282"/>
      <c r="AX465" s="282"/>
      <c r="AY465" s="282"/>
      <c r="AZ465" s="282"/>
      <c r="BA465" s="282"/>
      <c r="BB465" s="282"/>
      <c r="BC465" s="282"/>
      <c r="BD465" s="282"/>
      <c r="BE465" s="282"/>
      <c r="BF465" s="282"/>
      <c r="BG465" s="282"/>
      <c r="BH465" s="282"/>
      <c r="BI465" s="282"/>
      <c r="BJ465" s="282"/>
      <c r="BK465" s="282"/>
      <c r="BL465" s="282"/>
      <c r="BM465" s="282"/>
      <c r="BN465" s="282"/>
      <c r="BO465" s="282"/>
      <c r="BP465" s="282"/>
      <c r="BQ465" s="282"/>
      <c r="BR465" s="282"/>
      <c r="BS465" s="282"/>
      <c r="BT465" s="282"/>
      <c r="BU465" s="282"/>
      <c r="BV465" s="282"/>
      <c r="BW465" s="282"/>
      <c r="BX465" s="282"/>
      <c r="BY465" s="282"/>
      <c r="BZ465" s="282"/>
      <c r="CA465" s="282"/>
      <c r="CB465" s="282"/>
      <c r="CC465" s="282"/>
      <c r="CD465" s="282"/>
      <c r="CE465" s="282"/>
      <c r="CF465" s="282"/>
      <c r="CG465" s="282"/>
      <c r="CH465" s="282"/>
      <c r="CI465" s="282"/>
      <c r="CJ465" s="282"/>
      <c r="CK465" s="282"/>
      <c r="CL465" s="282"/>
      <c r="CM465" s="282"/>
      <c r="CN465" s="282"/>
      <c r="CO465" s="282"/>
      <c r="CP465" s="282"/>
      <c r="CQ465" s="282"/>
      <c r="CR465" s="282"/>
      <c r="CS465" s="282"/>
      <c r="CT465" s="282"/>
      <c r="CU465" s="282"/>
      <c r="CV465" s="282"/>
      <c r="CW465" s="282"/>
      <c r="CX465" s="282"/>
      <c r="CY465" s="282"/>
      <c r="CZ465" s="282"/>
      <c r="DA465" s="282"/>
      <c r="DB465" s="282"/>
      <c r="DC465" s="282"/>
      <c r="DD465" s="282"/>
      <c r="DE465" s="282"/>
      <c r="DF465" s="282"/>
      <c r="DG465" s="282"/>
      <c r="DH465" s="282"/>
      <c r="DI465" s="282"/>
      <c r="DJ465" s="282"/>
      <c r="DK465" s="282"/>
      <c r="DL465" s="282"/>
      <c r="DM465" s="282"/>
      <c r="DN465" s="282"/>
      <c r="DO465" s="282"/>
      <c r="DP465" s="282"/>
      <c r="DQ465" s="282"/>
      <c r="DR465" s="282"/>
      <c r="DS465" s="282"/>
      <c r="DT465" s="282"/>
      <c r="DU465" s="282"/>
      <c r="DV465" s="282"/>
      <c r="DW465" s="282"/>
      <c r="DX465" s="282"/>
      <c r="DY465" s="282"/>
      <c r="DZ465" s="282"/>
      <c r="EA465" s="282"/>
      <c r="EB465" s="282"/>
      <c r="EC465" s="282"/>
      <c r="ED465" s="282"/>
      <c r="EE465" s="282"/>
      <c r="EF465" s="282"/>
      <c r="EG465" s="282"/>
      <c r="EH465" s="282"/>
      <c r="EI465" s="282"/>
      <c r="EJ465" s="282"/>
      <c r="EK465" s="282"/>
      <c r="EL465" s="282"/>
      <c r="EM465" s="282"/>
      <c r="EN465" s="282"/>
      <c r="EO465" s="282"/>
      <c r="EP465" s="282"/>
      <c r="EQ465" s="282"/>
      <c r="ER465" s="282"/>
      <c r="ES465" s="282"/>
      <c r="ET465" s="282"/>
      <c r="EU465" s="282"/>
      <c r="EV465" s="282"/>
      <c r="EW465" s="282"/>
      <c r="EX465" s="282"/>
      <c r="EY465" s="282"/>
      <c r="EZ465" s="282"/>
      <c r="FA465" s="282"/>
      <c r="FB465" s="282"/>
      <c r="FC465" s="282"/>
      <c r="FD465" s="282"/>
      <c r="FE465" s="282"/>
      <c r="FF465" s="282"/>
      <c r="FG465" s="282"/>
      <c r="FH465" s="282"/>
      <c r="FI465" s="282"/>
      <c r="FJ465" s="282"/>
      <c r="FK465" s="282"/>
      <c r="FL465" s="282"/>
      <c r="FM465" s="282"/>
      <c r="FN465" s="282"/>
      <c r="FO465" s="282"/>
      <c r="FP465" s="282"/>
      <c r="FQ465" s="282"/>
      <c r="FR465" s="282"/>
      <c r="FS465" s="282"/>
      <c r="FT465" s="282"/>
      <c r="FU465" s="282"/>
      <c r="FV465" s="282"/>
      <c r="FW465" s="282"/>
      <c r="FX465" s="282"/>
      <c r="FY465" s="282"/>
      <c r="FZ465" s="282"/>
      <c r="GA465" s="282"/>
      <c r="GB465" s="282"/>
      <c r="GC465" s="282"/>
      <c r="GD465" s="282"/>
      <c r="GE465" s="282"/>
      <c r="GF465" s="282"/>
      <c r="GG465" s="282"/>
      <c r="GH465" s="282"/>
      <c r="GI465" s="282"/>
      <c r="GJ465" s="282"/>
      <c r="GK465" s="282"/>
      <c r="GL465" s="282"/>
      <c r="GM465" s="282"/>
      <c r="GN465" s="282"/>
      <c r="GO465" s="282"/>
      <c r="GP465" s="282"/>
      <c r="GQ465" s="282"/>
      <c r="GR465" s="282"/>
      <c r="GS465" s="282"/>
      <c r="GT465" s="282"/>
      <c r="GU465" s="282"/>
      <c r="GV465" s="282"/>
      <c r="GW465" s="282"/>
      <c r="GX465" s="282"/>
      <c r="GY465" s="282"/>
      <c r="GZ465" s="282"/>
      <c r="HA465" s="282"/>
      <c r="HB465" s="282"/>
      <c r="HC465" s="282"/>
      <c r="HD465" s="282"/>
      <c r="HE465" s="282"/>
      <c r="HF465" s="282"/>
      <c r="HG465" s="282"/>
      <c r="HH465" s="282"/>
      <c r="HI465" s="282"/>
      <c r="HJ465" s="282"/>
      <c r="HK465" s="282"/>
      <c r="HL465" s="282"/>
      <c r="HM465" s="282"/>
      <c r="HN465" s="282"/>
      <c r="HO465" s="282"/>
      <c r="HP465" s="282"/>
      <c r="HQ465" s="282"/>
      <c r="HR465" s="282"/>
      <c r="HS465" s="282"/>
      <c r="HT465" s="282"/>
      <c r="HU465" s="282"/>
      <c r="HV465" s="282"/>
      <c r="HW465" s="282"/>
      <c r="HX465" s="282"/>
      <c r="HY465" s="282"/>
      <c r="HZ465" s="282"/>
      <c r="IA465" s="282"/>
      <c r="IB465" s="282"/>
      <c r="IC465" s="282"/>
      <c r="ID465" s="282"/>
      <c r="IE465" s="282"/>
      <c r="IF465" s="282"/>
      <c r="IG465" s="282"/>
      <c r="IH465" s="282"/>
      <c r="II465" s="282"/>
      <c r="IJ465" s="282"/>
      <c r="IK465" s="282"/>
    </row>
    <row r="466" spans="1:245">
      <c r="A466" s="301">
        <v>100039</v>
      </c>
      <c r="B466" s="314" t="s">
        <v>839</v>
      </c>
      <c r="C466" s="291" t="s">
        <v>563</v>
      </c>
      <c r="D466" s="291" t="s">
        <v>840</v>
      </c>
      <c r="E466" s="291" t="s">
        <v>324</v>
      </c>
      <c r="F466" s="292" t="s">
        <v>841</v>
      </c>
      <c r="G466" s="293">
        <f t="shared" si="73"/>
        <v>100039</v>
      </c>
      <c r="H466" s="293">
        <f>COUNTIF($J$4:J466,J466)</f>
        <v>1</v>
      </c>
      <c r="I466" s="293">
        <f>IF(H466=1,COUNTIF($H$4:H466,1),"")</f>
        <v>51</v>
      </c>
      <c r="J466" s="294" t="str">
        <f t="shared" si="74"/>
        <v>中央区01私立04小規模A・B・C</v>
      </c>
      <c r="K466" s="294" t="str">
        <f t="shared" si="72"/>
        <v>たからの杜円山保育園</v>
      </c>
      <c r="L466" s="295"/>
      <c r="M466" s="294"/>
      <c r="V466" s="282"/>
      <c r="W466" s="282"/>
      <c r="X466" s="282"/>
      <c r="Y466" s="282"/>
      <c r="Z466" s="282"/>
      <c r="AA466" s="282"/>
      <c r="AB466" s="282"/>
      <c r="AC466" s="282"/>
      <c r="AD466" s="282"/>
      <c r="AE466" s="282"/>
      <c r="AF466" s="282"/>
      <c r="AG466" s="282"/>
      <c r="AH466" s="282"/>
      <c r="AI466" s="282"/>
      <c r="AJ466" s="282"/>
      <c r="AK466" s="282"/>
      <c r="AL466" s="282"/>
      <c r="AM466" s="282"/>
      <c r="AN466" s="282"/>
      <c r="AO466" s="282"/>
      <c r="AP466" s="282"/>
      <c r="AQ466" s="282"/>
      <c r="AR466" s="282"/>
      <c r="AS466" s="282"/>
      <c r="AT466" s="282"/>
      <c r="AU466" s="282"/>
      <c r="AV466" s="282"/>
      <c r="AW466" s="282"/>
      <c r="AX466" s="282"/>
      <c r="AY466" s="282"/>
      <c r="AZ466" s="282"/>
      <c r="BA466" s="282"/>
      <c r="BB466" s="282"/>
      <c r="BC466" s="282"/>
      <c r="BD466" s="282"/>
      <c r="BE466" s="282"/>
      <c r="BF466" s="282"/>
      <c r="BG466" s="282"/>
      <c r="BH466" s="282"/>
      <c r="BI466" s="282"/>
      <c r="BJ466" s="282"/>
      <c r="BK466" s="282"/>
      <c r="BL466" s="282"/>
      <c r="BM466" s="282"/>
      <c r="BN466" s="282"/>
      <c r="BO466" s="282"/>
      <c r="BP466" s="282"/>
      <c r="BQ466" s="282"/>
      <c r="BR466" s="282"/>
      <c r="BS466" s="282"/>
      <c r="BT466" s="282"/>
      <c r="BU466" s="282"/>
      <c r="BV466" s="282"/>
      <c r="BW466" s="282"/>
      <c r="BX466" s="282"/>
      <c r="BY466" s="282"/>
      <c r="BZ466" s="282"/>
      <c r="CA466" s="282"/>
      <c r="CB466" s="282"/>
      <c r="CC466" s="282"/>
      <c r="CD466" s="282"/>
      <c r="CE466" s="282"/>
      <c r="CF466" s="282"/>
      <c r="CG466" s="282"/>
      <c r="CH466" s="282"/>
      <c r="CI466" s="282"/>
      <c r="CJ466" s="282"/>
      <c r="CK466" s="282"/>
      <c r="CL466" s="282"/>
      <c r="CM466" s="282"/>
      <c r="CN466" s="282"/>
      <c r="CO466" s="282"/>
      <c r="CP466" s="282"/>
      <c r="CQ466" s="282"/>
      <c r="CR466" s="282"/>
      <c r="CS466" s="282"/>
      <c r="CT466" s="282"/>
      <c r="CU466" s="282"/>
      <c r="CV466" s="282"/>
      <c r="CW466" s="282"/>
      <c r="CX466" s="282"/>
      <c r="CY466" s="282"/>
      <c r="CZ466" s="282"/>
      <c r="DA466" s="282"/>
      <c r="DB466" s="282"/>
      <c r="DC466" s="282"/>
      <c r="DD466" s="282"/>
      <c r="DE466" s="282"/>
      <c r="DF466" s="282"/>
      <c r="DG466" s="282"/>
      <c r="DH466" s="282"/>
      <c r="DI466" s="282"/>
      <c r="DJ466" s="282"/>
      <c r="DK466" s="282"/>
      <c r="DL466" s="282"/>
      <c r="DM466" s="282"/>
      <c r="DN466" s="282"/>
      <c r="DO466" s="282"/>
      <c r="DP466" s="282"/>
      <c r="DQ466" s="282"/>
      <c r="DR466" s="282"/>
      <c r="DS466" s="282"/>
      <c r="DT466" s="282"/>
      <c r="DU466" s="282"/>
      <c r="DV466" s="282"/>
      <c r="DW466" s="282"/>
      <c r="DX466" s="282"/>
      <c r="DY466" s="282"/>
      <c r="DZ466" s="282"/>
      <c r="EA466" s="282"/>
      <c r="EB466" s="282"/>
      <c r="EC466" s="282"/>
      <c r="ED466" s="282"/>
      <c r="EE466" s="282"/>
      <c r="EF466" s="282"/>
      <c r="EG466" s="282"/>
      <c r="EH466" s="282"/>
      <c r="EI466" s="282"/>
      <c r="EJ466" s="282"/>
      <c r="EK466" s="282"/>
      <c r="EL466" s="282"/>
      <c r="EM466" s="282"/>
      <c r="EN466" s="282"/>
      <c r="EO466" s="282"/>
      <c r="EP466" s="282"/>
      <c r="EQ466" s="282"/>
      <c r="ER466" s="282"/>
      <c r="ES466" s="282"/>
      <c r="ET466" s="282"/>
      <c r="EU466" s="282"/>
      <c r="EV466" s="282"/>
      <c r="EW466" s="282"/>
      <c r="EX466" s="282"/>
      <c r="EY466" s="282"/>
      <c r="EZ466" s="282"/>
      <c r="FA466" s="282"/>
      <c r="FB466" s="282"/>
      <c r="FC466" s="282"/>
      <c r="FD466" s="282"/>
      <c r="FE466" s="282"/>
      <c r="FF466" s="282"/>
      <c r="FG466" s="282"/>
      <c r="FH466" s="282"/>
      <c r="FI466" s="282"/>
      <c r="FJ466" s="282"/>
      <c r="FK466" s="282"/>
      <c r="FL466" s="282"/>
      <c r="FM466" s="282"/>
      <c r="FN466" s="282"/>
      <c r="FO466" s="282"/>
      <c r="FP466" s="282"/>
      <c r="FQ466" s="282"/>
      <c r="FR466" s="282"/>
      <c r="FS466" s="282"/>
      <c r="FT466" s="282"/>
      <c r="FU466" s="282"/>
      <c r="FV466" s="282"/>
      <c r="FW466" s="282"/>
      <c r="FX466" s="282"/>
      <c r="FY466" s="282"/>
      <c r="FZ466" s="282"/>
      <c r="GA466" s="282"/>
      <c r="GB466" s="282"/>
      <c r="GC466" s="282"/>
      <c r="GD466" s="282"/>
      <c r="GE466" s="282"/>
      <c r="GF466" s="282"/>
      <c r="GG466" s="282"/>
      <c r="GH466" s="282"/>
      <c r="GI466" s="282"/>
      <c r="GJ466" s="282"/>
      <c r="GK466" s="282"/>
      <c r="GL466" s="282"/>
      <c r="GM466" s="282"/>
      <c r="GN466" s="282"/>
      <c r="GO466" s="282"/>
      <c r="GP466" s="282"/>
      <c r="GQ466" s="282"/>
      <c r="GR466" s="282"/>
      <c r="GS466" s="282"/>
      <c r="GT466" s="282"/>
      <c r="GU466" s="282"/>
      <c r="GV466" s="282"/>
      <c r="GW466" s="282"/>
      <c r="GX466" s="282"/>
      <c r="GY466" s="282"/>
      <c r="GZ466" s="282"/>
      <c r="HA466" s="282"/>
      <c r="HB466" s="282"/>
      <c r="HC466" s="282"/>
      <c r="HD466" s="282"/>
      <c r="HE466" s="282"/>
      <c r="HF466" s="282"/>
      <c r="HG466" s="282"/>
      <c r="HH466" s="282"/>
      <c r="HI466" s="282"/>
      <c r="HJ466" s="282"/>
      <c r="HK466" s="282"/>
      <c r="HL466" s="282"/>
      <c r="HM466" s="282"/>
      <c r="HN466" s="282"/>
      <c r="HO466" s="282"/>
      <c r="HP466" s="282"/>
      <c r="HQ466" s="282"/>
      <c r="HR466" s="282"/>
      <c r="HS466" s="282"/>
      <c r="HT466" s="282"/>
      <c r="HU466" s="282"/>
      <c r="HV466" s="282"/>
      <c r="HW466" s="282"/>
      <c r="HX466" s="282"/>
      <c r="HY466" s="282"/>
      <c r="HZ466" s="282"/>
      <c r="IA466" s="282"/>
      <c r="IB466" s="282"/>
      <c r="IC466" s="282"/>
      <c r="ID466" s="282"/>
      <c r="IE466" s="282"/>
      <c r="IF466" s="282"/>
      <c r="IG466" s="282"/>
      <c r="IH466" s="282"/>
      <c r="II466" s="282"/>
      <c r="IJ466" s="282"/>
      <c r="IK466" s="282"/>
    </row>
    <row r="467" spans="1:245">
      <c r="A467" s="301">
        <v>100040</v>
      </c>
      <c r="B467" s="314" t="s">
        <v>839</v>
      </c>
      <c r="C467" s="291" t="s">
        <v>563</v>
      </c>
      <c r="D467" s="291" t="s">
        <v>840</v>
      </c>
      <c r="E467" s="291" t="s">
        <v>324</v>
      </c>
      <c r="F467" s="292" t="s">
        <v>842</v>
      </c>
      <c r="G467" s="293">
        <f t="shared" si="73"/>
        <v>100040</v>
      </c>
      <c r="H467" s="293">
        <f>COUNTIF($J$4:J467,J467)</f>
        <v>2</v>
      </c>
      <c r="I467" s="293" t="str">
        <f>IF(H467=1,COUNTIF($H$4:H467,1),"")</f>
        <v/>
      </c>
      <c r="J467" s="294" t="str">
        <f t="shared" si="74"/>
        <v>中央区01私立04小規模A・B・C</v>
      </c>
      <c r="K467" s="294" t="str">
        <f t="shared" si="72"/>
        <v>たからの杜札幌医大前保育園</v>
      </c>
      <c r="L467" s="295"/>
      <c r="M467" s="294"/>
      <c r="V467" s="282"/>
      <c r="W467" s="282"/>
      <c r="X467" s="282"/>
      <c r="Y467" s="282"/>
      <c r="Z467" s="282"/>
      <c r="AA467" s="282"/>
      <c r="AB467" s="282"/>
      <c r="AC467" s="282"/>
      <c r="AD467" s="282"/>
      <c r="AE467" s="282"/>
      <c r="AF467" s="282"/>
      <c r="AG467" s="282"/>
      <c r="AH467" s="282"/>
      <c r="AI467" s="282"/>
      <c r="AJ467" s="282"/>
      <c r="AK467" s="282"/>
      <c r="AL467" s="282"/>
      <c r="AM467" s="282"/>
      <c r="AN467" s="282"/>
      <c r="AO467" s="282"/>
      <c r="AP467" s="282"/>
      <c r="AQ467" s="282"/>
      <c r="AR467" s="282"/>
      <c r="AS467" s="282"/>
      <c r="AT467" s="282"/>
      <c r="AU467" s="282"/>
      <c r="AV467" s="282"/>
      <c r="AW467" s="282"/>
      <c r="AX467" s="282"/>
      <c r="AY467" s="282"/>
      <c r="AZ467" s="282"/>
      <c r="BA467" s="282"/>
      <c r="BB467" s="282"/>
      <c r="BC467" s="282"/>
      <c r="BD467" s="282"/>
      <c r="BE467" s="282"/>
      <c r="BF467" s="282"/>
      <c r="BG467" s="282"/>
      <c r="BH467" s="282"/>
      <c r="BI467" s="282"/>
      <c r="BJ467" s="282"/>
      <c r="BK467" s="282"/>
      <c r="BL467" s="282"/>
      <c r="BM467" s="282"/>
      <c r="BN467" s="282"/>
      <c r="BO467" s="282"/>
      <c r="BP467" s="282"/>
      <c r="BQ467" s="282"/>
      <c r="BR467" s="282"/>
      <c r="BS467" s="282"/>
      <c r="BT467" s="282"/>
      <c r="BU467" s="282"/>
      <c r="BV467" s="282"/>
      <c r="BW467" s="282"/>
      <c r="BX467" s="282"/>
      <c r="BY467" s="282"/>
      <c r="BZ467" s="282"/>
      <c r="CA467" s="282"/>
      <c r="CB467" s="282"/>
      <c r="CC467" s="282"/>
      <c r="CD467" s="282"/>
      <c r="CE467" s="282"/>
      <c r="CF467" s="282"/>
      <c r="CG467" s="282"/>
      <c r="CH467" s="282"/>
      <c r="CI467" s="282"/>
      <c r="CJ467" s="282"/>
      <c r="CK467" s="282"/>
      <c r="CL467" s="282"/>
      <c r="CM467" s="282"/>
      <c r="CN467" s="282"/>
      <c r="CO467" s="282"/>
      <c r="CP467" s="282"/>
      <c r="CQ467" s="282"/>
      <c r="CR467" s="282"/>
      <c r="CS467" s="282"/>
      <c r="CT467" s="282"/>
      <c r="CU467" s="282"/>
      <c r="CV467" s="282"/>
      <c r="CW467" s="282"/>
      <c r="CX467" s="282"/>
      <c r="CY467" s="282"/>
      <c r="CZ467" s="282"/>
      <c r="DA467" s="282"/>
      <c r="DB467" s="282"/>
      <c r="DC467" s="282"/>
      <c r="DD467" s="282"/>
      <c r="DE467" s="282"/>
      <c r="DF467" s="282"/>
      <c r="DG467" s="282"/>
      <c r="DH467" s="282"/>
      <c r="DI467" s="282"/>
      <c r="DJ467" s="282"/>
      <c r="DK467" s="282"/>
      <c r="DL467" s="282"/>
      <c r="DM467" s="282"/>
      <c r="DN467" s="282"/>
      <c r="DO467" s="282"/>
      <c r="DP467" s="282"/>
      <c r="DQ467" s="282"/>
      <c r="DR467" s="282"/>
      <c r="DS467" s="282"/>
      <c r="DT467" s="282"/>
      <c r="DU467" s="282"/>
      <c r="DV467" s="282"/>
      <c r="DW467" s="282"/>
      <c r="DX467" s="282"/>
      <c r="DY467" s="282"/>
      <c r="DZ467" s="282"/>
      <c r="EA467" s="282"/>
      <c r="EB467" s="282"/>
      <c r="EC467" s="282"/>
      <c r="ED467" s="282"/>
      <c r="EE467" s="282"/>
      <c r="EF467" s="282"/>
      <c r="EG467" s="282"/>
      <c r="EH467" s="282"/>
      <c r="EI467" s="282"/>
      <c r="EJ467" s="282"/>
      <c r="EK467" s="282"/>
      <c r="EL467" s="282"/>
      <c r="EM467" s="282"/>
      <c r="EN467" s="282"/>
      <c r="EO467" s="282"/>
      <c r="EP467" s="282"/>
      <c r="EQ467" s="282"/>
      <c r="ER467" s="282"/>
      <c r="ES467" s="282"/>
      <c r="ET467" s="282"/>
      <c r="EU467" s="282"/>
      <c r="EV467" s="282"/>
      <c r="EW467" s="282"/>
      <c r="EX467" s="282"/>
      <c r="EY467" s="282"/>
      <c r="EZ467" s="282"/>
      <c r="FA467" s="282"/>
      <c r="FB467" s="282"/>
      <c r="FC467" s="282"/>
      <c r="FD467" s="282"/>
      <c r="FE467" s="282"/>
      <c r="FF467" s="282"/>
      <c r="FG467" s="282"/>
      <c r="FH467" s="282"/>
      <c r="FI467" s="282"/>
      <c r="FJ467" s="282"/>
      <c r="FK467" s="282"/>
      <c r="FL467" s="282"/>
      <c r="FM467" s="282"/>
      <c r="FN467" s="282"/>
      <c r="FO467" s="282"/>
      <c r="FP467" s="282"/>
      <c r="FQ467" s="282"/>
      <c r="FR467" s="282"/>
      <c r="FS467" s="282"/>
      <c r="FT467" s="282"/>
      <c r="FU467" s="282"/>
      <c r="FV467" s="282"/>
      <c r="FW467" s="282"/>
      <c r="FX467" s="282"/>
      <c r="FY467" s="282"/>
      <c r="FZ467" s="282"/>
      <c r="GA467" s="282"/>
      <c r="GB467" s="282"/>
      <c r="GC467" s="282"/>
      <c r="GD467" s="282"/>
      <c r="GE467" s="282"/>
      <c r="GF467" s="282"/>
      <c r="GG467" s="282"/>
      <c r="GH467" s="282"/>
      <c r="GI467" s="282"/>
      <c r="GJ467" s="282"/>
      <c r="GK467" s="282"/>
      <c r="GL467" s="282"/>
      <c r="GM467" s="282"/>
      <c r="GN467" s="282"/>
      <c r="GO467" s="282"/>
      <c r="GP467" s="282"/>
      <c r="GQ467" s="282"/>
      <c r="GR467" s="282"/>
      <c r="GS467" s="282"/>
      <c r="GT467" s="282"/>
      <c r="GU467" s="282"/>
      <c r="GV467" s="282"/>
      <c r="GW467" s="282"/>
      <c r="GX467" s="282"/>
      <c r="GY467" s="282"/>
      <c r="GZ467" s="282"/>
      <c r="HA467" s="282"/>
      <c r="HB467" s="282"/>
      <c r="HC467" s="282"/>
      <c r="HD467" s="282"/>
      <c r="HE467" s="282"/>
      <c r="HF467" s="282"/>
      <c r="HG467" s="282"/>
      <c r="HH467" s="282"/>
      <c r="HI467" s="282"/>
      <c r="HJ467" s="282"/>
      <c r="HK467" s="282"/>
      <c r="HL467" s="282"/>
      <c r="HM467" s="282"/>
      <c r="HN467" s="282"/>
      <c r="HO467" s="282"/>
      <c r="HP467" s="282"/>
      <c r="HQ467" s="282"/>
      <c r="HR467" s="282"/>
      <c r="HS467" s="282"/>
      <c r="HT467" s="282"/>
      <c r="HU467" s="282"/>
      <c r="HV467" s="282"/>
      <c r="HW467" s="282"/>
      <c r="HX467" s="282"/>
      <c r="HY467" s="282"/>
      <c r="HZ467" s="282"/>
      <c r="IA467" s="282"/>
      <c r="IB467" s="282"/>
      <c r="IC467" s="282"/>
      <c r="ID467" s="282"/>
      <c r="IE467" s="282"/>
      <c r="IF467" s="282"/>
      <c r="IG467" s="282"/>
      <c r="IH467" s="282"/>
      <c r="II467" s="282"/>
      <c r="IJ467" s="282"/>
      <c r="IK467" s="282"/>
    </row>
    <row r="468" spans="1:245">
      <c r="A468" s="301">
        <v>100043</v>
      </c>
      <c r="B468" s="314" t="s">
        <v>839</v>
      </c>
      <c r="C468" s="291" t="s">
        <v>563</v>
      </c>
      <c r="D468" s="291" t="s">
        <v>840</v>
      </c>
      <c r="E468" s="291" t="s">
        <v>324</v>
      </c>
      <c r="F468" s="292" t="s">
        <v>843</v>
      </c>
      <c r="G468" s="293">
        <f t="shared" si="73"/>
        <v>100043</v>
      </c>
      <c r="H468" s="293">
        <f>COUNTIF($J$4:J468,J468)</f>
        <v>3</v>
      </c>
      <c r="I468" s="293" t="str">
        <f>IF(H468=1,COUNTIF($H$4:H468,1),"")</f>
        <v/>
      </c>
      <c r="J468" s="294" t="str">
        <f t="shared" si="74"/>
        <v>中央区01私立04小規模A・B・C</v>
      </c>
      <c r="K468" s="294" t="str">
        <f t="shared" si="72"/>
        <v>さら～れ保育園</v>
      </c>
      <c r="L468" s="295"/>
      <c r="M468" s="294"/>
      <c r="V468" s="282"/>
      <c r="W468" s="282"/>
      <c r="X468" s="282"/>
      <c r="Y468" s="282"/>
      <c r="Z468" s="282"/>
      <c r="AA468" s="282"/>
      <c r="AB468" s="282"/>
      <c r="AC468" s="282"/>
      <c r="AD468" s="282"/>
      <c r="AE468" s="282"/>
      <c r="AF468" s="282"/>
      <c r="AG468" s="282"/>
      <c r="AH468" s="282"/>
      <c r="AI468" s="282"/>
      <c r="AJ468" s="282"/>
      <c r="AK468" s="282"/>
      <c r="AL468" s="282"/>
      <c r="AM468" s="282"/>
      <c r="AN468" s="282"/>
      <c r="AO468" s="282"/>
      <c r="AP468" s="282"/>
      <c r="AQ468" s="282"/>
      <c r="AR468" s="282"/>
      <c r="AS468" s="282"/>
      <c r="AT468" s="282"/>
      <c r="AU468" s="282"/>
      <c r="AV468" s="282"/>
      <c r="AW468" s="282"/>
      <c r="AX468" s="282"/>
      <c r="AY468" s="282"/>
      <c r="AZ468" s="282"/>
      <c r="BA468" s="282"/>
      <c r="BB468" s="282"/>
      <c r="BC468" s="282"/>
      <c r="BD468" s="282"/>
      <c r="BE468" s="282"/>
      <c r="BF468" s="282"/>
      <c r="BG468" s="282"/>
      <c r="BH468" s="282"/>
      <c r="BI468" s="282"/>
      <c r="BJ468" s="282"/>
      <c r="BK468" s="282"/>
      <c r="BL468" s="282"/>
      <c r="BM468" s="282"/>
      <c r="BN468" s="282"/>
      <c r="BO468" s="282"/>
      <c r="BP468" s="282"/>
      <c r="BQ468" s="282"/>
      <c r="BR468" s="282"/>
      <c r="BS468" s="282"/>
      <c r="BT468" s="282"/>
      <c r="BU468" s="282"/>
      <c r="BV468" s="282"/>
      <c r="BW468" s="282"/>
      <c r="BX468" s="282"/>
      <c r="BY468" s="282"/>
      <c r="BZ468" s="282"/>
      <c r="CA468" s="282"/>
      <c r="CB468" s="282"/>
      <c r="CC468" s="282"/>
      <c r="CD468" s="282"/>
      <c r="CE468" s="282"/>
      <c r="CF468" s="282"/>
      <c r="CG468" s="282"/>
      <c r="CH468" s="282"/>
      <c r="CI468" s="282"/>
      <c r="CJ468" s="282"/>
      <c r="CK468" s="282"/>
      <c r="CL468" s="282"/>
      <c r="CM468" s="282"/>
      <c r="CN468" s="282"/>
      <c r="CO468" s="282"/>
      <c r="CP468" s="282"/>
      <c r="CQ468" s="282"/>
      <c r="CR468" s="282"/>
      <c r="CS468" s="282"/>
      <c r="CT468" s="282"/>
      <c r="CU468" s="282"/>
      <c r="CV468" s="282"/>
      <c r="CW468" s="282"/>
      <c r="CX468" s="282"/>
      <c r="CY468" s="282"/>
      <c r="CZ468" s="282"/>
      <c r="DA468" s="282"/>
      <c r="DB468" s="282"/>
      <c r="DC468" s="282"/>
      <c r="DD468" s="282"/>
      <c r="DE468" s="282"/>
      <c r="DF468" s="282"/>
      <c r="DG468" s="282"/>
      <c r="DH468" s="282"/>
      <c r="DI468" s="282"/>
      <c r="DJ468" s="282"/>
      <c r="DK468" s="282"/>
      <c r="DL468" s="282"/>
      <c r="DM468" s="282"/>
      <c r="DN468" s="282"/>
      <c r="DO468" s="282"/>
      <c r="DP468" s="282"/>
      <c r="DQ468" s="282"/>
      <c r="DR468" s="282"/>
      <c r="DS468" s="282"/>
      <c r="DT468" s="282"/>
      <c r="DU468" s="282"/>
      <c r="DV468" s="282"/>
      <c r="DW468" s="282"/>
      <c r="DX468" s="282"/>
      <c r="DY468" s="282"/>
      <c r="DZ468" s="282"/>
      <c r="EA468" s="282"/>
      <c r="EB468" s="282"/>
      <c r="EC468" s="282"/>
      <c r="ED468" s="282"/>
      <c r="EE468" s="282"/>
      <c r="EF468" s="282"/>
      <c r="EG468" s="282"/>
      <c r="EH468" s="282"/>
      <c r="EI468" s="282"/>
      <c r="EJ468" s="282"/>
      <c r="EK468" s="282"/>
      <c r="EL468" s="282"/>
      <c r="EM468" s="282"/>
      <c r="EN468" s="282"/>
      <c r="EO468" s="282"/>
      <c r="EP468" s="282"/>
      <c r="EQ468" s="282"/>
      <c r="ER468" s="282"/>
      <c r="ES468" s="282"/>
      <c r="ET468" s="282"/>
      <c r="EU468" s="282"/>
      <c r="EV468" s="282"/>
      <c r="EW468" s="282"/>
      <c r="EX468" s="282"/>
      <c r="EY468" s="282"/>
      <c r="EZ468" s="282"/>
      <c r="FA468" s="282"/>
      <c r="FB468" s="282"/>
      <c r="FC468" s="282"/>
      <c r="FD468" s="282"/>
      <c r="FE468" s="282"/>
      <c r="FF468" s="282"/>
      <c r="FG468" s="282"/>
      <c r="FH468" s="282"/>
      <c r="FI468" s="282"/>
      <c r="FJ468" s="282"/>
      <c r="FK468" s="282"/>
      <c r="FL468" s="282"/>
      <c r="FM468" s="282"/>
      <c r="FN468" s="282"/>
      <c r="FO468" s="282"/>
      <c r="FP468" s="282"/>
      <c r="FQ468" s="282"/>
      <c r="FR468" s="282"/>
      <c r="FS468" s="282"/>
      <c r="FT468" s="282"/>
      <c r="FU468" s="282"/>
      <c r="FV468" s="282"/>
      <c r="FW468" s="282"/>
      <c r="FX468" s="282"/>
      <c r="FY468" s="282"/>
      <c r="FZ468" s="282"/>
      <c r="GA468" s="282"/>
      <c r="GB468" s="282"/>
      <c r="GC468" s="282"/>
      <c r="GD468" s="282"/>
      <c r="GE468" s="282"/>
      <c r="GF468" s="282"/>
      <c r="GG468" s="282"/>
      <c r="GH468" s="282"/>
      <c r="GI468" s="282"/>
      <c r="GJ468" s="282"/>
      <c r="GK468" s="282"/>
      <c r="GL468" s="282"/>
      <c r="GM468" s="282"/>
      <c r="GN468" s="282"/>
      <c r="GO468" s="282"/>
      <c r="GP468" s="282"/>
      <c r="GQ468" s="282"/>
      <c r="GR468" s="282"/>
      <c r="GS468" s="282"/>
      <c r="GT468" s="282"/>
      <c r="GU468" s="282"/>
      <c r="GV468" s="282"/>
      <c r="GW468" s="282"/>
      <c r="GX468" s="282"/>
      <c r="GY468" s="282"/>
      <c r="GZ468" s="282"/>
      <c r="HA468" s="282"/>
      <c r="HB468" s="282"/>
      <c r="HC468" s="282"/>
      <c r="HD468" s="282"/>
      <c r="HE468" s="282"/>
      <c r="HF468" s="282"/>
      <c r="HG468" s="282"/>
      <c r="HH468" s="282"/>
      <c r="HI468" s="282"/>
      <c r="HJ468" s="282"/>
      <c r="HK468" s="282"/>
      <c r="HL468" s="282"/>
      <c r="HM468" s="282"/>
      <c r="HN468" s="282"/>
      <c r="HO468" s="282"/>
      <c r="HP468" s="282"/>
      <c r="HQ468" s="282"/>
      <c r="HR468" s="282"/>
      <c r="HS468" s="282"/>
      <c r="HT468" s="282"/>
      <c r="HU468" s="282"/>
      <c r="HV468" s="282"/>
      <c r="HW468" s="282"/>
      <c r="HX468" s="282"/>
      <c r="HY468" s="282"/>
      <c r="HZ468" s="282"/>
      <c r="IA468" s="282"/>
      <c r="IB468" s="282"/>
      <c r="IC468" s="282"/>
      <c r="ID468" s="282"/>
      <c r="IE468" s="282"/>
      <c r="IF468" s="282"/>
      <c r="IG468" s="282"/>
      <c r="IH468" s="282"/>
      <c r="II468" s="282"/>
      <c r="IJ468" s="282"/>
      <c r="IK468" s="282"/>
    </row>
    <row r="469" spans="1:245">
      <c r="A469" s="301">
        <v>100047</v>
      </c>
      <c r="B469" s="314" t="s">
        <v>839</v>
      </c>
      <c r="C469" s="291" t="s">
        <v>563</v>
      </c>
      <c r="D469" s="291" t="s">
        <v>840</v>
      </c>
      <c r="E469" s="291" t="s">
        <v>324</v>
      </c>
      <c r="F469" s="292" t="s">
        <v>844</v>
      </c>
      <c r="G469" s="293">
        <f t="shared" si="73"/>
        <v>100047</v>
      </c>
      <c r="H469" s="293">
        <f>COUNTIF($J$4:J469,J469)</f>
        <v>4</v>
      </c>
      <c r="I469" s="293" t="str">
        <f>IF(H469=1,COUNTIF($H$4:H469,1),"")</f>
        <v/>
      </c>
      <c r="J469" s="294" t="str">
        <f t="shared" si="74"/>
        <v>中央区01私立04小規模A・B・C</v>
      </c>
      <c r="K469" s="294" t="str">
        <f t="shared" si="72"/>
        <v>保育室ぱすてる</v>
      </c>
      <c r="L469" s="295"/>
      <c r="M469" s="294"/>
      <c r="V469" s="282"/>
      <c r="W469" s="282"/>
      <c r="X469" s="282"/>
      <c r="Y469" s="282"/>
      <c r="Z469" s="282"/>
      <c r="AA469" s="282"/>
      <c r="AB469" s="282"/>
      <c r="AC469" s="282"/>
      <c r="AD469" s="282"/>
      <c r="AE469" s="282"/>
      <c r="AF469" s="282"/>
      <c r="AG469" s="282"/>
      <c r="AH469" s="282"/>
      <c r="AI469" s="282"/>
      <c r="AJ469" s="282"/>
      <c r="AK469" s="282"/>
      <c r="AL469" s="282"/>
      <c r="AM469" s="282"/>
      <c r="AN469" s="282"/>
      <c r="AO469" s="282"/>
      <c r="AP469" s="282"/>
      <c r="AQ469" s="282"/>
      <c r="AR469" s="282"/>
      <c r="AS469" s="282"/>
      <c r="AT469" s="282"/>
      <c r="AU469" s="282"/>
      <c r="AV469" s="282"/>
      <c r="AW469" s="282"/>
      <c r="AX469" s="282"/>
      <c r="AY469" s="282"/>
      <c r="AZ469" s="282"/>
      <c r="BA469" s="282"/>
      <c r="BB469" s="282"/>
      <c r="BC469" s="282"/>
      <c r="BD469" s="282"/>
      <c r="BE469" s="282"/>
      <c r="BF469" s="282"/>
      <c r="BG469" s="282"/>
      <c r="BH469" s="282"/>
      <c r="BI469" s="282"/>
      <c r="BJ469" s="282"/>
      <c r="BK469" s="282"/>
      <c r="BL469" s="282"/>
      <c r="BM469" s="282"/>
      <c r="BN469" s="282"/>
      <c r="BO469" s="282"/>
      <c r="BP469" s="282"/>
      <c r="BQ469" s="282"/>
      <c r="BR469" s="282"/>
      <c r="BS469" s="282"/>
      <c r="BT469" s="282"/>
      <c r="BU469" s="282"/>
      <c r="BV469" s="282"/>
      <c r="BW469" s="282"/>
      <c r="BX469" s="282"/>
      <c r="BY469" s="282"/>
      <c r="BZ469" s="282"/>
      <c r="CA469" s="282"/>
      <c r="CB469" s="282"/>
      <c r="CC469" s="282"/>
      <c r="CD469" s="282"/>
      <c r="CE469" s="282"/>
      <c r="CF469" s="282"/>
      <c r="CG469" s="282"/>
      <c r="CH469" s="282"/>
      <c r="CI469" s="282"/>
      <c r="CJ469" s="282"/>
      <c r="CK469" s="282"/>
      <c r="CL469" s="282"/>
      <c r="CM469" s="282"/>
      <c r="CN469" s="282"/>
      <c r="CO469" s="282"/>
      <c r="CP469" s="282"/>
      <c r="CQ469" s="282"/>
      <c r="CR469" s="282"/>
      <c r="CS469" s="282"/>
      <c r="CT469" s="282"/>
      <c r="CU469" s="282"/>
      <c r="CV469" s="282"/>
      <c r="CW469" s="282"/>
      <c r="CX469" s="282"/>
      <c r="CY469" s="282"/>
      <c r="CZ469" s="282"/>
      <c r="DA469" s="282"/>
      <c r="DB469" s="282"/>
      <c r="DC469" s="282"/>
      <c r="DD469" s="282"/>
      <c r="DE469" s="282"/>
      <c r="DF469" s="282"/>
      <c r="DG469" s="282"/>
      <c r="DH469" s="282"/>
      <c r="DI469" s="282"/>
      <c r="DJ469" s="282"/>
      <c r="DK469" s="282"/>
      <c r="DL469" s="282"/>
      <c r="DM469" s="282"/>
      <c r="DN469" s="282"/>
      <c r="DO469" s="282"/>
      <c r="DP469" s="282"/>
      <c r="DQ469" s="282"/>
      <c r="DR469" s="282"/>
      <c r="DS469" s="282"/>
      <c r="DT469" s="282"/>
      <c r="DU469" s="282"/>
      <c r="DV469" s="282"/>
      <c r="DW469" s="282"/>
      <c r="DX469" s="282"/>
      <c r="DY469" s="282"/>
      <c r="DZ469" s="282"/>
      <c r="EA469" s="282"/>
      <c r="EB469" s="282"/>
      <c r="EC469" s="282"/>
      <c r="ED469" s="282"/>
      <c r="EE469" s="282"/>
      <c r="EF469" s="282"/>
      <c r="EG469" s="282"/>
      <c r="EH469" s="282"/>
      <c r="EI469" s="282"/>
      <c r="EJ469" s="282"/>
      <c r="EK469" s="282"/>
      <c r="EL469" s="282"/>
      <c r="EM469" s="282"/>
      <c r="EN469" s="282"/>
      <c r="EO469" s="282"/>
      <c r="EP469" s="282"/>
      <c r="EQ469" s="282"/>
      <c r="ER469" s="282"/>
      <c r="ES469" s="282"/>
      <c r="ET469" s="282"/>
      <c r="EU469" s="282"/>
      <c r="EV469" s="282"/>
      <c r="EW469" s="282"/>
      <c r="EX469" s="282"/>
      <c r="EY469" s="282"/>
      <c r="EZ469" s="282"/>
      <c r="FA469" s="282"/>
      <c r="FB469" s="282"/>
      <c r="FC469" s="282"/>
      <c r="FD469" s="282"/>
      <c r="FE469" s="282"/>
      <c r="FF469" s="282"/>
      <c r="FG469" s="282"/>
      <c r="FH469" s="282"/>
      <c r="FI469" s="282"/>
      <c r="FJ469" s="282"/>
      <c r="FK469" s="282"/>
      <c r="FL469" s="282"/>
      <c r="FM469" s="282"/>
      <c r="FN469" s="282"/>
      <c r="FO469" s="282"/>
      <c r="FP469" s="282"/>
      <c r="FQ469" s="282"/>
      <c r="FR469" s="282"/>
      <c r="FS469" s="282"/>
      <c r="FT469" s="282"/>
      <c r="FU469" s="282"/>
      <c r="FV469" s="282"/>
      <c r="FW469" s="282"/>
      <c r="FX469" s="282"/>
      <c r="FY469" s="282"/>
      <c r="FZ469" s="282"/>
      <c r="GA469" s="282"/>
      <c r="GB469" s="282"/>
      <c r="GC469" s="282"/>
      <c r="GD469" s="282"/>
      <c r="GE469" s="282"/>
      <c r="GF469" s="282"/>
      <c r="GG469" s="282"/>
      <c r="GH469" s="282"/>
      <c r="GI469" s="282"/>
      <c r="GJ469" s="282"/>
      <c r="GK469" s="282"/>
      <c r="GL469" s="282"/>
      <c r="GM469" s="282"/>
      <c r="GN469" s="282"/>
      <c r="GO469" s="282"/>
      <c r="GP469" s="282"/>
      <c r="GQ469" s="282"/>
      <c r="GR469" s="282"/>
      <c r="GS469" s="282"/>
      <c r="GT469" s="282"/>
      <c r="GU469" s="282"/>
      <c r="GV469" s="282"/>
      <c r="GW469" s="282"/>
      <c r="GX469" s="282"/>
      <c r="GY469" s="282"/>
      <c r="GZ469" s="282"/>
      <c r="HA469" s="282"/>
      <c r="HB469" s="282"/>
      <c r="HC469" s="282"/>
      <c r="HD469" s="282"/>
      <c r="HE469" s="282"/>
      <c r="HF469" s="282"/>
      <c r="HG469" s="282"/>
      <c r="HH469" s="282"/>
      <c r="HI469" s="282"/>
      <c r="HJ469" s="282"/>
      <c r="HK469" s="282"/>
      <c r="HL469" s="282"/>
      <c r="HM469" s="282"/>
      <c r="HN469" s="282"/>
      <c r="HO469" s="282"/>
      <c r="HP469" s="282"/>
      <c r="HQ469" s="282"/>
      <c r="HR469" s="282"/>
      <c r="HS469" s="282"/>
      <c r="HT469" s="282"/>
      <c r="HU469" s="282"/>
      <c r="HV469" s="282"/>
      <c r="HW469" s="282"/>
      <c r="HX469" s="282"/>
      <c r="HY469" s="282"/>
      <c r="HZ469" s="282"/>
      <c r="IA469" s="282"/>
      <c r="IB469" s="282"/>
      <c r="IC469" s="282"/>
      <c r="ID469" s="282"/>
      <c r="IE469" s="282"/>
      <c r="IF469" s="282"/>
      <c r="IG469" s="282"/>
      <c r="IH469" s="282"/>
      <c r="II469" s="282"/>
      <c r="IJ469" s="282"/>
      <c r="IK469" s="282"/>
    </row>
    <row r="470" spans="1:245">
      <c r="A470" s="301">
        <v>100057</v>
      </c>
      <c r="B470" s="314" t="s">
        <v>839</v>
      </c>
      <c r="C470" s="291" t="s">
        <v>563</v>
      </c>
      <c r="D470" s="291" t="s">
        <v>840</v>
      </c>
      <c r="E470" s="291" t="s">
        <v>324</v>
      </c>
      <c r="F470" s="292" t="s">
        <v>845</v>
      </c>
      <c r="G470" s="293">
        <f t="shared" si="73"/>
        <v>100057</v>
      </c>
      <c r="H470" s="293">
        <f>COUNTIF($J$4:J470,J470)</f>
        <v>5</v>
      </c>
      <c r="I470" s="293" t="str">
        <f>IF(H470=1,COUNTIF($H$4:H470,1),"")</f>
        <v/>
      </c>
      <c r="J470" s="294" t="str">
        <f t="shared" si="74"/>
        <v>中央区01私立04小規模A・B・C</v>
      </c>
      <c r="K470" s="294" t="str">
        <f t="shared" si="72"/>
        <v>こどもプラザ青い鳥円山園</v>
      </c>
      <c r="L470" s="295"/>
      <c r="M470" s="294"/>
      <c r="V470" s="282"/>
      <c r="W470" s="282"/>
      <c r="X470" s="282"/>
      <c r="Y470" s="282"/>
      <c r="Z470" s="282"/>
      <c r="AA470" s="282"/>
      <c r="AB470" s="282"/>
      <c r="AC470" s="282"/>
      <c r="AD470" s="282"/>
      <c r="AE470" s="282"/>
      <c r="AF470" s="282"/>
      <c r="AG470" s="282"/>
      <c r="AH470" s="282"/>
      <c r="AI470" s="282"/>
      <c r="AJ470" s="282"/>
      <c r="AK470" s="282"/>
      <c r="AL470" s="282"/>
      <c r="AM470" s="282"/>
      <c r="AN470" s="282"/>
      <c r="AO470" s="282"/>
      <c r="AP470" s="282"/>
      <c r="AQ470" s="282"/>
      <c r="AR470" s="282"/>
      <c r="AS470" s="282"/>
      <c r="AT470" s="282"/>
      <c r="AU470" s="282"/>
      <c r="AV470" s="282"/>
      <c r="AW470" s="282"/>
      <c r="AX470" s="282"/>
      <c r="AY470" s="282"/>
      <c r="AZ470" s="282"/>
      <c r="BA470" s="282"/>
      <c r="BB470" s="282"/>
      <c r="BC470" s="282"/>
      <c r="BD470" s="282"/>
      <c r="BE470" s="282"/>
      <c r="BF470" s="282"/>
      <c r="BG470" s="282"/>
      <c r="BH470" s="282"/>
      <c r="BI470" s="282"/>
      <c r="BJ470" s="282"/>
      <c r="BK470" s="282"/>
      <c r="BL470" s="282"/>
      <c r="BM470" s="282"/>
      <c r="BN470" s="282"/>
      <c r="BO470" s="282"/>
      <c r="BP470" s="282"/>
      <c r="BQ470" s="282"/>
      <c r="BR470" s="282"/>
      <c r="BS470" s="282"/>
      <c r="BT470" s="282"/>
      <c r="BU470" s="282"/>
      <c r="BV470" s="282"/>
      <c r="BW470" s="282"/>
      <c r="BX470" s="282"/>
      <c r="BY470" s="282"/>
      <c r="BZ470" s="282"/>
      <c r="CA470" s="282"/>
      <c r="CB470" s="282"/>
      <c r="CC470" s="282"/>
      <c r="CD470" s="282"/>
      <c r="CE470" s="282"/>
      <c r="CF470" s="282"/>
      <c r="CG470" s="282"/>
      <c r="CH470" s="282"/>
      <c r="CI470" s="282"/>
      <c r="CJ470" s="282"/>
      <c r="CK470" s="282"/>
      <c r="CL470" s="282"/>
      <c r="CM470" s="282"/>
      <c r="CN470" s="282"/>
      <c r="CO470" s="282"/>
      <c r="CP470" s="282"/>
      <c r="CQ470" s="282"/>
      <c r="CR470" s="282"/>
      <c r="CS470" s="282"/>
      <c r="CT470" s="282"/>
      <c r="CU470" s="282"/>
      <c r="CV470" s="282"/>
      <c r="CW470" s="282"/>
      <c r="CX470" s="282"/>
      <c r="CY470" s="282"/>
      <c r="CZ470" s="282"/>
      <c r="DA470" s="282"/>
      <c r="DB470" s="282"/>
      <c r="DC470" s="282"/>
      <c r="DD470" s="282"/>
      <c r="DE470" s="282"/>
      <c r="DF470" s="282"/>
      <c r="DG470" s="282"/>
      <c r="DH470" s="282"/>
      <c r="DI470" s="282"/>
      <c r="DJ470" s="282"/>
      <c r="DK470" s="282"/>
      <c r="DL470" s="282"/>
      <c r="DM470" s="282"/>
      <c r="DN470" s="282"/>
      <c r="DO470" s="282"/>
      <c r="DP470" s="282"/>
      <c r="DQ470" s="282"/>
      <c r="DR470" s="282"/>
      <c r="DS470" s="282"/>
      <c r="DT470" s="282"/>
      <c r="DU470" s="282"/>
      <c r="DV470" s="282"/>
      <c r="DW470" s="282"/>
      <c r="DX470" s="282"/>
      <c r="DY470" s="282"/>
      <c r="DZ470" s="282"/>
      <c r="EA470" s="282"/>
      <c r="EB470" s="282"/>
      <c r="EC470" s="282"/>
      <c r="ED470" s="282"/>
      <c r="EE470" s="282"/>
      <c r="EF470" s="282"/>
      <c r="EG470" s="282"/>
      <c r="EH470" s="282"/>
      <c r="EI470" s="282"/>
      <c r="EJ470" s="282"/>
      <c r="EK470" s="282"/>
      <c r="EL470" s="282"/>
      <c r="EM470" s="282"/>
      <c r="EN470" s="282"/>
      <c r="EO470" s="282"/>
      <c r="EP470" s="282"/>
      <c r="EQ470" s="282"/>
      <c r="ER470" s="282"/>
      <c r="ES470" s="282"/>
      <c r="ET470" s="282"/>
      <c r="EU470" s="282"/>
      <c r="EV470" s="282"/>
      <c r="EW470" s="282"/>
      <c r="EX470" s="282"/>
      <c r="EY470" s="282"/>
      <c r="EZ470" s="282"/>
      <c r="FA470" s="282"/>
      <c r="FB470" s="282"/>
      <c r="FC470" s="282"/>
      <c r="FD470" s="282"/>
      <c r="FE470" s="282"/>
      <c r="FF470" s="282"/>
      <c r="FG470" s="282"/>
      <c r="FH470" s="282"/>
      <c r="FI470" s="282"/>
      <c r="FJ470" s="282"/>
      <c r="FK470" s="282"/>
      <c r="FL470" s="282"/>
      <c r="FM470" s="282"/>
      <c r="FN470" s="282"/>
      <c r="FO470" s="282"/>
      <c r="FP470" s="282"/>
      <c r="FQ470" s="282"/>
      <c r="FR470" s="282"/>
      <c r="FS470" s="282"/>
      <c r="FT470" s="282"/>
      <c r="FU470" s="282"/>
      <c r="FV470" s="282"/>
      <c r="FW470" s="282"/>
      <c r="FX470" s="282"/>
      <c r="FY470" s="282"/>
      <c r="FZ470" s="282"/>
      <c r="GA470" s="282"/>
      <c r="GB470" s="282"/>
      <c r="GC470" s="282"/>
      <c r="GD470" s="282"/>
      <c r="GE470" s="282"/>
      <c r="GF470" s="282"/>
      <c r="GG470" s="282"/>
      <c r="GH470" s="282"/>
      <c r="GI470" s="282"/>
      <c r="GJ470" s="282"/>
      <c r="GK470" s="282"/>
      <c r="GL470" s="282"/>
      <c r="GM470" s="282"/>
      <c r="GN470" s="282"/>
      <c r="GO470" s="282"/>
      <c r="GP470" s="282"/>
      <c r="GQ470" s="282"/>
      <c r="GR470" s="282"/>
      <c r="GS470" s="282"/>
      <c r="GT470" s="282"/>
      <c r="GU470" s="282"/>
      <c r="GV470" s="282"/>
      <c r="GW470" s="282"/>
      <c r="GX470" s="282"/>
      <c r="GY470" s="282"/>
      <c r="GZ470" s="282"/>
      <c r="HA470" s="282"/>
      <c r="HB470" s="282"/>
      <c r="HC470" s="282"/>
      <c r="HD470" s="282"/>
      <c r="HE470" s="282"/>
      <c r="HF470" s="282"/>
      <c r="HG470" s="282"/>
      <c r="HH470" s="282"/>
      <c r="HI470" s="282"/>
      <c r="HJ470" s="282"/>
      <c r="HK470" s="282"/>
      <c r="HL470" s="282"/>
      <c r="HM470" s="282"/>
      <c r="HN470" s="282"/>
      <c r="HO470" s="282"/>
      <c r="HP470" s="282"/>
      <c r="HQ470" s="282"/>
      <c r="HR470" s="282"/>
      <c r="HS470" s="282"/>
      <c r="HT470" s="282"/>
      <c r="HU470" s="282"/>
      <c r="HV470" s="282"/>
      <c r="HW470" s="282"/>
      <c r="HX470" s="282"/>
      <c r="HY470" s="282"/>
      <c r="HZ470" s="282"/>
      <c r="IA470" s="282"/>
      <c r="IB470" s="282"/>
      <c r="IC470" s="282"/>
      <c r="ID470" s="282"/>
      <c r="IE470" s="282"/>
      <c r="IF470" s="282"/>
      <c r="IG470" s="282"/>
      <c r="IH470" s="282"/>
      <c r="II470" s="282"/>
      <c r="IJ470" s="282"/>
      <c r="IK470" s="282"/>
    </row>
    <row r="471" spans="1:245">
      <c r="A471" s="301">
        <v>100058</v>
      </c>
      <c r="B471" s="314" t="s">
        <v>839</v>
      </c>
      <c r="C471" s="291" t="s">
        <v>563</v>
      </c>
      <c r="D471" s="291" t="s">
        <v>840</v>
      </c>
      <c r="E471" s="291" t="s">
        <v>324</v>
      </c>
      <c r="F471" s="292" t="s">
        <v>846</v>
      </c>
      <c r="G471" s="293">
        <f t="shared" si="73"/>
        <v>100058</v>
      </c>
      <c r="H471" s="293">
        <f>COUNTIF($J$4:J471,J471)</f>
        <v>6</v>
      </c>
      <c r="I471" s="293" t="str">
        <f>IF(H471=1,COUNTIF($H$4:H471,1),"")</f>
        <v/>
      </c>
      <c r="J471" s="294" t="str">
        <f t="shared" si="74"/>
        <v>中央区01私立04小規模A・B・C</v>
      </c>
      <c r="K471" s="294" t="str">
        <f t="shared" si="72"/>
        <v>ぴっころきっず円山公園</v>
      </c>
      <c r="L471" s="295"/>
      <c r="M471" s="294"/>
      <c r="V471" s="282"/>
      <c r="W471" s="282"/>
      <c r="X471" s="282"/>
      <c r="Y471" s="282"/>
      <c r="Z471" s="282"/>
      <c r="AA471" s="282"/>
      <c r="AB471" s="282"/>
      <c r="AC471" s="282"/>
      <c r="AD471" s="282"/>
      <c r="AE471" s="282"/>
      <c r="AF471" s="282"/>
      <c r="AG471" s="282"/>
      <c r="AH471" s="282"/>
      <c r="AI471" s="282"/>
      <c r="AJ471" s="282"/>
      <c r="AK471" s="282"/>
      <c r="AL471" s="282"/>
      <c r="AM471" s="282"/>
      <c r="AN471" s="282"/>
      <c r="AO471" s="282"/>
      <c r="AP471" s="282"/>
      <c r="AQ471" s="282"/>
      <c r="AR471" s="282"/>
      <c r="AS471" s="282"/>
      <c r="AT471" s="282"/>
      <c r="AU471" s="282"/>
      <c r="AV471" s="282"/>
      <c r="AW471" s="282"/>
      <c r="AX471" s="282"/>
      <c r="AY471" s="282"/>
      <c r="AZ471" s="282"/>
      <c r="BA471" s="282"/>
      <c r="BB471" s="282"/>
      <c r="BC471" s="282"/>
      <c r="BD471" s="282"/>
      <c r="BE471" s="282"/>
      <c r="BF471" s="282"/>
      <c r="BG471" s="282"/>
      <c r="BH471" s="282"/>
      <c r="BI471" s="282"/>
      <c r="BJ471" s="282"/>
      <c r="BK471" s="282"/>
      <c r="BL471" s="282"/>
      <c r="BM471" s="282"/>
      <c r="BN471" s="282"/>
      <c r="BO471" s="282"/>
      <c r="BP471" s="282"/>
      <c r="BQ471" s="282"/>
      <c r="BR471" s="282"/>
      <c r="BS471" s="282"/>
      <c r="BT471" s="282"/>
      <c r="BU471" s="282"/>
      <c r="BV471" s="282"/>
      <c r="BW471" s="282"/>
      <c r="BX471" s="282"/>
      <c r="BY471" s="282"/>
      <c r="BZ471" s="282"/>
      <c r="CA471" s="282"/>
      <c r="CB471" s="282"/>
      <c r="CC471" s="282"/>
      <c r="CD471" s="282"/>
      <c r="CE471" s="282"/>
      <c r="CF471" s="282"/>
      <c r="CG471" s="282"/>
      <c r="CH471" s="282"/>
      <c r="CI471" s="282"/>
      <c r="CJ471" s="282"/>
      <c r="CK471" s="282"/>
      <c r="CL471" s="282"/>
      <c r="CM471" s="282"/>
      <c r="CN471" s="282"/>
      <c r="CO471" s="282"/>
      <c r="CP471" s="282"/>
      <c r="CQ471" s="282"/>
      <c r="CR471" s="282"/>
      <c r="CS471" s="282"/>
      <c r="CT471" s="282"/>
      <c r="CU471" s="282"/>
      <c r="CV471" s="282"/>
      <c r="CW471" s="282"/>
      <c r="CX471" s="282"/>
      <c r="CY471" s="282"/>
      <c r="CZ471" s="282"/>
      <c r="DA471" s="282"/>
      <c r="DB471" s="282"/>
      <c r="DC471" s="282"/>
      <c r="DD471" s="282"/>
      <c r="DE471" s="282"/>
      <c r="DF471" s="282"/>
      <c r="DG471" s="282"/>
      <c r="DH471" s="282"/>
      <c r="DI471" s="282"/>
      <c r="DJ471" s="282"/>
      <c r="DK471" s="282"/>
      <c r="DL471" s="282"/>
      <c r="DM471" s="282"/>
      <c r="DN471" s="282"/>
      <c r="DO471" s="282"/>
      <c r="DP471" s="282"/>
      <c r="DQ471" s="282"/>
      <c r="DR471" s="282"/>
      <c r="DS471" s="282"/>
      <c r="DT471" s="282"/>
      <c r="DU471" s="282"/>
      <c r="DV471" s="282"/>
      <c r="DW471" s="282"/>
      <c r="DX471" s="282"/>
      <c r="DY471" s="282"/>
      <c r="DZ471" s="282"/>
      <c r="EA471" s="282"/>
      <c r="EB471" s="282"/>
      <c r="EC471" s="282"/>
      <c r="ED471" s="282"/>
      <c r="EE471" s="282"/>
      <c r="EF471" s="282"/>
      <c r="EG471" s="282"/>
      <c r="EH471" s="282"/>
      <c r="EI471" s="282"/>
      <c r="EJ471" s="282"/>
      <c r="EK471" s="282"/>
      <c r="EL471" s="282"/>
      <c r="EM471" s="282"/>
      <c r="EN471" s="282"/>
      <c r="EO471" s="282"/>
      <c r="EP471" s="282"/>
      <c r="EQ471" s="282"/>
      <c r="ER471" s="282"/>
      <c r="ES471" s="282"/>
      <c r="ET471" s="282"/>
      <c r="EU471" s="282"/>
      <c r="EV471" s="282"/>
      <c r="EW471" s="282"/>
      <c r="EX471" s="282"/>
      <c r="EY471" s="282"/>
      <c r="EZ471" s="282"/>
      <c r="FA471" s="282"/>
      <c r="FB471" s="282"/>
      <c r="FC471" s="282"/>
      <c r="FD471" s="282"/>
      <c r="FE471" s="282"/>
      <c r="FF471" s="282"/>
      <c r="FG471" s="282"/>
      <c r="FH471" s="282"/>
      <c r="FI471" s="282"/>
      <c r="FJ471" s="282"/>
      <c r="FK471" s="282"/>
      <c r="FL471" s="282"/>
      <c r="FM471" s="282"/>
      <c r="FN471" s="282"/>
      <c r="FO471" s="282"/>
      <c r="FP471" s="282"/>
      <c r="FQ471" s="282"/>
      <c r="FR471" s="282"/>
      <c r="FS471" s="282"/>
      <c r="FT471" s="282"/>
      <c r="FU471" s="282"/>
      <c r="FV471" s="282"/>
      <c r="FW471" s="282"/>
      <c r="FX471" s="282"/>
      <c r="FY471" s="282"/>
      <c r="FZ471" s="282"/>
      <c r="GA471" s="282"/>
      <c r="GB471" s="282"/>
      <c r="GC471" s="282"/>
      <c r="GD471" s="282"/>
      <c r="GE471" s="282"/>
      <c r="GF471" s="282"/>
      <c r="GG471" s="282"/>
      <c r="GH471" s="282"/>
      <c r="GI471" s="282"/>
      <c r="GJ471" s="282"/>
      <c r="GK471" s="282"/>
      <c r="GL471" s="282"/>
      <c r="GM471" s="282"/>
      <c r="GN471" s="282"/>
      <c r="GO471" s="282"/>
      <c r="GP471" s="282"/>
      <c r="GQ471" s="282"/>
      <c r="GR471" s="282"/>
      <c r="GS471" s="282"/>
      <c r="GT471" s="282"/>
      <c r="GU471" s="282"/>
      <c r="GV471" s="282"/>
      <c r="GW471" s="282"/>
      <c r="GX471" s="282"/>
      <c r="GY471" s="282"/>
      <c r="GZ471" s="282"/>
      <c r="HA471" s="282"/>
      <c r="HB471" s="282"/>
      <c r="HC471" s="282"/>
      <c r="HD471" s="282"/>
      <c r="HE471" s="282"/>
      <c r="HF471" s="282"/>
      <c r="HG471" s="282"/>
      <c r="HH471" s="282"/>
      <c r="HI471" s="282"/>
      <c r="HJ471" s="282"/>
      <c r="HK471" s="282"/>
      <c r="HL471" s="282"/>
      <c r="HM471" s="282"/>
      <c r="HN471" s="282"/>
      <c r="HO471" s="282"/>
      <c r="HP471" s="282"/>
      <c r="HQ471" s="282"/>
      <c r="HR471" s="282"/>
      <c r="HS471" s="282"/>
      <c r="HT471" s="282"/>
      <c r="HU471" s="282"/>
      <c r="HV471" s="282"/>
      <c r="HW471" s="282"/>
      <c r="HX471" s="282"/>
      <c r="HY471" s="282"/>
      <c r="HZ471" s="282"/>
      <c r="IA471" s="282"/>
      <c r="IB471" s="282"/>
      <c r="IC471" s="282"/>
      <c r="ID471" s="282"/>
      <c r="IE471" s="282"/>
      <c r="IF471" s="282"/>
      <c r="IG471" s="282"/>
      <c r="IH471" s="282"/>
      <c r="II471" s="282"/>
      <c r="IJ471" s="282"/>
      <c r="IK471" s="282"/>
    </row>
    <row r="472" spans="1:245">
      <c r="A472" s="301">
        <v>100059</v>
      </c>
      <c r="B472" s="314" t="s">
        <v>839</v>
      </c>
      <c r="C472" s="291" t="s">
        <v>563</v>
      </c>
      <c r="D472" s="291" t="s">
        <v>840</v>
      </c>
      <c r="E472" s="291" t="s">
        <v>324</v>
      </c>
      <c r="F472" s="292" t="s">
        <v>847</v>
      </c>
      <c r="G472" s="293">
        <f t="shared" si="73"/>
        <v>100059</v>
      </c>
      <c r="H472" s="293">
        <f>COUNTIF($J$4:J472,J472)</f>
        <v>7</v>
      </c>
      <c r="I472" s="293" t="str">
        <f>IF(H472=1,COUNTIF($H$4:H472,1),"")</f>
        <v/>
      </c>
      <c r="J472" s="294" t="str">
        <f t="shared" si="74"/>
        <v>中央区01私立04小規模A・B・C</v>
      </c>
      <c r="K472" s="294" t="str">
        <f t="shared" si="72"/>
        <v>ぴっころきっず円山裏参道</v>
      </c>
      <c r="L472" s="295"/>
      <c r="M472" s="294"/>
      <c r="V472" s="282"/>
      <c r="W472" s="282"/>
      <c r="X472" s="282"/>
      <c r="Y472" s="282"/>
      <c r="Z472" s="282"/>
      <c r="AA472" s="282"/>
      <c r="AB472" s="282"/>
      <c r="AC472" s="282"/>
      <c r="AD472" s="282"/>
      <c r="AE472" s="282"/>
      <c r="AF472" s="282"/>
      <c r="AG472" s="282"/>
      <c r="AH472" s="282"/>
      <c r="AI472" s="282"/>
      <c r="AJ472" s="282"/>
      <c r="AK472" s="282"/>
      <c r="AL472" s="282"/>
      <c r="AM472" s="282"/>
      <c r="AN472" s="282"/>
      <c r="AO472" s="282"/>
      <c r="AP472" s="282"/>
      <c r="AQ472" s="282"/>
      <c r="AR472" s="282"/>
      <c r="AS472" s="282"/>
      <c r="AT472" s="282"/>
      <c r="AU472" s="282"/>
      <c r="AV472" s="282"/>
      <c r="AW472" s="282"/>
      <c r="AX472" s="282"/>
      <c r="AY472" s="282"/>
      <c r="AZ472" s="282"/>
      <c r="BA472" s="282"/>
      <c r="BB472" s="282"/>
      <c r="BC472" s="282"/>
      <c r="BD472" s="282"/>
      <c r="BE472" s="282"/>
      <c r="BF472" s="282"/>
      <c r="BG472" s="282"/>
      <c r="BH472" s="282"/>
      <c r="BI472" s="282"/>
      <c r="BJ472" s="282"/>
      <c r="BK472" s="282"/>
      <c r="BL472" s="282"/>
      <c r="BM472" s="282"/>
      <c r="BN472" s="282"/>
      <c r="BO472" s="282"/>
      <c r="BP472" s="282"/>
      <c r="BQ472" s="282"/>
      <c r="BR472" s="282"/>
      <c r="BS472" s="282"/>
      <c r="BT472" s="282"/>
      <c r="BU472" s="282"/>
      <c r="BV472" s="282"/>
      <c r="BW472" s="282"/>
      <c r="BX472" s="282"/>
      <c r="BY472" s="282"/>
      <c r="BZ472" s="282"/>
      <c r="CA472" s="282"/>
      <c r="CB472" s="282"/>
      <c r="CC472" s="282"/>
      <c r="CD472" s="282"/>
      <c r="CE472" s="282"/>
      <c r="CF472" s="282"/>
      <c r="CG472" s="282"/>
      <c r="CH472" s="282"/>
      <c r="CI472" s="282"/>
      <c r="CJ472" s="282"/>
      <c r="CK472" s="282"/>
      <c r="CL472" s="282"/>
      <c r="CM472" s="282"/>
      <c r="CN472" s="282"/>
      <c r="CO472" s="282"/>
      <c r="CP472" s="282"/>
      <c r="CQ472" s="282"/>
      <c r="CR472" s="282"/>
      <c r="CS472" s="282"/>
      <c r="CT472" s="282"/>
      <c r="CU472" s="282"/>
      <c r="CV472" s="282"/>
      <c r="CW472" s="282"/>
      <c r="CX472" s="282"/>
      <c r="CY472" s="282"/>
      <c r="CZ472" s="282"/>
      <c r="DA472" s="282"/>
      <c r="DB472" s="282"/>
      <c r="DC472" s="282"/>
      <c r="DD472" s="282"/>
      <c r="DE472" s="282"/>
      <c r="DF472" s="282"/>
      <c r="DG472" s="282"/>
      <c r="DH472" s="282"/>
      <c r="DI472" s="282"/>
      <c r="DJ472" s="282"/>
      <c r="DK472" s="282"/>
      <c r="DL472" s="282"/>
      <c r="DM472" s="282"/>
      <c r="DN472" s="282"/>
      <c r="DO472" s="282"/>
      <c r="DP472" s="282"/>
      <c r="DQ472" s="282"/>
      <c r="DR472" s="282"/>
      <c r="DS472" s="282"/>
      <c r="DT472" s="282"/>
      <c r="DU472" s="282"/>
      <c r="DV472" s="282"/>
      <c r="DW472" s="282"/>
      <c r="DX472" s="282"/>
      <c r="DY472" s="282"/>
      <c r="DZ472" s="282"/>
      <c r="EA472" s="282"/>
      <c r="EB472" s="282"/>
      <c r="EC472" s="282"/>
      <c r="ED472" s="282"/>
      <c r="EE472" s="282"/>
      <c r="EF472" s="282"/>
      <c r="EG472" s="282"/>
      <c r="EH472" s="282"/>
      <c r="EI472" s="282"/>
      <c r="EJ472" s="282"/>
      <c r="EK472" s="282"/>
      <c r="EL472" s="282"/>
      <c r="EM472" s="282"/>
      <c r="EN472" s="282"/>
      <c r="EO472" s="282"/>
      <c r="EP472" s="282"/>
      <c r="EQ472" s="282"/>
      <c r="ER472" s="282"/>
      <c r="ES472" s="282"/>
      <c r="ET472" s="282"/>
      <c r="EU472" s="282"/>
      <c r="EV472" s="282"/>
      <c r="EW472" s="282"/>
      <c r="EX472" s="282"/>
      <c r="EY472" s="282"/>
      <c r="EZ472" s="282"/>
      <c r="FA472" s="282"/>
      <c r="FB472" s="282"/>
      <c r="FC472" s="282"/>
      <c r="FD472" s="282"/>
      <c r="FE472" s="282"/>
      <c r="FF472" s="282"/>
      <c r="FG472" s="282"/>
      <c r="FH472" s="282"/>
      <c r="FI472" s="282"/>
      <c r="FJ472" s="282"/>
      <c r="FK472" s="282"/>
      <c r="FL472" s="282"/>
      <c r="FM472" s="282"/>
      <c r="FN472" s="282"/>
      <c r="FO472" s="282"/>
      <c r="FP472" s="282"/>
      <c r="FQ472" s="282"/>
      <c r="FR472" s="282"/>
      <c r="FS472" s="282"/>
      <c r="FT472" s="282"/>
      <c r="FU472" s="282"/>
      <c r="FV472" s="282"/>
      <c r="FW472" s="282"/>
      <c r="FX472" s="282"/>
      <c r="FY472" s="282"/>
      <c r="FZ472" s="282"/>
      <c r="GA472" s="282"/>
      <c r="GB472" s="282"/>
      <c r="GC472" s="282"/>
      <c r="GD472" s="282"/>
      <c r="GE472" s="282"/>
      <c r="GF472" s="282"/>
      <c r="GG472" s="282"/>
      <c r="GH472" s="282"/>
      <c r="GI472" s="282"/>
      <c r="GJ472" s="282"/>
      <c r="GK472" s="282"/>
      <c r="GL472" s="282"/>
      <c r="GM472" s="282"/>
      <c r="GN472" s="282"/>
      <c r="GO472" s="282"/>
      <c r="GP472" s="282"/>
      <c r="GQ472" s="282"/>
      <c r="GR472" s="282"/>
      <c r="GS472" s="282"/>
      <c r="GT472" s="282"/>
      <c r="GU472" s="282"/>
      <c r="GV472" s="282"/>
      <c r="GW472" s="282"/>
      <c r="GX472" s="282"/>
      <c r="GY472" s="282"/>
      <c r="GZ472" s="282"/>
      <c r="HA472" s="282"/>
      <c r="HB472" s="282"/>
      <c r="HC472" s="282"/>
      <c r="HD472" s="282"/>
      <c r="HE472" s="282"/>
      <c r="HF472" s="282"/>
      <c r="HG472" s="282"/>
      <c r="HH472" s="282"/>
      <c r="HI472" s="282"/>
      <c r="HJ472" s="282"/>
      <c r="HK472" s="282"/>
      <c r="HL472" s="282"/>
      <c r="HM472" s="282"/>
      <c r="HN472" s="282"/>
      <c r="HO472" s="282"/>
      <c r="HP472" s="282"/>
      <c r="HQ472" s="282"/>
      <c r="HR472" s="282"/>
      <c r="HS472" s="282"/>
      <c r="HT472" s="282"/>
      <c r="HU472" s="282"/>
      <c r="HV472" s="282"/>
      <c r="HW472" s="282"/>
      <c r="HX472" s="282"/>
      <c r="HY472" s="282"/>
      <c r="HZ472" s="282"/>
      <c r="IA472" s="282"/>
      <c r="IB472" s="282"/>
      <c r="IC472" s="282"/>
      <c r="ID472" s="282"/>
      <c r="IE472" s="282"/>
      <c r="IF472" s="282"/>
      <c r="IG472" s="282"/>
      <c r="IH472" s="282"/>
      <c r="II472" s="282"/>
      <c r="IJ472" s="282"/>
      <c r="IK472" s="282"/>
    </row>
    <row r="473" spans="1:245">
      <c r="A473" s="301">
        <v>100060</v>
      </c>
      <c r="B473" s="314" t="s">
        <v>839</v>
      </c>
      <c r="C473" s="291" t="s">
        <v>563</v>
      </c>
      <c r="D473" s="291" t="s">
        <v>840</v>
      </c>
      <c r="E473" s="291" t="s">
        <v>324</v>
      </c>
      <c r="F473" s="292" t="s">
        <v>848</v>
      </c>
      <c r="G473" s="293">
        <f t="shared" si="73"/>
        <v>100060</v>
      </c>
      <c r="H473" s="293">
        <f>COUNTIF($J$4:J473,J473)</f>
        <v>8</v>
      </c>
      <c r="I473" s="293" t="str">
        <f>IF(H473=1,COUNTIF($H$4:H473,1),"")</f>
        <v/>
      </c>
      <c r="J473" s="294" t="str">
        <f t="shared" si="74"/>
        <v>中央区01私立04小規模A・B・C</v>
      </c>
      <c r="K473" s="294" t="str">
        <f t="shared" si="72"/>
        <v>おーるまいてぃ円山保育室</v>
      </c>
      <c r="L473" s="295"/>
      <c r="M473" s="294"/>
      <c r="V473" s="282"/>
      <c r="W473" s="282"/>
      <c r="X473" s="282"/>
      <c r="Y473" s="282"/>
      <c r="Z473" s="282"/>
      <c r="AA473" s="282"/>
      <c r="AB473" s="282"/>
      <c r="AC473" s="282"/>
      <c r="AD473" s="282"/>
      <c r="AE473" s="282"/>
      <c r="AF473" s="282"/>
      <c r="AG473" s="282"/>
      <c r="AH473" s="282"/>
      <c r="AI473" s="282"/>
      <c r="AJ473" s="282"/>
      <c r="AK473" s="282"/>
      <c r="AL473" s="282"/>
      <c r="AM473" s="282"/>
      <c r="AN473" s="282"/>
      <c r="AO473" s="282"/>
      <c r="AP473" s="282"/>
      <c r="AQ473" s="282"/>
      <c r="AR473" s="282"/>
      <c r="AS473" s="282"/>
      <c r="AT473" s="282"/>
      <c r="AU473" s="282"/>
      <c r="AV473" s="282"/>
      <c r="AW473" s="282"/>
      <c r="AX473" s="282"/>
      <c r="AY473" s="282"/>
      <c r="AZ473" s="282"/>
      <c r="BA473" s="282"/>
      <c r="BB473" s="282"/>
      <c r="BC473" s="282"/>
      <c r="BD473" s="282"/>
      <c r="BE473" s="282"/>
      <c r="BF473" s="282"/>
      <c r="BG473" s="282"/>
      <c r="BH473" s="282"/>
      <c r="BI473" s="282"/>
      <c r="BJ473" s="282"/>
      <c r="BK473" s="282"/>
      <c r="BL473" s="282"/>
      <c r="BM473" s="282"/>
      <c r="BN473" s="282"/>
      <c r="BO473" s="282"/>
      <c r="BP473" s="282"/>
      <c r="BQ473" s="282"/>
      <c r="BR473" s="282"/>
      <c r="BS473" s="282"/>
      <c r="BT473" s="282"/>
      <c r="BU473" s="282"/>
      <c r="BV473" s="282"/>
      <c r="BW473" s="282"/>
      <c r="BX473" s="282"/>
      <c r="BY473" s="282"/>
      <c r="BZ473" s="282"/>
      <c r="CA473" s="282"/>
      <c r="CB473" s="282"/>
      <c r="CC473" s="282"/>
      <c r="CD473" s="282"/>
      <c r="CE473" s="282"/>
      <c r="CF473" s="282"/>
      <c r="CG473" s="282"/>
      <c r="CH473" s="282"/>
      <c r="CI473" s="282"/>
      <c r="CJ473" s="282"/>
      <c r="CK473" s="282"/>
      <c r="CL473" s="282"/>
      <c r="CM473" s="282"/>
      <c r="CN473" s="282"/>
      <c r="CO473" s="282"/>
      <c r="CP473" s="282"/>
      <c r="CQ473" s="282"/>
      <c r="CR473" s="282"/>
      <c r="CS473" s="282"/>
      <c r="CT473" s="282"/>
      <c r="CU473" s="282"/>
      <c r="CV473" s="282"/>
      <c r="CW473" s="282"/>
      <c r="CX473" s="282"/>
      <c r="CY473" s="282"/>
      <c r="CZ473" s="282"/>
      <c r="DA473" s="282"/>
      <c r="DB473" s="282"/>
      <c r="DC473" s="282"/>
      <c r="DD473" s="282"/>
      <c r="DE473" s="282"/>
      <c r="DF473" s="282"/>
      <c r="DG473" s="282"/>
      <c r="DH473" s="282"/>
      <c r="DI473" s="282"/>
      <c r="DJ473" s="282"/>
      <c r="DK473" s="282"/>
      <c r="DL473" s="282"/>
      <c r="DM473" s="282"/>
      <c r="DN473" s="282"/>
      <c r="DO473" s="282"/>
      <c r="DP473" s="282"/>
      <c r="DQ473" s="282"/>
      <c r="DR473" s="282"/>
      <c r="DS473" s="282"/>
      <c r="DT473" s="282"/>
      <c r="DU473" s="282"/>
      <c r="DV473" s="282"/>
      <c r="DW473" s="282"/>
      <c r="DX473" s="282"/>
      <c r="DY473" s="282"/>
      <c r="DZ473" s="282"/>
      <c r="EA473" s="282"/>
      <c r="EB473" s="282"/>
      <c r="EC473" s="282"/>
      <c r="ED473" s="282"/>
      <c r="EE473" s="282"/>
      <c r="EF473" s="282"/>
      <c r="EG473" s="282"/>
      <c r="EH473" s="282"/>
      <c r="EI473" s="282"/>
      <c r="EJ473" s="282"/>
      <c r="EK473" s="282"/>
      <c r="EL473" s="282"/>
      <c r="EM473" s="282"/>
      <c r="EN473" s="282"/>
      <c r="EO473" s="282"/>
      <c r="EP473" s="282"/>
      <c r="EQ473" s="282"/>
      <c r="ER473" s="282"/>
      <c r="ES473" s="282"/>
      <c r="ET473" s="282"/>
      <c r="EU473" s="282"/>
      <c r="EV473" s="282"/>
      <c r="EW473" s="282"/>
      <c r="EX473" s="282"/>
      <c r="EY473" s="282"/>
      <c r="EZ473" s="282"/>
      <c r="FA473" s="282"/>
      <c r="FB473" s="282"/>
      <c r="FC473" s="282"/>
      <c r="FD473" s="282"/>
      <c r="FE473" s="282"/>
      <c r="FF473" s="282"/>
      <c r="FG473" s="282"/>
      <c r="FH473" s="282"/>
      <c r="FI473" s="282"/>
      <c r="FJ473" s="282"/>
      <c r="FK473" s="282"/>
      <c r="FL473" s="282"/>
      <c r="FM473" s="282"/>
      <c r="FN473" s="282"/>
      <c r="FO473" s="282"/>
      <c r="FP473" s="282"/>
      <c r="FQ473" s="282"/>
      <c r="FR473" s="282"/>
      <c r="FS473" s="282"/>
      <c r="FT473" s="282"/>
      <c r="FU473" s="282"/>
      <c r="FV473" s="282"/>
      <c r="FW473" s="282"/>
      <c r="FX473" s="282"/>
      <c r="FY473" s="282"/>
      <c r="FZ473" s="282"/>
      <c r="GA473" s="282"/>
      <c r="GB473" s="282"/>
      <c r="GC473" s="282"/>
      <c r="GD473" s="282"/>
      <c r="GE473" s="282"/>
      <c r="GF473" s="282"/>
      <c r="GG473" s="282"/>
      <c r="GH473" s="282"/>
      <c r="GI473" s="282"/>
      <c r="GJ473" s="282"/>
      <c r="GK473" s="282"/>
      <c r="GL473" s="282"/>
      <c r="GM473" s="282"/>
      <c r="GN473" s="282"/>
      <c r="GO473" s="282"/>
      <c r="GP473" s="282"/>
      <c r="GQ473" s="282"/>
      <c r="GR473" s="282"/>
      <c r="GS473" s="282"/>
      <c r="GT473" s="282"/>
      <c r="GU473" s="282"/>
      <c r="GV473" s="282"/>
      <c r="GW473" s="282"/>
      <c r="GX473" s="282"/>
      <c r="GY473" s="282"/>
      <c r="GZ473" s="282"/>
      <c r="HA473" s="282"/>
      <c r="HB473" s="282"/>
      <c r="HC473" s="282"/>
      <c r="HD473" s="282"/>
      <c r="HE473" s="282"/>
      <c r="HF473" s="282"/>
      <c r="HG473" s="282"/>
      <c r="HH473" s="282"/>
      <c r="HI473" s="282"/>
      <c r="HJ473" s="282"/>
      <c r="HK473" s="282"/>
      <c r="HL473" s="282"/>
      <c r="HM473" s="282"/>
      <c r="HN473" s="282"/>
      <c r="HO473" s="282"/>
      <c r="HP473" s="282"/>
      <c r="HQ473" s="282"/>
      <c r="HR473" s="282"/>
      <c r="HS473" s="282"/>
      <c r="HT473" s="282"/>
      <c r="HU473" s="282"/>
      <c r="HV473" s="282"/>
      <c r="HW473" s="282"/>
      <c r="HX473" s="282"/>
      <c r="HY473" s="282"/>
      <c r="HZ473" s="282"/>
      <c r="IA473" s="282"/>
      <c r="IB473" s="282"/>
      <c r="IC473" s="282"/>
      <c r="ID473" s="282"/>
      <c r="IE473" s="282"/>
      <c r="IF473" s="282"/>
      <c r="IG473" s="282"/>
      <c r="IH473" s="282"/>
      <c r="II473" s="282"/>
      <c r="IJ473" s="282"/>
      <c r="IK473" s="282"/>
    </row>
    <row r="474" spans="1:245">
      <c r="A474" s="301">
        <v>100061</v>
      </c>
      <c r="B474" s="314" t="s">
        <v>839</v>
      </c>
      <c r="C474" s="291" t="s">
        <v>563</v>
      </c>
      <c r="D474" s="291" t="s">
        <v>840</v>
      </c>
      <c r="E474" s="291" t="s">
        <v>324</v>
      </c>
      <c r="F474" s="292" t="s">
        <v>849</v>
      </c>
      <c r="G474" s="293">
        <f t="shared" si="73"/>
        <v>100061</v>
      </c>
      <c r="H474" s="293">
        <f>COUNTIF($J$4:J474,J474)</f>
        <v>9</v>
      </c>
      <c r="I474" s="293" t="str">
        <f>IF(H474=1,COUNTIF($H$4:H474,1),"")</f>
        <v/>
      </c>
      <c r="J474" s="294" t="str">
        <f t="shared" si="74"/>
        <v>中央区01私立04小規模A・B・C</v>
      </c>
      <c r="K474" s="294" t="str">
        <f t="shared" si="72"/>
        <v>伏見すみれ保育園</v>
      </c>
      <c r="L474" s="295"/>
      <c r="M474" s="294"/>
      <c r="V474" s="282"/>
      <c r="W474" s="282"/>
      <c r="X474" s="282"/>
      <c r="Y474" s="282"/>
      <c r="Z474" s="282"/>
      <c r="AA474" s="282"/>
      <c r="AB474" s="282"/>
      <c r="AC474" s="282"/>
      <c r="AD474" s="282"/>
      <c r="AE474" s="282"/>
      <c r="AF474" s="282"/>
      <c r="AG474" s="282"/>
      <c r="AH474" s="282"/>
      <c r="AI474" s="282"/>
      <c r="AJ474" s="282"/>
      <c r="AK474" s="282"/>
      <c r="AL474" s="282"/>
      <c r="AM474" s="282"/>
      <c r="AN474" s="282"/>
      <c r="AO474" s="282"/>
      <c r="AP474" s="282"/>
      <c r="AQ474" s="282"/>
      <c r="AR474" s="282"/>
      <c r="AS474" s="282"/>
      <c r="AT474" s="282"/>
      <c r="AU474" s="282"/>
      <c r="AV474" s="282"/>
      <c r="AW474" s="282"/>
      <c r="AX474" s="282"/>
      <c r="AY474" s="282"/>
      <c r="AZ474" s="282"/>
      <c r="BA474" s="282"/>
      <c r="BB474" s="282"/>
      <c r="BC474" s="282"/>
      <c r="BD474" s="282"/>
      <c r="BE474" s="282"/>
      <c r="BF474" s="282"/>
      <c r="BG474" s="282"/>
      <c r="BH474" s="282"/>
      <c r="BI474" s="282"/>
      <c r="BJ474" s="282"/>
      <c r="BK474" s="282"/>
      <c r="BL474" s="282"/>
      <c r="BM474" s="282"/>
      <c r="BN474" s="282"/>
      <c r="BO474" s="282"/>
      <c r="BP474" s="282"/>
      <c r="BQ474" s="282"/>
      <c r="BR474" s="282"/>
      <c r="BS474" s="282"/>
      <c r="BT474" s="282"/>
      <c r="BU474" s="282"/>
      <c r="BV474" s="282"/>
      <c r="BW474" s="282"/>
      <c r="BX474" s="282"/>
      <c r="BY474" s="282"/>
      <c r="BZ474" s="282"/>
      <c r="CA474" s="282"/>
      <c r="CB474" s="282"/>
      <c r="CC474" s="282"/>
      <c r="CD474" s="282"/>
      <c r="CE474" s="282"/>
      <c r="CF474" s="282"/>
      <c r="CG474" s="282"/>
      <c r="CH474" s="282"/>
      <c r="CI474" s="282"/>
      <c r="CJ474" s="282"/>
      <c r="CK474" s="282"/>
      <c r="CL474" s="282"/>
      <c r="CM474" s="282"/>
      <c r="CN474" s="282"/>
      <c r="CO474" s="282"/>
      <c r="CP474" s="282"/>
      <c r="CQ474" s="282"/>
      <c r="CR474" s="282"/>
      <c r="CS474" s="282"/>
      <c r="CT474" s="282"/>
      <c r="CU474" s="282"/>
      <c r="CV474" s="282"/>
      <c r="CW474" s="282"/>
      <c r="CX474" s="282"/>
      <c r="CY474" s="282"/>
      <c r="CZ474" s="282"/>
      <c r="DA474" s="282"/>
      <c r="DB474" s="282"/>
      <c r="DC474" s="282"/>
      <c r="DD474" s="282"/>
      <c r="DE474" s="282"/>
      <c r="DF474" s="282"/>
      <c r="DG474" s="282"/>
      <c r="DH474" s="282"/>
      <c r="DI474" s="282"/>
      <c r="DJ474" s="282"/>
      <c r="DK474" s="282"/>
      <c r="DL474" s="282"/>
      <c r="DM474" s="282"/>
      <c r="DN474" s="282"/>
      <c r="DO474" s="282"/>
      <c r="DP474" s="282"/>
      <c r="DQ474" s="282"/>
      <c r="DR474" s="282"/>
      <c r="DS474" s="282"/>
      <c r="DT474" s="282"/>
      <c r="DU474" s="282"/>
      <c r="DV474" s="282"/>
      <c r="DW474" s="282"/>
      <c r="DX474" s="282"/>
      <c r="DY474" s="282"/>
      <c r="DZ474" s="282"/>
      <c r="EA474" s="282"/>
      <c r="EB474" s="282"/>
      <c r="EC474" s="282"/>
      <c r="ED474" s="282"/>
      <c r="EE474" s="282"/>
      <c r="EF474" s="282"/>
      <c r="EG474" s="282"/>
      <c r="EH474" s="282"/>
      <c r="EI474" s="282"/>
      <c r="EJ474" s="282"/>
      <c r="EK474" s="282"/>
      <c r="EL474" s="282"/>
      <c r="EM474" s="282"/>
      <c r="EN474" s="282"/>
      <c r="EO474" s="282"/>
      <c r="EP474" s="282"/>
      <c r="EQ474" s="282"/>
      <c r="ER474" s="282"/>
      <c r="ES474" s="282"/>
      <c r="ET474" s="282"/>
      <c r="EU474" s="282"/>
      <c r="EV474" s="282"/>
      <c r="EW474" s="282"/>
      <c r="EX474" s="282"/>
      <c r="EY474" s="282"/>
      <c r="EZ474" s="282"/>
      <c r="FA474" s="282"/>
      <c r="FB474" s="282"/>
      <c r="FC474" s="282"/>
      <c r="FD474" s="282"/>
      <c r="FE474" s="282"/>
      <c r="FF474" s="282"/>
      <c r="FG474" s="282"/>
      <c r="FH474" s="282"/>
      <c r="FI474" s="282"/>
      <c r="FJ474" s="282"/>
      <c r="FK474" s="282"/>
      <c r="FL474" s="282"/>
      <c r="FM474" s="282"/>
      <c r="FN474" s="282"/>
      <c r="FO474" s="282"/>
      <c r="FP474" s="282"/>
      <c r="FQ474" s="282"/>
      <c r="FR474" s="282"/>
      <c r="FS474" s="282"/>
      <c r="FT474" s="282"/>
      <c r="FU474" s="282"/>
      <c r="FV474" s="282"/>
      <c r="FW474" s="282"/>
      <c r="FX474" s="282"/>
      <c r="FY474" s="282"/>
      <c r="FZ474" s="282"/>
      <c r="GA474" s="282"/>
      <c r="GB474" s="282"/>
      <c r="GC474" s="282"/>
      <c r="GD474" s="282"/>
      <c r="GE474" s="282"/>
      <c r="GF474" s="282"/>
      <c r="GG474" s="282"/>
      <c r="GH474" s="282"/>
      <c r="GI474" s="282"/>
      <c r="GJ474" s="282"/>
      <c r="GK474" s="282"/>
      <c r="GL474" s="282"/>
      <c r="GM474" s="282"/>
      <c r="GN474" s="282"/>
      <c r="GO474" s="282"/>
      <c r="GP474" s="282"/>
      <c r="GQ474" s="282"/>
      <c r="GR474" s="282"/>
      <c r="GS474" s="282"/>
      <c r="GT474" s="282"/>
      <c r="GU474" s="282"/>
      <c r="GV474" s="282"/>
      <c r="GW474" s="282"/>
      <c r="GX474" s="282"/>
      <c r="GY474" s="282"/>
      <c r="GZ474" s="282"/>
      <c r="HA474" s="282"/>
      <c r="HB474" s="282"/>
      <c r="HC474" s="282"/>
      <c r="HD474" s="282"/>
      <c r="HE474" s="282"/>
      <c r="HF474" s="282"/>
      <c r="HG474" s="282"/>
      <c r="HH474" s="282"/>
      <c r="HI474" s="282"/>
      <c r="HJ474" s="282"/>
      <c r="HK474" s="282"/>
      <c r="HL474" s="282"/>
      <c r="HM474" s="282"/>
      <c r="HN474" s="282"/>
      <c r="HO474" s="282"/>
      <c r="HP474" s="282"/>
      <c r="HQ474" s="282"/>
      <c r="HR474" s="282"/>
      <c r="HS474" s="282"/>
      <c r="HT474" s="282"/>
      <c r="HU474" s="282"/>
      <c r="HV474" s="282"/>
      <c r="HW474" s="282"/>
      <c r="HX474" s="282"/>
      <c r="HY474" s="282"/>
      <c r="HZ474" s="282"/>
      <c r="IA474" s="282"/>
      <c r="IB474" s="282"/>
      <c r="IC474" s="282"/>
      <c r="ID474" s="282"/>
      <c r="IE474" s="282"/>
      <c r="IF474" s="282"/>
      <c r="IG474" s="282"/>
      <c r="IH474" s="282"/>
      <c r="II474" s="282"/>
      <c r="IJ474" s="282"/>
      <c r="IK474" s="282"/>
    </row>
    <row r="475" spans="1:245">
      <c r="A475" s="301">
        <v>100069</v>
      </c>
      <c r="B475" s="314" t="s">
        <v>839</v>
      </c>
      <c r="C475" s="291" t="s">
        <v>563</v>
      </c>
      <c r="D475" s="291" t="s">
        <v>840</v>
      </c>
      <c r="E475" s="291" t="s">
        <v>324</v>
      </c>
      <c r="F475" s="292" t="s">
        <v>850</v>
      </c>
      <c r="G475" s="293">
        <f t="shared" si="73"/>
        <v>100069</v>
      </c>
      <c r="H475" s="293">
        <f>COUNTIF($J$4:J475,J475)</f>
        <v>10</v>
      </c>
      <c r="I475" s="293" t="str">
        <f>IF(H475=1,COUNTIF($H$4:H475,1),"")</f>
        <v/>
      </c>
      <c r="J475" s="294" t="str">
        <f t="shared" si="74"/>
        <v>中央区01私立04小規模A・B・C</v>
      </c>
      <c r="K475" s="294" t="str">
        <f t="shared" si="72"/>
        <v>もりのなかま保育園札幌山鼻園</v>
      </c>
      <c r="L475" s="295"/>
      <c r="M475" s="294"/>
      <c r="V475" s="282"/>
      <c r="W475" s="282"/>
      <c r="X475" s="282"/>
      <c r="Y475" s="282"/>
      <c r="Z475" s="282"/>
      <c r="AA475" s="282"/>
      <c r="AB475" s="282"/>
      <c r="AC475" s="282"/>
      <c r="AD475" s="282"/>
      <c r="AE475" s="282"/>
      <c r="AF475" s="282"/>
      <c r="AG475" s="282"/>
      <c r="AH475" s="282"/>
      <c r="AI475" s="282"/>
      <c r="AJ475" s="282"/>
      <c r="AK475" s="282"/>
      <c r="AL475" s="282"/>
      <c r="AM475" s="282"/>
      <c r="AN475" s="282"/>
      <c r="AO475" s="282"/>
      <c r="AP475" s="282"/>
      <c r="AQ475" s="282"/>
      <c r="AR475" s="282"/>
      <c r="AS475" s="282"/>
      <c r="AT475" s="282"/>
      <c r="AU475" s="282"/>
      <c r="AV475" s="282"/>
      <c r="AW475" s="282"/>
      <c r="AX475" s="282"/>
      <c r="AY475" s="282"/>
      <c r="AZ475" s="282"/>
      <c r="BA475" s="282"/>
      <c r="BB475" s="282"/>
      <c r="BC475" s="282"/>
      <c r="BD475" s="282"/>
      <c r="BE475" s="282"/>
      <c r="BF475" s="282"/>
      <c r="BG475" s="282"/>
      <c r="BH475" s="282"/>
      <c r="BI475" s="282"/>
      <c r="BJ475" s="282"/>
      <c r="BK475" s="282"/>
      <c r="BL475" s="282"/>
      <c r="BM475" s="282"/>
      <c r="BN475" s="282"/>
      <c r="BO475" s="282"/>
      <c r="BP475" s="282"/>
      <c r="BQ475" s="282"/>
      <c r="BR475" s="282"/>
      <c r="BS475" s="282"/>
      <c r="BT475" s="282"/>
      <c r="BU475" s="282"/>
      <c r="BV475" s="282"/>
      <c r="BW475" s="282"/>
      <c r="BX475" s="282"/>
      <c r="BY475" s="282"/>
      <c r="BZ475" s="282"/>
      <c r="CA475" s="282"/>
      <c r="CB475" s="282"/>
      <c r="CC475" s="282"/>
      <c r="CD475" s="282"/>
      <c r="CE475" s="282"/>
      <c r="CF475" s="282"/>
      <c r="CG475" s="282"/>
      <c r="CH475" s="282"/>
      <c r="CI475" s="282"/>
      <c r="CJ475" s="282"/>
      <c r="CK475" s="282"/>
      <c r="CL475" s="282"/>
      <c r="CM475" s="282"/>
      <c r="CN475" s="282"/>
      <c r="CO475" s="282"/>
      <c r="CP475" s="282"/>
      <c r="CQ475" s="282"/>
      <c r="CR475" s="282"/>
      <c r="CS475" s="282"/>
      <c r="CT475" s="282"/>
      <c r="CU475" s="282"/>
      <c r="CV475" s="282"/>
      <c r="CW475" s="282"/>
      <c r="CX475" s="282"/>
      <c r="CY475" s="282"/>
      <c r="CZ475" s="282"/>
      <c r="DA475" s="282"/>
      <c r="DB475" s="282"/>
      <c r="DC475" s="282"/>
      <c r="DD475" s="282"/>
      <c r="DE475" s="282"/>
      <c r="DF475" s="282"/>
      <c r="DG475" s="282"/>
      <c r="DH475" s="282"/>
      <c r="DI475" s="282"/>
      <c r="DJ475" s="282"/>
      <c r="DK475" s="282"/>
      <c r="DL475" s="282"/>
      <c r="DM475" s="282"/>
      <c r="DN475" s="282"/>
      <c r="DO475" s="282"/>
      <c r="DP475" s="282"/>
      <c r="DQ475" s="282"/>
      <c r="DR475" s="282"/>
      <c r="DS475" s="282"/>
      <c r="DT475" s="282"/>
      <c r="DU475" s="282"/>
      <c r="DV475" s="282"/>
      <c r="DW475" s="282"/>
      <c r="DX475" s="282"/>
      <c r="DY475" s="282"/>
      <c r="DZ475" s="282"/>
      <c r="EA475" s="282"/>
      <c r="EB475" s="282"/>
      <c r="EC475" s="282"/>
      <c r="ED475" s="282"/>
      <c r="EE475" s="282"/>
      <c r="EF475" s="282"/>
      <c r="EG475" s="282"/>
      <c r="EH475" s="282"/>
      <c r="EI475" s="282"/>
      <c r="EJ475" s="282"/>
      <c r="EK475" s="282"/>
      <c r="EL475" s="282"/>
      <c r="EM475" s="282"/>
      <c r="EN475" s="282"/>
      <c r="EO475" s="282"/>
      <c r="EP475" s="282"/>
      <c r="EQ475" s="282"/>
      <c r="ER475" s="282"/>
      <c r="ES475" s="282"/>
      <c r="ET475" s="282"/>
      <c r="EU475" s="282"/>
      <c r="EV475" s="282"/>
      <c r="EW475" s="282"/>
      <c r="EX475" s="282"/>
      <c r="EY475" s="282"/>
      <c r="EZ475" s="282"/>
      <c r="FA475" s="282"/>
      <c r="FB475" s="282"/>
      <c r="FC475" s="282"/>
      <c r="FD475" s="282"/>
      <c r="FE475" s="282"/>
      <c r="FF475" s="282"/>
      <c r="FG475" s="282"/>
      <c r="FH475" s="282"/>
      <c r="FI475" s="282"/>
      <c r="FJ475" s="282"/>
      <c r="FK475" s="282"/>
      <c r="FL475" s="282"/>
      <c r="FM475" s="282"/>
      <c r="FN475" s="282"/>
      <c r="FO475" s="282"/>
      <c r="FP475" s="282"/>
      <c r="FQ475" s="282"/>
      <c r="FR475" s="282"/>
      <c r="FS475" s="282"/>
      <c r="FT475" s="282"/>
      <c r="FU475" s="282"/>
      <c r="FV475" s="282"/>
      <c r="FW475" s="282"/>
      <c r="FX475" s="282"/>
      <c r="FY475" s="282"/>
      <c r="FZ475" s="282"/>
      <c r="GA475" s="282"/>
      <c r="GB475" s="282"/>
      <c r="GC475" s="282"/>
      <c r="GD475" s="282"/>
      <c r="GE475" s="282"/>
      <c r="GF475" s="282"/>
      <c r="GG475" s="282"/>
      <c r="GH475" s="282"/>
      <c r="GI475" s="282"/>
      <c r="GJ475" s="282"/>
      <c r="GK475" s="282"/>
      <c r="GL475" s="282"/>
      <c r="GM475" s="282"/>
      <c r="GN475" s="282"/>
      <c r="GO475" s="282"/>
      <c r="GP475" s="282"/>
      <c r="GQ475" s="282"/>
      <c r="GR475" s="282"/>
      <c r="GS475" s="282"/>
      <c r="GT475" s="282"/>
      <c r="GU475" s="282"/>
      <c r="GV475" s="282"/>
      <c r="GW475" s="282"/>
      <c r="GX475" s="282"/>
      <c r="GY475" s="282"/>
      <c r="GZ475" s="282"/>
      <c r="HA475" s="282"/>
      <c r="HB475" s="282"/>
      <c r="HC475" s="282"/>
      <c r="HD475" s="282"/>
      <c r="HE475" s="282"/>
      <c r="HF475" s="282"/>
      <c r="HG475" s="282"/>
      <c r="HH475" s="282"/>
      <c r="HI475" s="282"/>
      <c r="HJ475" s="282"/>
      <c r="HK475" s="282"/>
      <c r="HL475" s="282"/>
      <c r="HM475" s="282"/>
      <c r="HN475" s="282"/>
      <c r="HO475" s="282"/>
      <c r="HP475" s="282"/>
      <c r="HQ475" s="282"/>
      <c r="HR475" s="282"/>
      <c r="HS475" s="282"/>
      <c r="HT475" s="282"/>
      <c r="HU475" s="282"/>
      <c r="HV475" s="282"/>
      <c r="HW475" s="282"/>
      <c r="HX475" s="282"/>
      <c r="HY475" s="282"/>
      <c r="HZ475" s="282"/>
      <c r="IA475" s="282"/>
      <c r="IB475" s="282"/>
      <c r="IC475" s="282"/>
      <c r="ID475" s="282"/>
      <c r="IE475" s="282"/>
      <c r="IF475" s="282"/>
      <c r="IG475" s="282"/>
      <c r="IH475" s="282"/>
      <c r="II475" s="282"/>
      <c r="IJ475" s="282"/>
      <c r="IK475" s="282"/>
    </row>
    <row r="476" spans="1:245">
      <c r="A476" s="301">
        <v>100070</v>
      </c>
      <c r="B476" s="314" t="s">
        <v>839</v>
      </c>
      <c r="C476" s="291" t="s">
        <v>563</v>
      </c>
      <c r="D476" s="291" t="s">
        <v>840</v>
      </c>
      <c r="E476" s="291" t="s">
        <v>324</v>
      </c>
      <c r="F476" s="292" t="s">
        <v>851</v>
      </c>
      <c r="G476" s="293">
        <f t="shared" si="73"/>
        <v>100070</v>
      </c>
      <c r="H476" s="293">
        <f>COUNTIF($J$4:J476,J476)</f>
        <v>11</v>
      </c>
      <c r="I476" s="293" t="str">
        <f>IF(H476=1,COUNTIF($H$4:H476,1),"")</f>
        <v/>
      </c>
      <c r="J476" s="294" t="str">
        <f t="shared" si="74"/>
        <v>中央区01私立04小規模A・B・C</v>
      </c>
      <c r="K476" s="294" t="str">
        <f t="shared" si="72"/>
        <v>山鼻にじのいろ保育園</v>
      </c>
      <c r="L476" s="295"/>
      <c r="M476" s="294"/>
      <c r="V476" s="282"/>
      <c r="W476" s="282"/>
      <c r="X476" s="282"/>
      <c r="Y476" s="282"/>
      <c r="Z476" s="282"/>
      <c r="AA476" s="282"/>
      <c r="AB476" s="282"/>
      <c r="AC476" s="282"/>
      <c r="AD476" s="282"/>
      <c r="AE476" s="282"/>
      <c r="AF476" s="282"/>
      <c r="AG476" s="282"/>
      <c r="AH476" s="282"/>
      <c r="AI476" s="282"/>
      <c r="AJ476" s="282"/>
      <c r="AK476" s="282"/>
      <c r="AL476" s="282"/>
      <c r="AM476" s="282"/>
      <c r="AN476" s="282"/>
      <c r="AO476" s="282"/>
      <c r="AP476" s="282"/>
      <c r="AQ476" s="282"/>
      <c r="AR476" s="282"/>
      <c r="AS476" s="282"/>
      <c r="AT476" s="282"/>
      <c r="AU476" s="282"/>
      <c r="AV476" s="282"/>
      <c r="AW476" s="282"/>
      <c r="AX476" s="282"/>
      <c r="AY476" s="282"/>
      <c r="AZ476" s="282"/>
      <c r="BA476" s="282"/>
      <c r="BB476" s="282"/>
      <c r="BC476" s="282"/>
      <c r="BD476" s="282"/>
      <c r="BE476" s="282"/>
      <c r="BF476" s="282"/>
      <c r="BG476" s="282"/>
      <c r="BH476" s="282"/>
      <c r="BI476" s="282"/>
      <c r="BJ476" s="282"/>
      <c r="BK476" s="282"/>
      <c r="BL476" s="282"/>
      <c r="BM476" s="282"/>
      <c r="BN476" s="282"/>
      <c r="BO476" s="282"/>
      <c r="BP476" s="282"/>
      <c r="BQ476" s="282"/>
      <c r="BR476" s="282"/>
      <c r="BS476" s="282"/>
      <c r="BT476" s="282"/>
      <c r="BU476" s="282"/>
      <c r="BV476" s="282"/>
      <c r="BW476" s="282"/>
      <c r="BX476" s="282"/>
      <c r="BY476" s="282"/>
      <c r="BZ476" s="282"/>
      <c r="CA476" s="282"/>
      <c r="CB476" s="282"/>
      <c r="CC476" s="282"/>
      <c r="CD476" s="282"/>
      <c r="CE476" s="282"/>
      <c r="CF476" s="282"/>
      <c r="CG476" s="282"/>
      <c r="CH476" s="282"/>
      <c r="CI476" s="282"/>
      <c r="CJ476" s="282"/>
      <c r="CK476" s="282"/>
      <c r="CL476" s="282"/>
      <c r="CM476" s="282"/>
      <c r="CN476" s="282"/>
      <c r="CO476" s="282"/>
      <c r="CP476" s="282"/>
      <c r="CQ476" s="282"/>
      <c r="CR476" s="282"/>
      <c r="CS476" s="282"/>
      <c r="CT476" s="282"/>
      <c r="CU476" s="282"/>
      <c r="CV476" s="282"/>
      <c r="CW476" s="282"/>
      <c r="CX476" s="282"/>
      <c r="CY476" s="282"/>
      <c r="CZ476" s="282"/>
      <c r="DA476" s="282"/>
      <c r="DB476" s="282"/>
      <c r="DC476" s="282"/>
      <c r="DD476" s="282"/>
      <c r="DE476" s="282"/>
      <c r="DF476" s="282"/>
      <c r="DG476" s="282"/>
      <c r="DH476" s="282"/>
      <c r="DI476" s="282"/>
      <c r="DJ476" s="282"/>
      <c r="DK476" s="282"/>
      <c r="DL476" s="282"/>
      <c r="DM476" s="282"/>
      <c r="DN476" s="282"/>
      <c r="DO476" s="282"/>
      <c r="DP476" s="282"/>
      <c r="DQ476" s="282"/>
      <c r="DR476" s="282"/>
      <c r="DS476" s="282"/>
      <c r="DT476" s="282"/>
      <c r="DU476" s="282"/>
      <c r="DV476" s="282"/>
      <c r="DW476" s="282"/>
      <c r="DX476" s="282"/>
      <c r="DY476" s="282"/>
      <c r="DZ476" s="282"/>
      <c r="EA476" s="282"/>
      <c r="EB476" s="282"/>
      <c r="EC476" s="282"/>
      <c r="ED476" s="282"/>
      <c r="EE476" s="282"/>
      <c r="EF476" s="282"/>
      <c r="EG476" s="282"/>
      <c r="EH476" s="282"/>
      <c r="EI476" s="282"/>
      <c r="EJ476" s="282"/>
      <c r="EK476" s="282"/>
      <c r="EL476" s="282"/>
      <c r="EM476" s="282"/>
      <c r="EN476" s="282"/>
      <c r="EO476" s="282"/>
      <c r="EP476" s="282"/>
      <c r="EQ476" s="282"/>
      <c r="ER476" s="282"/>
      <c r="ES476" s="282"/>
      <c r="ET476" s="282"/>
      <c r="EU476" s="282"/>
      <c r="EV476" s="282"/>
      <c r="EW476" s="282"/>
      <c r="EX476" s="282"/>
      <c r="EY476" s="282"/>
      <c r="EZ476" s="282"/>
      <c r="FA476" s="282"/>
      <c r="FB476" s="282"/>
      <c r="FC476" s="282"/>
      <c r="FD476" s="282"/>
      <c r="FE476" s="282"/>
      <c r="FF476" s="282"/>
      <c r="FG476" s="282"/>
      <c r="FH476" s="282"/>
      <c r="FI476" s="282"/>
      <c r="FJ476" s="282"/>
      <c r="FK476" s="282"/>
      <c r="FL476" s="282"/>
      <c r="FM476" s="282"/>
      <c r="FN476" s="282"/>
      <c r="FO476" s="282"/>
      <c r="FP476" s="282"/>
      <c r="FQ476" s="282"/>
      <c r="FR476" s="282"/>
      <c r="FS476" s="282"/>
      <c r="FT476" s="282"/>
      <c r="FU476" s="282"/>
      <c r="FV476" s="282"/>
      <c r="FW476" s="282"/>
      <c r="FX476" s="282"/>
      <c r="FY476" s="282"/>
      <c r="FZ476" s="282"/>
      <c r="GA476" s="282"/>
      <c r="GB476" s="282"/>
      <c r="GC476" s="282"/>
      <c r="GD476" s="282"/>
      <c r="GE476" s="282"/>
      <c r="GF476" s="282"/>
      <c r="GG476" s="282"/>
      <c r="GH476" s="282"/>
      <c r="GI476" s="282"/>
      <c r="GJ476" s="282"/>
      <c r="GK476" s="282"/>
      <c r="GL476" s="282"/>
      <c r="GM476" s="282"/>
      <c r="GN476" s="282"/>
      <c r="GO476" s="282"/>
      <c r="GP476" s="282"/>
      <c r="GQ476" s="282"/>
      <c r="GR476" s="282"/>
      <c r="GS476" s="282"/>
      <c r="GT476" s="282"/>
      <c r="GU476" s="282"/>
      <c r="GV476" s="282"/>
      <c r="GW476" s="282"/>
      <c r="GX476" s="282"/>
      <c r="GY476" s="282"/>
      <c r="GZ476" s="282"/>
      <c r="HA476" s="282"/>
      <c r="HB476" s="282"/>
      <c r="HC476" s="282"/>
      <c r="HD476" s="282"/>
      <c r="HE476" s="282"/>
      <c r="HF476" s="282"/>
      <c r="HG476" s="282"/>
      <c r="HH476" s="282"/>
      <c r="HI476" s="282"/>
      <c r="HJ476" s="282"/>
      <c r="HK476" s="282"/>
      <c r="HL476" s="282"/>
      <c r="HM476" s="282"/>
      <c r="HN476" s="282"/>
      <c r="HO476" s="282"/>
      <c r="HP476" s="282"/>
      <c r="HQ476" s="282"/>
      <c r="HR476" s="282"/>
      <c r="HS476" s="282"/>
      <c r="HT476" s="282"/>
      <c r="HU476" s="282"/>
      <c r="HV476" s="282"/>
      <c r="HW476" s="282"/>
      <c r="HX476" s="282"/>
      <c r="HY476" s="282"/>
      <c r="HZ476" s="282"/>
      <c r="IA476" s="282"/>
      <c r="IB476" s="282"/>
      <c r="IC476" s="282"/>
      <c r="ID476" s="282"/>
      <c r="IE476" s="282"/>
      <c r="IF476" s="282"/>
      <c r="IG476" s="282"/>
      <c r="IH476" s="282"/>
      <c r="II476" s="282"/>
      <c r="IJ476" s="282"/>
      <c r="IK476" s="282"/>
    </row>
    <row r="477" spans="1:245">
      <c r="A477" s="301">
        <v>100071</v>
      </c>
      <c r="B477" s="314" t="s">
        <v>839</v>
      </c>
      <c r="C477" s="291" t="s">
        <v>563</v>
      </c>
      <c r="D477" s="291" t="s">
        <v>840</v>
      </c>
      <c r="E477" s="291" t="s">
        <v>324</v>
      </c>
      <c r="F477" s="292" t="s">
        <v>852</v>
      </c>
      <c r="G477" s="293">
        <f t="shared" si="73"/>
        <v>100071</v>
      </c>
      <c r="H477" s="293">
        <f>COUNTIF($J$4:J477,J477)</f>
        <v>12</v>
      </c>
      <c r="I477" s="293" t="str">
        <f>IF(H477=1,COUNTIF($H$4:H477,1),"")</f>
        <v/>
      </c>
      <c r="J477" s="294" t="str">
        <f t="shared" si="74"/>
        <v>中央区01私立04小規模A・B・C</v>
      </c>
      <c r="K477" s="294" t="str">
        <f t="shared" si="72"/>
        <v>ぴっころきっず中島公園</v>
      </c>
      <c r="L477" s="295"/>
      <c r="M477" s="294"/>
      <c r="V477" s="282"/>
      <c r="W477" s="282"/>
      <c r="X477" s="282"/>
      <c r="Y477" s="282"/>
      <c r="Z477" s="282"/>
      <c r="AA477" s="282"/>
      <c r="AB477" s="282"/>
      <c r="AC477" s="282"/>
      <c r="AD477" s="282"/>
      <c r="AE477" s="282"/>
      <c r="AF477" s="282"/>
      <c r="AG477" s="282"/>
      <c r="AH477" s="282"/>
      <c r="AI477" s="282"/>
      <c r="AJ477" s="282"/>
      <c r="AK477" s="282"/>
      <c r="AL477" s="282"/>
      <c r="AM477" s="282"/>
      <c r="AN477" s="282"/>
      <c r="AO477" s="282"/>
      <c r="AP477" s="282"/>
      <c r="AQ477" s="282"/>
      <c r="AR477" s="282"/>
      <c r="AS477" s="282"/>
      <c r="AT477" s="282"/>
      <c r="AU477" s="282"/>
      <c r="AV477" s="282"/>
      <c r="AW477" s="282"/>
      <c r="AX477" s="282"/>
      <c r="AY477" s="282"/>
      <c r="AZ477" s="282"/>
      <c r="BA477" s="282"/>
      <c r="BB477" s="282"/>
      <c r="BC477" s="282"/>
      <c r="BD477" s="282"/>
      <c r="BE477" s="282"/>
      <c r="BF477" s="282"/>
      <c r="BG477" s="282"/>
      <c r="BH477" s="282"/>
      <c r="BI477" s="282"/>
      <c r="BJ477" s="282"/>
      <c r="BK477" s="282"/>
      <c r="BL477" s="282"/>
      <c r="BM477" s="282"/>
      <c r="BN477" s="282"/>
      <c r="BO477" s="282"/>
      <c r="BP477" s="282"/>
      <c r="BQ477" s="282"/>
      <c r="BR477" s="282"/>
      <c r="BS477" s="282"/>
      <c r="BT477" s="282"/>
      <c r="BU477" s="282"/>
      <c r="BV477" s="282"/>
      <c r="BW477" s="282"/>
      <c r="BX477" s="282"/>
      <c r="BY477" s="282"/>
      <c r="BZ477" s="282"/>
      <c r="CA477" s="282"/>
      <c r="CB477" s="282"/>
      <c r="CC477" s="282"/>
      <c r="CD477" s="282"/>
      <c r="CE477" s="282"/>
      <c r="CF477" s="282"/>
      <c r="CG477" s="282"/>
      <c r="CH477" s="282"/>
      <c r="CI477" s="282"/>
      <c r="CJ477" s="282"/>
      <c r="CK477" s="282"/>
      <c r="CL477" s="282"/>
      <c r="CM477" s="282"/>
      <c r="CN477" s="282"/>
      <c r="CO477" s="282"/>
      <c r="CP477" s="282"/>
      <c r="CQ477" s="282"/>
      <c r="CR477" s="282"/>
      <c r="CS477" s="282"/>
      <c r="CT477" s="282"/>
      <c r="CU477" s="282"/>
      <c r="CV477" s="282"/>
      <c r="CW477" s="282"/>
      <c r="CX477" s="282"/>
      <c r="CY477" s="282"/>
      <c r="CZ477" s="282"/>
      <c r="DA477" s="282"/>
      <c r="DB477" s="282"/>
      <c r="DC477" s="282"/>
      <c r="DD477" s="282"/>
      <c r="DE477" s="282"/>
      <c r="DF477" s="282"/>
      <c r="DG477" s="282"/>
      <c r="DH477" s="282"/>
      <c r="DI477" s="282"/>
      <c r="DJ477" s="282"/>
      <c r="DK477" s="282"/>
      <c r="DL477" s="282"/>
      <c r="DM477" s="282"/>
      <c r="DN477" s="282"/>
      <c r="DO477" s="282"/>
      <c r="DP477" s="282"/>
      <c r="DQ477" s="282"/>
      <c r="DR477" s="282"/>
      <c r="DS477" s="282"/>
      <c r="DT477" s="282"/>
      <c r="DU477" s="282"/>
      <c r="DV477" s="282"/>
      <c r="DW477" s="282"/>
      <c r="DX477" s="282"/>
      <c r="DY477" s="282"/>
      <c r="DZ477" s="282"/>
      <c r="EA477" s="282"/>
      <c r="EB477" s="282"/>
      <c r="EC477" s="282"/>
      <c r="ED477" s="282"/>
      <c r="EE477" s="282"/>
      <c r="EF477" s="282"/>
      <c r="EG477" s="282"/>
      <c r="EH477" s="282"/>
      <c r="EI477" s="282"/>
      <c r="EJ477" s="282"/>
      <c r="EK477" s="282"/>
      <c r="EL477" s="282"/>
      <c r="EM477" s="282"/>
      <c r="EN477" s="282"/>
      <c r="EO477" s="282"/>
      <c r="EP477" s="282"/>
      <c r="EQ477" s="282"/>
      <c r="ER477" s="282"/>
      <c r="ES477" s="282"/>
      <c r="ET477" s="282"/>
      <c r="EU477" s="282"/>
      <c r="EV477" s="282"/>
      <c r="EW477" s="282"/>
      <c r="EX477" s="282"/>
      <c r="EY477" s="282"/>
      <c r="EZ477" s="282"/>
      <c r="FA477" s="282"/>
      <c r="FB477" s="282"/>
      <c r="FC477" s="282"/>
      <c r="FD477" s="282"/>
      <c r="FE477" s="282"/>
      <c r="FF477" s="282"/>
      <c r="FG477" s="282"/>
      <c r="FH477" s="282"/>
      <c r="FI477" s="282"/>
      <c r="FJ477" s="282"/>
      <c r="FK477" s="282"/>
      <c r="FL477" s="282"/>
      <c r="FM477" s="282"/>
      <c r="FN477" s="282"/>
      <c r="FO477" s="282"/>
      <c r="FP477" s="282"/>
      <c r="FQ477" s="282"/>
      <c r="FR477" s="282"/>
      <c r="FS477" s="282"/>
      <c r="FT477" s="282"/>
      <c r="FU477" s="282"/>
      <c r="FV477" s="282"/>
      <c r="FW477" s="282"/>
      <c r="FX477" s="282"/>
      <c r="FY477" s="282"/>
      <c r="FZ477" s="282"/>
      <c r="GA477" s="282"/>
      <c r="GB477" s="282"/>
      <c r="GC477" s="282"/>
      <c r="GD477" s="282"/>
      <c r="GE477" s="282"/>
      <c r="GF477" s="282"/>
      <c r="GG477" s="282"/>
      <c r="GH477" s="282"/>
      <c r="GI477" s="282"/>
      <c r="GJ477" s="282"/>
      <c r="GK477" s="282"/>
      <c r="GL477" s="282"/>
      <c r="GM477" s="282"/>
      <c r="GN477" s="282"/>
      <c r="GO477" s="282"/>
      <c r="GP477" s="282"/>
      <c r="GQ477" s="282"/>
      <c r="GR477" s="282"/>
      <c r="GS477" s="282"/>
      <c r="GT477" s="282"/>
      <c r="GU477" s="282"/>
      <c r="GV477" s="282"/>
      <c r="GW477" s="282"/>
      <c r="GX477" s="282"/>
      <c r="GY477" s="282"/>
      <c r="GZ477" s="282"/>
      <c r="HA477" s="282"/>
      <c r="HB477" s="282"/>
      <c r="HC477" s="282"/>
      <c r="HD477" s="282"/>
      <c r="HE477" s="282"/>
      <c r="HF477" s="282"/>
      <c r="HG477" s="282"/>
      <c r="HH477" s="282"/>
      <c r="HI477" s="282"/>
      <c r="HJ477" s="282"/>
      <c r="HK477" s="282"/>
      <c r="HL477" s="282"/>
      <c r="HM477" s="282"/>
      <c r="HN477" s="282"/>
      <c r="HO477" s="282"/>
      <c r="HP477" s="282"/>
      <c r="HQ477" s="282"/>
      <c r="HR477" s="282"/>
      <c r="HS477" s="282"/>
      <c r="HT477" s="282"/>
      <c r="HU477" s="282"/>
      <c r="HV477" s="282"/>
      <c r="HW477" s="282"/>
      <c r="HX477" s="282"/>
      <c r="HY477" s="282"/>
      <c r="HZ477" s="282"/>
      <c r="IA477" s="282"/>
      <c r="IB477" s="282"/>
      <c r="IC477" s="282"/>
      <c r="ID477" s="282"/>
      <c r="IE477" s="282"/>
      <c r="IF477" s="282"/>
      <c r="IG477" s="282"/>
      <c r="IH477" s="282"/>
      <c r="II477" s="282"/>
      <c r="IJ477" s="282"/>
      <c r="IK477" s="282"/>
    </row>
    <row r="478" spans="1:245">
      <c r="A478" s="301">
        <v>100072</v>
      </c>
      <c r="B478" s="314" t="s">
        <v>839</v>
      </c>
      <c r="C478" s="291" t="s">
        <v>563</v>
      </c>
      <c r="D478" s="291" t="s">
        <v>840</v>
      </c>
      <c r="E478" s="291" t="s">
        <v>324</v>
      </c>
      <c r="F478" s="292" t="s">
        <v>853</v>
      </c>
      <c r="G478" s="293">
        <f t="shared" si="73"/>
        <v>100072</v>
      </c>
      <c r="H478" s="293">
        <f>COUNTIF($J$4:J478,J478)</f>
        <v>13</v>
      </c>
      <c r="I478" s="293" t="str">
        <f>IF(H478=1,COUNTIF($H$4:H478,1),"")</f>
        <v/>
      </c>
      <c r="J478" s="294" t="str">
        <f t="shared" si="74"/>
        <v>中央区01私立04小規模A・B・C</v>
      </c>
      <c r="K478" s="294" t="str">
        <f t="shared" si="72"/>
        <v>札幌モンテッソーリこどもの家</v>
      </c>
      <c r="L478" s="295"/>
      <c r="M478" s="294"/>
      <c r="V478" s="282"/>
      <c r="W478" s="282"/>
      <c r="X478" s="282"/>
      <c r="Y478" s="282"/>
      <c r="Z478" s="282"/>
      <c r="AA478" s="282"/>
      <c r="AB478" s="282"/>
      <c r="AC478" s="282"/>
      <c r="AD478" s="282"/>
      <c r="AE478" s="282"/>
      <c r="AF478" s="282"/>
      <c r="AG478" s="282"/>
      <c r="AH478" s="282"/>
      <c r="AI478" s="282"/>
      <c r="AJ478" s="282"/>
      <c r="AK478" s="282"/>
      <c r="AL478" s="282"/>
      <c r="AM478" s="282"/>
      <c r="AN478" s="282"/>
      <c r="AO478" s="282"/>
      <c r="AP478" s="282"/>
      <c r="AQ478" s="282"/>
      <c r="AR478" s="282"/>
      <c r="AS478" s="282"/>
      <c r="AT478" s="282"/>
      <c r="AU478" s="282"/>
      <c r="AV478" s="282"/>
      <c r="AW478" s="282"/>
      <c r="AX478" s="282"/>
      <c r="AY478" s="282"/>
      <c r="AZ478" s="282"/>
      <c r="BA478" s="282"/>
      <c r="BB478" s="282"/>
      <c r="BC478" s="282"/>
      <c r="BD478" s="282"/>
      <c r="BE478" s="282"/>
      <c r="BF478" s="282"/>
      <c r="BG478" s="282"/>
      <c r="BH478" s="282"/>
      <c r="BI478" s="282"/>
      <c r="BJ478" s="282"/>
      <c r="BK478" s="282"/>
      <c r="BL478" s="282"/>
      <c r="BM478" s="282"/>
      <c r="BN478" s="282"/>
      <c r="BO478" s="282"/>
      <c r="BP478" s="282"/>
      <c r="BQ478" s="282"/>
      <c r="BR478" s="282"/>
      <c r="BS478" s="282"/>
      <c r="BT478" s="282"/>
      <c r="BU478" s="282"/>
      <c r="BV478" s="282"/>
      <c r="BW478" s="282"/>
      <c r="BX478" s="282"/>
      <c r="BY478" s="282"/>
      <c r="BZ478" s="282"/>
      <c r="CA478" s="282"/>
      <c r="CB478" s="282"/>
      <c r="CC478" s="282"/>
      <c r="CD478" s="282"/>
      <c r="CE478" s="282"/>
      <c r="CF478" s="282"/>
      <c r="CG478" s="282"/>
      <c r="CH478" s="282"/>
      <c r="CI478" s="282"/>
      <c r="CJ478" s="282"/>
      <c r="CK478" s="282"/>
      <c r="CL478" s="282"/>
      <c r="CM478" s="282"/>
      <c r="CN478" s="282"/>
      <c r="CO478" s="282"/>
      <c r="CP478" s="282"/>
      <c r="CQ478" s="282"/>
      <c r="CR478" s="282"/>
      <c r="CS478" s="282"/>
      <c r="CT478" s="282"/>
      <c r="CU478" s="282"/>
      <c r="CV478" s="282"/>
      <c r="CW478" s="282"/>
      <c r="CX478" s="282"/>
      <c r="CY478" s="282"/>
      <c r="CZ478" s="282"/>
      <c r="DA478" s="282"/>
      <c r="DB478" s="282"/>
      <c r="DC478" s="282"/>
      <c r="DD478" s="282"/>
      <c r="DE478" s="282"/>
      <c r="DF478" s="282"/>
      <c r="DG478" s="282"/>
      <c r="DH478" s="282"/>
      <c r="DI478" s="282"/>
      <c r="DJ478" s="282"/>
      <c r="DK478" s="282"/>
      <c r="DL478" s="282"/>
      <c r="DM478" s="282"/>
      <c r="DN478" s="282"/>
      <c r="DO478" s="282"/>
      <c r="DP478" s="282"/>
      <c r="DQ478" s="282"/>
      <c r="DR478" s="282"/>
      <c r="DS478" s="282"/>
      <c r="DT478" s="282"/>
      <c r="DU478" s="282"/>
      <c r="DV478" s="282"/>
      <c r="DW478" s="282"/>
      <c r="DX478" s="282"/>
      <c r="DY478" s="282"/>
      <c r="DZ478" s="282"/>
      <c r="EA478" s="282"/>
      <c r="EB478" s="282"/>
      <c r="EC478" s="282"/>
      <c r="ED478" s="282"/>
      <c r="EE478" s="282"/>
      <c r="EF478" s="282"/>
      <c r="EG478" s="282"/>
      <c r="EH478" s="282"/>
      <c r="EI478" s="282"/>
      <c r="EJ478" s="282"/>
      <c r="EK478" s="282"/>
      <c r="EL478" s="282"/>
      <c r="EM478" s="282"/>
      <c r="EN478" s="282"/>
      <c r="EO478" s="282"/>
      <c r="EP478" s="282"/>
      <c r="EQ478" s="282"/>
      <c r="ER478" s="282"/>
      <c r="ES478" s="282"/>
      <c r="ET478" s="282"/>
      <c r="EU478" s="282"/>
      <c r="EV478" s="282"/>
      <c r="EW478" s="282"/>
      <c r="EX478" s="282"/>
      <c r="EY478" s="282"/>
      <c r="EZ478" s="282"/>
      <c r="FA478" s="282"/>
      <c r="FB478" s="282"/>
      <c r="FC478" s="282"/>
      <c r="FD478" s="282"/>
      <c r="FE478" s="282"/>
      <c r="FF478" s="282"/>
      <c r="FG478" s="282"/>
      <c r="FH478" s="282"/>
      <c r="FI478" s="282"/>
      <c r="FJ478" s="282"/>
      <c r="FK478" s="282"/>
      <c r="FL478" s="282"/>
      <c r="FM478" s="282"/>
      <c r="FN478" s="282"/>
      <c r="FO478" s="282"/>
      <c r="FP478" s="282"/>
      <c r="FQ478" s="282"/>
      <c r="FR478" s="282"/>
      <c r="FS478" s="282"/>
      <c r="FT478" s="282"/>
      <c r="FU478" s="282"/>
      <c r="FV478" s="282"/>
      <c r="FW478" s="282"/>
      <c r="FX478" s="282"/>
      <c r="FY478" s="282"/>
      <c r="FZ478" s="282"/>
      <c r="GA478" s="282"/>
      <c r="GB478" s="282"/>
      <c r="GC478" s="282"/>
      <c r="GD478" s="282"/>
      <c r="GE478" s="282"/>
      <c r="GF478" s="282"/>
      <c r="GG478" s="282"/>
      <c r="GH478" s="282"/>
      <c r="GI478" s="282"/>
      <c r="GJ478" s="282"/>
      <c r="GK478" s="282"/>
      <c r="GL478" s="282"/>
      <c r="GM478" s="282"/>
      <c r="GN478" s="282"/>
      <c r="GO478" s="282"/>
      <c r="GP478" s="282"/>
      <c r="GQ478" s="282"/>
      <c r="GR478" s="282"/>
      <c r="GS478" s="282"/>
      <c r="GT478" s="282"/>
      <c r="GU478" s="282"/>
      <c r="GV478" s="282"/>
      <c r="GW478" s="282"/>
      <c r="GX478" s="282"/>
      <c r="GY478" s="282"/>
      <c r="GZ478" s="282"/>
      <c r="HA478" s="282"/>
      <c r="HB478" s="282"/>
      <c r="HC478" s="282"/>
      <c r="HD478" s="282"/>
      <c r="HE478" s="282"/>
      <c r="HF478" s="282"/>
      <c r="HG478" s="282"/>
      <c r="HH478" s="282"/>
      <c r="HI478" s="282"/>
      <c r="HJ478" s="282"/>
      <c r="HK478" s="282"/>
      <c r="HL478" s="282"/>
      <c r="HM478" s="282"/>
      <c r="HN478" s="282"/>
      <c r="HO478" s="282"/>
      <c r="HP478" s="282"/>
      <c r="HQ478" s="282"/>
      <c r="HR478" s="282"/>
      <c r="HS478" s="282"/>
      <c r="HT478" s="282"/>
      <c r="HU478" s="282"/>
      <c r="HV478" s="282"/>
      <c r="HW478" s="282"/>
      <c r="HX478" s="282"/>
      <c r="HY478" s="282"/>
      <c r="HZ478" s="282"/>
      <c r="IA478" s="282"/>
      <c r="IB478" s="282"/>
      <c r="IC478" s="282"/>
      <c r="ID478" s="282"/>
      <c r="IE478" s="282"/>
      <c r="IF478" s="282"/>
      <c r="IG478" s="282"/>
      <c r="IH478" s="282"/>
      <c r="II478" s="282"/>
      <c r="IJ478" s="282"/>
      <c r="IK478" s="282"/>
    </row>
    <row r="479" spans="1:245">
      <c r="A479" s="301">
        <v>100073</v>
      </c>
      <c r="B479" s="314" t="s">
        <v>839</v>
      </c>
      <c r="C479" s="291" t="s">
        <v>563</v>
      </c>
      <c r="D479" s="291" t="s">
        <v>840</v>
      </c>
      <c r="E479" s="291" t="s">
        <v>324</v>
      </c>
      <c r="F479" s="292" t="s">
        <v>854</v>
      </c>
      <c r="G479" s="293">
        <f t="shared" si="73"/>
        <v>100073</v>
      </c>
      <c r="H479" s="293">
        <f>COUNTIF($J$4:J479,J479)</f>
        <v>14</v>
      </c>
      <c r="I479" s="293" t="str">
        <f>IF(H479=1,COUNTIF($H$4:H479,1),"")</f>
        <v/>
      </c>
      <c r="J479" s="294" t="str">
        <f t="shared" si="74"/>
        <v>中央区01私立04小規模A・B・C</v>
      </c>
      <c r="K479" s="294" t="str">
        <f t="shared" si="72"/>
        <v>スクルドエンジェル保育園北円山園</v>
      </c>
      <c r="L479" s="295"/>
      <c r="M479" s="294"/>
      <c r="V479" s="282"/>
      <c r="W479" s="282"/>
      <c r="X479" s="282"/>
      <c r="Y479" s="282"/>
      <c r="Z479" s="282"/>
      <c r="AA479" s="282"/>
      <c r="AB479" s="282"/>
      <c r="AC479" s="282"/>
      <c r="AD479" s="282"/>
      <c r="AE479" s="282"/>
      <c r="AF479" s="282"/>
      <c r="AG479" s="282"/>
      <c r="AH479" s="282"/>
      <c r="AI479" s="282"/>
      <c r="AJ479" s="282"/>
      <c r="AK479" s="282"/>
      <c r="AL479" s="282"/>
      <c r="AM479" s="282"/>
      <c r="AN479" s="282"/>
      <c r="AO479" s="282"/>
      <c r="AP479" s="282"/>
      <c r="AQ479" s="282"/>
      <c r="AR479" s="282"/>
      <c r="AS479" s="282"/>
      <c r="AT479" s="282"/>
      <c r="AU479" s="282"/>
      <c r="AV479" s="282"/>
      <c r="AW479" s="282"/>
      <c r="AX479" s="282"/>
      <c r="AY479" s="282"/>
      <c r="AZ479" s="282"/>
      <c r="BA479" s="282"/>
      <c r="BB479" s="282"/>
      <c r="BC479" s="282"/>
      <c r="BD479" s="282"/>
      <c r="BE479" s="282"/>
      <c r="BF479" s="282"/>
      <c r="BG479" s="282"/>
      <c r="BH479" s="282"/>
      <c r="BI479" s="282"/>
      <c r="BJ479" s="282"/>
      <c r="BK479" s="282"/>
      <c r="BL479" s="282"/>
      <c r="BM479" s="282"/>
      <c r="BN479" s="282"/>
      <c r="BO479" s="282"/>
      <c r="BP479" s="282"/>
      <c r="BQ479" s="282"/>
      <c r="BR479" s="282"/>
      <c r="BS479" s="282"/>
      <c r="BT479" s="282"/>
      <c r="BU479" s="282"/>
      <c r="BV479" s="282"/>
      <c r="BW479" s="282"/>
      <c r="BX479" s="282"/>
      <c r="BY479" s="282"/>
      <c r="BZ479" s="282"/>
      <c r="CA479" s="282"/>
      <c r="CB479" s="282"/>
      <c r="CC479" s="282"/>
      <c r="CD479" s="282"/>
      <c r="CE479" s="282"/>
      <c r="CF479" s="282"/>
      <c r="CG479" s="282"/>
      <c r="CH479" s="282"/>
      <c r="CI479" s="282"/>
      <c r="CJ479" s="282"/>
      <c r="CK479" s="282"/>
      <c r="CL479" s="282"/>
      <c r="CM479" s="282"/>
      <c r="CN479" s="282"/>
      <c r="CO479" s="282"/>
      <c r="CP479" s="282"/>
      <c r="CQ479" s="282"/>
      <c r="CR479" s="282"/>
      <c r="CS479" s="282"/>
      <c r="CT479" s="282"/>
      <c r="CU479" s="282"/>
      <c r="CV479" s="282"/>
      <c r="CW479" s="282"/>
      <c r="CX479" s="282"/>
      <c r="CY479" s="282"/>
      <c r="CZ479" s="282"/>
      <c r="DA479" s="282"/>
      <c r="DB479" s="282"/>
      <c r="DC479" s="282"/>
      <c r="DD479" s="282"/>
      <c r="DE479" s="282"/>
      <c r="DF479" s="282"/>
      <c r="DG479" s="282"/>
      <c r="DH479" s="282"/>
      <c r="DI479" s="282"/>
      <c r="DJ479" s="282"/>
      <c r="DK479" s="282"/>
      <c r="DL479" s="282"/>
      <c r="DM479" s="282"/>
      <c r="DN479" s="282"/>
      <c r="DO479" s="282"/>
      <c r="DP479" s="282"/>
      <c r="DQ479" s="282"/>
      <c r="DR479" s="282"/>
      <c r="DS479" s="282"/>
      <c r="DT479" s="282"/>
      <c r="DU479" s="282"/>
      <c r="DV479" s="282"/>
      <c r="DW479" s="282"/>
      <c r="DX479" s="282"/>
      <c r="DY479" s="282"/>
      <c r="DZ479" s="282"/>
      <c r="EA479" s="282"/>
      <c r="EB479" s="282"/>
      <c r="EC479" s="282"/>
      <c r="ED479" s="282"/>
      <c r="EE479" s="282"/>
      <c r="EF479" s="282"/>
      <c r="EG479" s="282"/>
      <c r="EH479" s="282"/>
      <c r="EI479" s="282"/>
      <c r="EJ479" s="282"/>
      <c r="EK479" s="282"/>
      <c r="EL479" s="282"/>
      <c r="EM479" s="282"/>
      <c r="EN479" s="282"/>
      <c r="EO479" s="282"/>
      <c r="EP479" s="282"/>
      <c r="EQ479" s="282"/>
      <c r="ER479" s="282"/>
      <c r="ES479" s="282"/>
      <c r="ET479" s="282"/>
      <c r="EU479" s="282"/>
      <c r="EV479" s="282"/>
      <c r="EW479" s="282"/>
      <c r="EX479" s="282"/>
      <c r="EY479" s="282"/>
      <c r="EZ479" s="282"/>
      <c r="FA479" s="282"/>
      <c r="FB479" s="282"/>
      <c r="FC479" s="282"/>
      <c r="FD479" s="282"/>
      <c r="FE479" s="282"/>
      <c r="FF479" s="282"/>
      <c r="FG479" s="282"/>
      <c r="FH479" s="282"/>
      <c r="FI479" s="282"/>
      <c r="FJ479" s="282"/>
      <c r="FK479" s="282"/>
      <c r="FL479" s="282"/>
      <c r="FM479" s="282"/>
      <c r="FN479" s="282"/>
      <c r="FO479" s="282"/>
      <c r="FP479" s="282"/>
      <c r="FQ479" s="282"/>
      <c r="FR479" s="282"/>
      <c r="FS479" s="282"/>
      <c r="FT479" s="282"/>
      <c r="FU479" s="282"/>
      <c r="FV479" s="282"/>
      <c r="FW479" s="282"/>
      <c r="FX479" s="282"/>
      <c r="FY479" s="282"/>
      <c r="FZ479" s="282"/>
      <c r="GA479" s="282"/>
      <c r="GB479" s="282"/>
      <c r="GC479" s="282"/>
      <c r="GD479" s="282"/>
      <c r="GE479" s="282"/>
      <c r="GF479" s="282"/>
      <c r="GG479" s="282"/>
      <c r="GH479" s="282"/>
      <c r="GI479" s="282"/>
      <c r="GJ479" s="282"/>
      <c r="GK479" s="282"/>
      <c r="GL479" s="282"/>
      <c r="GM479" s="282"/>
      <c r="GN479" s="282"/>
      <c r="GO479" s="282"/>
      <c r="GP479" s="282"/>
      <c r="GQ479" s="282"/>
      <c r="GR479" s="282"/>
      <c r="GS479" s="282"/>
      <c r="GT479" s="282"/>
      <c r="GU479" s="282"/>
      <c r="GV479" s="282"/>
      <c r="GW479" s="282"/>
      <c r="GX479" s="282"/>
      <c r="GY479" s="282"/>
      <c r="GZ479" s="282"/>
      <c r="HA479" s="282"/>
      <c r="HB479" s="282"/>
      <c r="HC479" s="282"/>
      <c r="HD479" s="282"/>
      <c r="HE479" s="282"/>
      <c r="HF479" s="282"/>
      <c r="HG479" s="282"/>
      <c r="HH479" s="282"/>
      <c r="HI479" s="282"/>
      <c r="HJ479" s="282"/>
      <c r="HK479" s="282"/>
      <c r="HL479" s="282"/>
      <c r="HM479" s="282"/>
      <c r="HN479" s="282"/>
      <c r="HO479" s="282"/>
      <c r="HP479" s="282"/>
      <c r="HQ479" s="282"/>
      <c r="HR479" s="282"/>
      <c r="HS479" s="282"/>
      <c r="HT479" s="282"/>
      <c r="HU479" s="282"/>
      <c r="HV479" s="282"/>
      <c r="HW479" s="282"/>
      <c r="HX479" s="282"/>
      <c r="HY479" s="282"/>
      <c r="HZ479" s="282"/>
      <c r="IA479" s="282"/>
      <c r="IB479" s="282"/>
      <c r="IC479" s="282"/>
      <c r="ID479" s="282"/>
      <c r="IE479" s="282"/>
      <c r="IF479" s="282"/>
      <c r="IG479" s="282"/>
      <c r="IH479" s="282"/>
      <c r="II479" s="282"/>
      <c r="IJ479" s="282"/>
      <c r="IK479" s="282"/>
    </row>
    <row r="480" spans="1:245">
      <c r="A480" s="301">
        <v>100076</v>
      </c>
      <c r="B480" s="314" t="s">
        <v>839</v>
      </c>
      <c r="C480" s="291" t="s">
        <v>563</v>
      </c>
      <c r="D480" s="291" t="s">
        <v>840</v>
      </c>
      <c r="E480" s="291" t="s">
        <v>324</v>
      </c>
      <c r="F480" s="292" t="s">
        <v>855</v>
      </c>
      <c r="G480" s="293">
        <f t="shared" si="73"/>
        <v>100076</v>
      </c>
      <c r="H480" s="293">
        <f>COUNTIF($J$4:J480,J480)</f>
        <v>15</v>
      </c>
      <c r="I480" s="293" t="str">
        <f>IF(H480=1,COUNTIF($H$4:H480,1),"")</f>
        <v/>
      </c>
      <c r="J480" s="294" t="str">
        <f t="shared" si="74"/>
        <v>中央区01私立04小規模A・B・C</v>
      </c>
      <c r="K480" s="294" t="str">
        <f t="shared" si="72"/>
        <v>カトリック聖園てんしのおうち</v>
      </c>
      <c r="L480" s="295"/>
      <c r="M480" s="294"/>
      <c r="V480" s="282"/>
      <c r="W480" s="282"/>
      <c r="X480" s="282"/>
      <c r="Y480" s="282"/>
      <c r="Z480" s="282"/>
      <c r="AA480" s="282"/>
      <c r="AB480" s="282"/>
      <c r="AC480" s="282"/>
      <c r="AD480" s="282"/>
      <c r="AE480" s="282"/>
      <c r="AF480" s="282"/>
      <c r="AG480" s="282"/>
      <c r="AH480" s="282"/>
      <c r="AI480" s="282"/>
      <c r="AJ480" s="282"/>
      <c r="AK480" s="282"/>
      <c r="AL480" s="282"/>
      <c r="AM480" s="282"/>
      <c r="AN480" s="282"/>
      <c r="AO480" s="282"/>
      <c r="AP480" s="282"/>
      <c r="AQ480" s="282"/>
      <c r="AR480" s="282"/>
      <c r="AS480" s="282"/>
      <c r="AT480" s="282"/>
      <c r="AU480" s="282"/>
      <c r="AV480" s="282"/>
      <c r="AW480" s="282"/>
      <c r="AX480" s="282"/>
      <c r="AY480" s="282"/>
      <c r="AZ480" s="282"/>
      <c r="BA480" s="282"/>
      <c r="BB480" s="282"/>
      <c r="BC480" s="282"/>
      <c r="BD480" s="282"/>
      <c r="BE480" s="282"/>
      <c r="BF480" s="282"/>
      <c r="BG480" s="282"/>
      <c r="BH480" s="282"/>
      <c r="BI480" s="282"/>
      <c r="BJ480" s="282"/>
      <c r="BK480" s="282"/>
      <c r="BL480" s="282"/>
      <c r="BM480" s="282"/>
      <c r="BN480" s="282"/>
      <c r="BO480" s="282"/>
      <c r="BP480" s="282"/>
      <c r="BQ480" s="282"/>
      <c r="BR480" s="282"/>
      <c r="BS480" s="282"/>
      <c r="BT480" s="282"/>
      <c r="BU480" s="282"/>
      <c r="BV480" s="282"/>
      <c r="BW480" s="282"/>
      <c r="BX480" s="282"/>
      <c r="BY480" s="282"/>
      <c r="BZ480" s="282"/>
      <c r="CA480" s="282"/>
      <c r="CB480" s="282"/>
      <c r="CC480" s="282"/>
      <c r="CD480" s="282"/>
      <c r="CE480" s="282"/>
      <c r="CF480" s="282"/>
      <c r="CG480" s="282"/>
      <c r="CH480" s="282"/>
      <c r="CI480" s="282"/>
      <c r="CJ480" s="282"/>
      <c r="CK480" s="282"/>
      <c r="CL480" s="282"/>
      <c r="CM480" s="282"/>
      <c r="CN480" s="282"/>
      <c r="CO480" s="282"/>
      <c r="CP480" s="282"/>
      <c r="CQ480" s="282"/>
      <c r="CR480" s="282"/>
      <c r="CS480" s="282"/>
      <c r="CT480" s="282"/>
      <c r="CU480" s="282"/>
      <c r="CV480" s="282"/>
      <c r="CW480" s="282"/>
      <c r="CX480" s="282"/>
      <c r="CY480" s="282"/>
      <c r="CZ480" s="282"/>
      <c r="DA480" s="282"/>
      <c r="DB480" s="282"/>
      <c r="DC480" s="282"/>
      <c r="DD480" s="282"/>
      <c r="DE480" s="282"/>
      <c r="DF480" s="282"/>
      <c r="DG480" s="282"/>
      <c r="DH480" s="282"/>
      <c r="DI480" s="282"/>
      <c r="DJ480" s="282"/>
      <c r="DK480" s="282"/>
      <c r="DL480" s="282"/>
      <c r="DM480" s="282"/>
      <c r="DN480" s="282"/>
      <c r="DO480" s="282"/>
      <c r="DP480" s="282"/>
      <c r="DQ480" s="282"/>
      <c r="DR480" s="282"/>
      <c r="DS480" s="282"/>
      <c r="DT480" s="282"/>
      <c r="DU480" s="282"/>
      <c r="DV480" s="282"/>
      <c r="DW480" s="282"/>
      <c r="DX480" s="282"/>
      <c r="DY480" s="282"/>
      <c r="DZ480" s="282"/>
      <c r="EA480" s="282"/>
      <c r="EB480" s="282"/>
      <c r="EC480" s="282"/>
      <c r="ED480" s="282"/>
      <c r="EE480" s="282"/>
      <c r="EF480" s="282"/>
      <c r="EG480" s="282"/>
      <c r="EH480" s="282"/>
      <c r="EI480" s="282"/>
      <c r="EJ480" s="282"/>
      <c r="EK480" s="282"/>
      <c r="EL480" s="282"/>
      <c r="EM480" s="282"/>
      <c r="EN480" s="282"/>
      <c r="EO480" s="282"/>
      <c r="EP480" s="282"/>
      <c r="EQ480" s="282"/>
      <c r="ER480" s="282"/>
      <c r="ES480" s="282"/>
      <c r="ET480" s="282"/>
      <c r="EU480" s="282"/>
      <c r="EV480" s="282"/>
      <c r="EW480" s="282"/>
      <c r="EX480" s="282"/>
      <c r="EY480" s="282"/>
      <c r="EZ480" s="282"/>
      <c r="FA480" s="282"/>
      <c r="FB480" s="282"/>
      <c r="FC480" s="282"/>
      <c r="FD480" s="282"/>
      <c r="FE480" s="282"/>
      <c r="FF480" s="282"/>
      <c r="FG480" s="282"/>
      <c r="FH480" s="282"/>
      <c r="FI480" s="282"/>
      <c r="FJ480" s="282"/>
      <c r="FK480" s="282"/>
      <c r="FL480" s="282"/>
      <c r="FM480" s="282"/>
      <c r="FN480" s="282"/>
      <c r="FO480" s="282"/>
      <c r="FP480" s="282"/>
      <c r="FQ480" s="282"/>
      <c r="FR480" s="282"/>
      <c r="FS480" s="282"/>
      <c r="FT480" s="282"/>
      <c r="FU480" s="282"/>
      <c r="FV480" s="282"/>
      <c r="FW480" s="282"/>
      <c r="FX480" s="282"/>
      <c r="FY480" s="282"/>
      <c r="FZ480" s="282"/>
      <c r="GA480" s="282"/>
      <c r="GB480" s="282"/>
      <c r="GC480" s="282"/>
      <c r="GD480" s="282"/>
      <c r="GE480" s="282"/>
      <c r="GF480" s="282"/>
      <c r="GG480" s="282"/>
      <c r="GH480" s="282"/>
      <c r="GI480" s="282"/>
      <c r="GJ480" s="282"/>
      <c r="GK480" s="282"/>
      <c r="GL480" s="282"/>
      <c r="GM480" s="282"/>
      <c r="GN480" s="282"/>
      <c r="GO480" s="282"/>
      <c r="GP480" s="282"/>
      <c r="GQ480" s="282"/>
      <c r="GR480" s="282"/>
      <c r="GS480" s="282"/>
      <c r="GT480" s="282"/>
      <c r="GU480" s="282"/>
      <c r="GV480" s="282"/>
      <c r="GW480" s="282"/>
      <c r="GX480" s="282"/>
      <c r="GY480" s="282"/>
      <c r="GZ480" s="282"/>
      <c r="HA480" s="282"/>
      <c r="HB480" s="282"/>
      <c r="HC480" s="282"/>
      <c r="HD480" s="282"/>
      <c r="HE480" s="282"/>
      <c r="HF480" s="282"/>
      <c r="HG480" s="282"/>
      <c r="HH480" s="282"/>
      <c r="HI480" s="282"/>
      <c r="HJ480" s="282"/>
      <c r="HK480" s="282"/>
      <c r="HL480" s="282"/>
      <c r="HM480" s="282"/>
      <c r="HN480" s="282"/>
      <c r="HO480" s="282"/>
      <c r="HP480" s="282"/>
      <c r="HQ480" s="282"/>
      <c r="HR480" s="282"/>
      <c r="HS480" s="282"/>
      <c r="HT480" s="282"/>
      <c r="HU480" s="282"/>
      <c r="HV480" s="282"/>
      <c r="HW480" s="282"/>
      <c r="HX480" s="282"/>
      <c r="HY480" s="282"/>
      <c r="HZ480" s="282"/>
      <c r="IA480" s="282"/>
      <c r="IB480" s="282"/>
      <c r="IC480" s="282"/>
      <c r="ID480" s="282"/>
      <c r="IE480" s="282"/>
      <c r="IF480" s="282"/>
      <c r="IG480" s="282"/>
      <c r="IH480" s="282"/>
      <c r="II480" s="282"/>
      <c r="IJ480" s="282"/>
      <c r="IK480" s="282"/>
    </row>
    <row r="481" spans="1:245">
      <c r="A481" s="301">
        <v>100078</v>
      </c>
      <c r="B481" s="314" t="s">
        <v>839</v>
      </c>
      <c r="C481" s="291" t="s">
        <v>563</v>
      </c>
      <c r="D481" s="291" t="s">
        <v>840</v>
      </c>
      <c r="E481" s="291" t="s">
        <v>324</v>
      </c>
      <c r="F481" s="292" t="s">
        <v>856</v>
      </c>
      <c r="G481" s="293">
        <f t="shared" si="73"/>
        <v>100078</v>
      </c>
      <c r="H481" s="293">
        <f>COUNTIF($J$4:J481,J481)</f>
        <v>16</v>
      </c>
      <c r="I481" s="293" t="str">
        <f>IF(H481=1,COUNTIF($H$4:H481,1),"")</f>
        <v/>
      </c>
      <c r="J481" s="294" t="str">
        <f t="shared" si="74"/>
        <v>中央区01私立04小規模A・B・C</v>
      </c>
      <c r="K481" s="294" t="str">
        <f t="shared" si="72"/>
        <v>南三条すずらん保育園</v>
      </c>
      <c r="L481" s="295"/>
      <c r="M481" s="294"/>
      <c r="V481" s="282"/>
      <c r="W481" s="282"/>
      <c r="X481" s="282"/>
      <c r="Y481" s="282"/>
      <c r="Z481" s="282"/>
      <c r="AA481" s="282"/>
      <c r="AB481" s="282"/>
      <c r="AC481" s="282"/>
      <c r="AD481" s="282"/>
      <c r="AE481" s="282"/>
      <c r="AF481" s="282"/>
      <c r="AG481" s="282"/>
      <c r="AH481" s="282"/>
      <c r="AI481" s="282"/>
      <c r="AJ481" s="282"/>
      <c r="AK481" s="282"/>
      <c r="AL481" s="282"/>
      <c r="AM481" s="282"/>
      <c r="AN481" s="282"/>
      <c r="AO481" s="282"/>
      <c r="AP481" s="282"/>
      <c r="AQ481" s="282"/>
      <c r="AR481" s="282"/>
      <c r="AS481" s="282"/>
      <c r="AT481" s="282"/>
      <c r="AU481" s="282"/>
      <c r="AV481" s="282"/>
      <c r="AW481" s="282"/>
      <c r="AX481" s="282"/>
      <c r="AY481" s="282"/>
      <c r="AZ481" s="282"/>
      <c r="BA481" s="282"/>
      <c r="BB481" s="282"/>
      <c r="BC481" s="282"/>
      <c r="BD481" s="282"/>
      <c r="BE481" s="282"/>
      <c r="BF481" s="282"/>
      <c r="BG481" s="282"/>
      <c r="BH481" s="282"/>
      <c r="BI481" s="282"/>
      <c r="BJ481" s="282"/>
      <c r="BK481" s="282"/>
      <c r="BL481" s="282"/>
      <c r="BM481" s="282"/>
      <c r="BN481" s="282"/>
      <c r="BO481" s="282"/>
      <c r="BP481" s="282"/>
      <c r="BQ481" s="282"/>
      <c r="BR481" s="282"/>
      <c r="BS481" s="282"/>
      <c r="BT481" s="282"/>
      <c r="BU481" s="282"/>
      <c r="BV481" s="282"/>
      <c r="BW481" s="282"/>
      <c r="BX481" s="282"/>
      <c r="BY481" s="282"/>
      <c r="BZ481" s="282"/>
      <c r="CA481" s="282"/>
      <c r="CB481" s="282"/>
      <c r="CC481" s="282"/>
      <c r="CD481" s="282"/>
      <c r="CE481" s="282"/>
      <c r="CF481" s="282"/>
      <c r="CG481" s="282"/>
      <c r="CH481" s="282"/>
      <c r="CI481" s="282"/>
      <c r="CJ481" s="282"/>
      <c r="CK481" s="282"/>
      <c r="CL481" s="282"/>
      <c r="CM481" s="282"/>
      <c r="CN481" s="282"/>
      <c r="CO481" s="282"/>
      <c r="CP481" s="282"/>
      <c r="CQ481" s="282"/>
      <c r="CR481" s="282"/>
      <c r="CS481" s="282"/>
      <c r="CT481" s="282"/>
      <c r="CU481" s="282"/>
      <c r="CV481" s="282"/>
      <c r="CW481" s="282"/>
      <c r="CX481" s="282"/>
      <c r="CY481" s="282"/>
      <c r="CZ481" s="282"/>
      <c r="DA481" s="282"/>
      <c r="DB481" s="282"/>
      <c r="DC481" s="282"/>
      <c r="DD481" s="282"/>
      <c r="DE481" s="282"/>
      <c r="DF481" s="282"/>
      <c r="DG481" s="282"/>
      <c r="DH481" s="282"/>
      <c r="DI481" s="282"/>
      <c r="DJ481" s="282"/>
      <c r="DK481" s="282"/>
      <c r="DL481" s="282"/>
      <c r="DM481" s="282"/>
      <c r="DN481" s="282"/>
      <c r="DO481" s="282"/>
      <c r="DP481" s="282"/>
      <c r="DQ481" s="282"/>
      <c r="DR481" s="282"/>
      <c r="DS481" s="282"/>
      <c r="DT481" s="282"/>
      <c r="DU481" s="282"/>
      <c r="DV481" s="282"/>
      <c r="DW481" s="282"/>
      <c r="DX481" s="282"/>
      <c r="DY481" s="282"/>
      <c r="DZ481" s="282"/>
      <c r="EA481" s="282"/>
      <c r="EB481" s="282"/>
      <c r="EC481" s="282"/>
      <c r="ED481" s="282"/>
      <c r="EE481" s="282"/>
      <c r="EF481" s="282"/>
      <c r="EG481" s="282"/>
      <c r="EH481" s="282"/>
      <c r="EI481" s="282"/>
      <c r="EJ481" s="282"/>
      <c r="EK481" s="282"/>
      <c r="EL481" s="282"/>
      <c r="EM481" s="282"/>
      <c r="EN481" s="282"/>
      <c r="EO481" s="282"/>
      <c r="EP481" s="282"/>
      <c r="EQ481" s="282"/>
      <c r="ER481" s="282"/>
      <c r="ES481" s="282"/>
      <c r="ET481" s="282"/>
      <c r="EU481" s="282"/>
      <c r="EV481" s="282"/>
      <c r="EW481" s="282"/>
      <c r="EX481" s="282"/>
      <c r="EY481" s="282"/>
      <c r="EZ481" s="282"/>
      <c r="FA481" s="282"/>
      <c r="FB481" s="282"/>
      <c r="FC481" s="282"/>
      <c r="FD481" s="282"/>
      <c r="FE481" s="282"/>
      <c r="FF481" s="282"/>
      <c r="FG481" s="282"/>
      <c r="FH481" s="282"/>
      <c r="FI481" s="282"/>
      <c r="FJ481" s="282"/>
      <c r="FK481" s="282"/>
      <c r="FL481" s="282"/>
      <c r="FM481" s="282"/>
      <c r="FN481" s="282"/>
      <c r="FO481" s="282"/>
      <c r="FP481" s="282"/>
      <c r="FQ481" s="282"/>
      <c r="FR481" s="282"/>
      <c r="FS481" s="282"/>
      <c r="FT481" s="282"/>
      <c r="FU481" s="282"/>
      <c r="FV481" s="282"/>
      <c r="FW481" s="282"/>
      <c r="FX481" s="282"/>
      <c r="FY481" s="282"/>
      <c r="FZ481" s="282"/>
      <c r="GA481" s="282"/>
      <c r="GB481" s="282"/>
      <c r="GC481" s="282"/>
      <c r="GD481" s="282"/>
      <c r="GE481" s="282"/>
      <c r="GF481" s="282"/>
      <c r="GG481" s="282"/>
      <c r="GH481" s="282"/>
      <c r="GI481" s="282"/>
      <c r="GJ481" s="282"/>
      <c r="GK481" s="282"/>
      <c r="GL481" s="282"/>
      <c r="GM481" s="282"/>
      <c r="GN481" s="282"/>
      <c r="GO481" s="282"/>
      <c r="GP481" s="282"/>
      <c r="GQ481" s="282"/>
      <c r="GR481" s="282"/>
      <c r="GS481" s="282"/>
      <c r="GT481" s="282"/>
      <c r="GU481" s="282"/>
      <c r="GV481" s="282"/>
      <c r="GW481" s="282"/>
      <c r="GX481" s="282"/>
      <c r="GY481" s="282"/>
      <c r="GZ481" s="282"/>
      <c r="HA481" s="282"/>
      <c r="HB481" s="282"/>
      <c r="HC481" s="282"/>
      <c r="HD481" s="282"/>
      <c r="HE481" s="282"/>
      <c r="HF481" s="282"/>
      <c r="HG481" s="282"/>
      <c r="HH481" s="282"/>
      <c r="HI481" s="282"/>
      <c r="HJ481" s="282"/>
      <c r="HK481" s="282"/>
      <c r="HL481" s="282"/>
      <c r="HM481" s="282"/>
      <c r="HN481" s="282"/>
      <c r="HO481" s="282"/>
      <c r="HP481" s="282"/>
      <c r="HQ481" s="282"/>
      <c r="HR481" s="282"/>
      <c r="HS481" s="282"/>
      <c r="HT481" s="282"/>
      <c r="HU481" s="282"/>
      <c r="HV481" s="282"/>
      <c r="HW481" s="282"/>
      <c r="HX481" s="282"/>
      <c r="HY481" s="282"/>
      <c r="HZ481" s="282"/>
      <c r="IA481" s="282"/>
      <c r="IB481" s="282"/>
      <c r="IC481" s="282"/>
      <c r="ID481" s="282"/>
      <c r="IE481" s="282"/>
      <c r="IF481" s="282"/>
      <c r="IG481" s="282"/>
      <c r="IH481" s="282"/>
      <c r="II481" s="282"/>
      <c r="IJ481" s="282"/>
      <c r="IK481" s="282"/>
    </row>
    <row r="482" spans="1:245">
      <c r="A482" s="301">
        <v>100089</v>
      </c>
      <c r="B482" s="314" t="s">
        <v>839</v>
      </c>
      <c r="C482" s="291" t="s">
        <v>563</v>
      </c>
      <c r="D482" s="291" t="s">
        <v>840</v>
      </c>
      <c r="E482" s="291" t="s">
        <v>324</v>
      </c>
      <c r="F482" s="292" t="s">
        <v>857</v>
      </c>
      <c r="G482" s="293">
        <f t="shared" si="73"/>
        <v>100089</v>
      </c>
      <c r="H482" s="293">
        <f>COUNTIF($J$4:J482,J482)</f>
        <v>17</v>
      </c>
      <c r="I482" s="293" t="str">
        <f>IF(H482=1,COUNTIF($H$4:H482,1),"")</f>
        <v/>
      </c>
      <c r="J482" s="294" t="str">
        <f t="shared" si="74"/>
        <v>中央区01私立04小規模A・B・C</v>
      </c>
      <c r="K482" s="294" t="str">
        <f t="shared" si="72"/>
        <v>ひまわり保育園</v>
      </c>
      <c r="L482" s="295"/>
      <c r="M482" s="294"/>
      <c r="V482" s="282"/>
      <c r="W482" s="282"/>
      <c r="X482" s="282"/>
      <c r="Y482" s="282"/>
      <c r="Z482" s="282"/>
      <c r="AA482" s="282"/>
      <c r="AB482" s="282"/>
      <c r="AC482" s="282"/>
      <c r="AD482" s="282"/>
      <c r="AE482" s="282"/>
      <c r="AF482" s="282"/>
      <c r="AG482" s="282"/>
      <c r="AH482" s="282"/>
      <c r="AI482" s="282"/>
      <c r="AJ482" s="282"/>
      <c r="AK482" s="282"/>
      <c r="AL482" s="282"/>
      <c r="AM482" s="282"/>
      <c r="AN482" s="282"/>
      <c r="AO482" s="282"/>
      <c r="AP482" s="282"/>
      <c r="AQ482" s="282"/>
      <c r="AR482" s="282"/>
      <c r="AS482" s="282"/>
      <c r="AT482" s="282"/>
      <c r="AU482" s="282"/>
      <c r="AV482" s="282"/>
      <c r="AW482" s="282"/>
      <c r="AX482" s="282"/>
      <c r="AY482" s="282"/>
      <c r="AZ482" s="282"/>
      <c r="BA482" s="282"/>
      <c r="BB482" s="282"/>
      <c r="BC482" s="282"/>
      <c r="BD482" s="282"/>
      <c r="BE482" s="282"/>
      <c r="BF482" s="282"/>
      <c r="BG482" s="282"/>
      <c r="BH482" s="282"/>
      <c r="BI482" s="282"/>
      <c r="BJ482" s="282"/>
      <c r="BK482" s="282"/>
      <c r="BL482" s="282"/>
      <c r="BM482" s="282"/>
      <c r="BN482" s="282"/>
      <c r="BO482" s="282"/>
      <c r="BP482" s="282"/>
      <c r="BQ482" s="282"/>
      <c r="BR482" s="282"/>
      <c r="BS482" s="282"/>
      <c r="BT482" s="282"/>
      <c r="BU482" s="282"/>
      <c r="BV482" s="282"/>
      <c r="BW482" s="282"/>
      <c r="BX482" s="282"/>
      <c r="BY482" s="282"/>
      <c r="BZ482" s="282"/>
      <c r="CA482" s="282"/>
      <c r="CB482" s="282"/>
      <c r="CC482" s="282"/>
      <c r="CD482" s="282"/>
      <c r="CE482" s="282"/>
      <c r="CF482" s="282"/>
      <c r="CG482" s="282"/>
      <c r="CH482" s="282"/>
      <c r="CI482" s="282"/>
      <c r="CJ482" s="282"/>
      <c r="CK482" s="282"/>
      <c r="CL482" s="282"/>
      <c r="CM482" s="282"/>
      <c r="CN482" s="282"/>
      <c r="CO482" s="282"/>
      <c r="CP482" s="282"/>
      <c r="CQ482" s="282"/>
      <c r="CR482" s="282"/>
      <c r="CS482" s="282"/>
      <c r="CT482" s="282"/>
      <c r="CU482" s="282"/>
      <c r="CV482" s="282"/>
      <c r="CW482" s="282"/>
      <c r="CX482" s="282"/>
      <c r="CY482" s="282"/>
      <c r="CZ482" s="282"/>
      <c r="DA482" s="282"/>
      <c r="DB482" s="282"/>
      <c r="DC482" s="282"/>
      <c r="DD482" s="282"/>
      <c r="DE482" s="282"/>
      <c r="DF482" s="282"/>
      <c r="DG482" s="282"/>
      <c r="DH482" s="282"/>
      <c r="DI482" s="282"/>
      <c r="DJ482" s="282"/>
      <c r="DK482" s="282"/>
      <c r="DL482" s="282"/>
      <c r="DM482" s="282"/>
      <c r="DN482" s="282"/>
      <c r="DO482" s="282"/>
      <c r="DP482" s="282"/>
      <c r="DQ482" s="282"/>
      <c r="DR482" s="282"/>
      <c r="DS482" s="282"/>
      <c r="DT482" s="282"/>
      <c r="DU482" s="282"/>
      <c r="DV482" s="282"/>
      <c r="DW482" s="282"/>
      <c r="DX482" s="282"/>
      <c r="DY482" s="282"/>
      <c r="DZ482" s="282"/>
      <c r="EA482" s="282"/>
      <c r="EB482" s="282"/>
      <c r="EC482" s="282"/>
      <c r="ED482" s="282"/>
      <c r="EE482" s="282"/>
      <c r="EF482" s="282"/>
      <c r="EG482" s="282"/>
      <c r="EH482" s="282"/>
      <c r="EI482" s="282"/>
      <c r="EJ482" s="282"/>
      <c r="EK482" s="282"/>
      <c r="EL482" s="282"/>
      <c r="EM482" s="282"/>
      <c r="EN482" s="282"/>
      <c r="EO482" s="282"/>
      <c r="EP482" s="282"/>
      <c r="EQ482" s="282"/>
      <c r="ER482" s="282"/>
      <c r="ES482" s="282"/>
      <c r="ET482" s="282"/>
      <c r="EU482" s="282"/>
      <c r="EV482" s="282"/>
      <c r="EW482" s="282"/>
      <c r="EX482" s="282"/>
      <c r="EY482" s="282"/>
      <c r="EZ482" s="282"/>
      <c r="FA482" s="282"/>
      <c r="FB482" s="282"/>
      <c r="FC482" s="282"/>
      <c r="FD482" s="282"/>
      <c r="FE482" s="282"/>
      <c r="FF482" s="282"/>
      <c r="FG482" s="282"/>
      <c r="FH482" s="282"/>
      <c r="FI482" s="282"/>
      <c r="FJ482" s="282"/>
      <c r="FK482" s="282"/>
      <c r="FL482" s="282"/>
      <c r="FM482" s="282"/>
      <c r="FN482" s="282"/>
      <c r="FO482" s="282"/>
      <c r="FP482" s="282"/>
      <c r="FQ482" s="282"/>
      <c r="FR482" s="282"/>
      <c r="FS482" s="282"/>
      <c r="FT482" s="282"/>
      <c r="FU482" s="282"/>
      <c r="FV482" s="282"/>
      <c r="FW482" s="282"/>
      <c r="FX482" s="282"/>
      <c r="FY482" s="282"/>
      <c r="FZ482" s="282"/>
      <c r="GA482" s="282"/>
      <c r="GB482" s="282"/>
      <c r="GC482" s="282"/>
      <c r="GD482" s="282"/>
      <c r="GE482" s="282"/>
      <c r="GF482" s="282"/>
      <c r="GG482" s="282"/>
      <c r="GH482" s="282"/>
      <c r="GI482" s="282"/>
      <c r="GJ482" s="282"/>
      <c r="GK482" s="282"/>
      <c r="GL482" s="282"/>
      <c r="GM482" s="282"/>
      <c r="GN482" s="282"/>
      <c r="GO482" s="282"/>
      <c r="GP482" s="282"/>
      <c r="GQ482" s="282"/>
      <c r="GR482" s="282"/>
      <c r="GS482" s="282"/>
      <c r="GT482" s="282"/>
      <c r="GU482" s="282"/>
      <c r="GV482" s="282"/>
      <c r="GW482" s="282"/>
      <c r="GX482" s="282"/>
      <c r="GY482" s="282"/>
      <c r="GZ482" s="282"/>
      <c r="HA482" s="282"/>
      <c r="HB482" s="282"/>
      <c r="HC482" s="282"/>
      <c r="HD482" s="282"/>
      <c r="HE482" s="282"/>
      <c r="HF482" s="282"/>
      <c r="HG482" s="282"/>
      <c r="HH482" s="282"/>
      <c r="HI482" s="282"/>
      <c r="HJ482" s="282"/>
      <c r="HK482" s="282"/>
      <c r="HL482" s="282"/>
      <c r="HM482" s="282"/>
      <c r="HN482" s="282"/>
      <c r="HO482" s="282"/>
      <c r="HP482" s="282"/>
      <c r="HQ482" s="282"/>
      <c r="HR482" s="282"/>
      <c r="HS482" s="282"/>
      <c r="HT482" s="282"/>
      <c r="HU482" s="282"/>
      <c r="HV482" s="282"/>
      <c r="HW482" s="282"/>
      <c r="HX482" s="282"/>
      <c r="HY482" s="282"/>
      <c r="HZ482" s="282"/>
      <c r="IA482" s="282"/>
      <c r="IB482" s="282"/>
      <c r="IC482" s="282"/>
      <c r="ID482" s="282"/>
      <c r="IE482" s="282"/>
      <c r="IF482" s="282"/>
      <c r="IG482" s="282"/>
      <c r="IH482" s="282"/>
      <c r="II482" s="282"/>
      <c r="IJ482" s="282"/>
      <c r="IK482" s="282"/>
    </row>
    <row r="483" spans="1:245">
      <c r="A483" s="301">
        <v>100090</v>
      </c>
      <c r="B483" s="314" t="s">
        <v>839</v>
      </c>
      <c r="C483" s="291" t="s">
        <v>563</v>
      </c>
      <c r="D483" s="291" t="s">
        <v>840</v>
      </c>
      <c r="E483" s="291" t="s">
        <v>324</v>
      </c>
      <c r="F483" s="292" t="s">
        <v>858</v>
      </c>
      <c r="G483" s="293">
        <f t="shared" si="73"/>
        <v>100090</v>
      </c>
      <c r="H483" s="293">
        <f>COUNTIF($J$4:J483,J483)</f>
        <v>18</v>
      </c>
      <c r="I483" s="293" t="str">
        <f>IF(H483=1,COUNTIF($H$4:H483,1),"")</f>
        <v/>
      </c>
      <c r="J483" s="294" t="str">
        <f t="shared" si="74"/>
        <v>中央区01私立04小規模A・B・C</v>
      </c>
      <c r="K483" s="294" t="str">
        <f t="shared" si="72"/>
        <v>おーるまいてぃ中央保育室</v>
      </c>
      <c r="L483" s="295"/>
      <c r="M483" s="294"/>
      <c r="V483" s="282"/>
      <c r="W483" s="282"/>
      <c r="X483" s="282"/>
      <c r="Y483" s="282"/>
      <c r="Z483" s="282"/>
      <c r="AA483" s="282"/>
      <c r="AB483" s="282"/>
      <c r="AC483" s="282"/>
      <c r="AD483" s="282"/>
      <c r="AE483" s="282"/>
      <c r="AF483" s="282"/>
      <c r="AG483" s="282"/>
      <c r="AH483" s="282"/>
      <c r="AI483" s="282"/>
      <c r="AJ483" s="282"/>
      <c r="AK483" s="282"/>
      <c r="AL483" s="282"/>
      <c r="AM483" s="282"/>
      <c r="AN483" s="282"/>
      <c r="AO483" s="282"/>
      <c r="AP483" s="282"/>
      <c r="AQ483" s="282"/>
      <c r="AR483" s="282"/>
      <c r="AS483" s="282"/>
      <c r="AT483" s="282"/>
      <c r="AU483" s="282"/>
      <c r="AV483" s="282"/>
      <c r="AW483" s="282"/>
      <c r="AX483" s="282"/>
      <c r="AY483" s="282"/>
      <c r="AZ483" s="282"/>
      <c r="BA483" s="282"/>
      <c r="BB483" s="282"/>
      <c r="BC483" s="282"/>
      <c r="BD483" s="282"/>
      <c r="BE483" s="282"/>
      <c r="BF483" s="282"/>
      <c r="BG483" s="282"/>
      <c r="BH483" s="282"/>
      <c r="BI483" s="282"/>
      <c r="BJ483" s="282"/>
      <c r="BK483" s="282"/>
      <c r="BL483" s="282"/>
      <c r="BM483" s="282"/>
      <c r="BN483" s="282"/>
      <c r="BO483" s="282"/>
      <c r="BP483" s="282"/>
      <c r="BQ483" s="282"/>
      <c r="BR483" s="282"/>
      <c r="BS483" s="282"/>
      <c r="BT483" s="282"/>
      <c r="BU483" s="282"/>
      <c r="BV483" s="282"/>
      <c r="BW483" s="282"/>
      <c r="BX483" s="282"/>
      <c r="BY483" s="282"/>
      <c r="BZ483" s="282"/>
      <c r="CA483" s="282"/>
      <c r="CB483" s="282"/>
      <c r="CC483" s="282"/>
      <c r="CD483" s="282"/>
      <c r="CE483" s="282"/>
      <c r="CF483" s="282"/>
      <c r="CG483" s="282"/>
      <c r="CH483" s="282"/>
      <c r="CI483" s="282"/>
      <c r="CJ483" s="282"/>
      <c r="CK483" s="282"/>
      <c r="CL483" s="282"/>
      <c r="CM483" s="282"/>
      <c r="CN483" s="282"/>
      <c r="CO483" s="282"/>
      <c r="CP483" s="282"/>
      <c r="CQ483" s="282"/>
      <c r="CR483" s="282"/>
      <c r="CS483" s="282"/>
      <c r="CT483" s="282"/>
      <c r="CU483" s="282"/>
      <c r="CV483" s="282"/>
      <c r="CW483" s="282"/>
      <c r="CX483" s="282"/>
      <c r="CY483" s="282"/>
      <c r="CZ483" s="282"/>
      <c r="DA483" s="282"/>
      <c r="DB483" s="282"/>
      <c r="DC483" s="282"/>
      <c r="DD483" s="282"/>
      <c r="DE483" s="282"/>
      <c r="DF483" s="282"/>
      <c r="DG483" s="282"/>
      <c r="DH483" s="282"/>
      <c r="DI483" s="282"/>
      <c r="DJ483" s="282"/>
      <c r="DK483" s="282"/>
      <c r="DL483" s="282"/>
      <c r="DM483" s="282"/>
      <c r="DN483" s="282"/>
      <c r="DO483" s="282"/>
      <c r="DP483" s="282"/>
      <c r="DQ483" s="282"/>
      <c r="DR483" s="282"/>
      <c r="DS483" s="282"/>
      <c r="DT483" s="282"/>
      <c r="DU483" s="282"/>
      <c r="DV483" s="282"/>
      <c r="DW483" s="282"/>
      <c r="DX483" s="282"/>
      <c r="DY483" s="282"/>
      <c r="DZ483" s="282"/>
      <c r="EA483" s="282"/>
      <c r="EB483" s="282"/>
      <c r="EC483" s="282"/>
      <c r="ED483" s="282"/>
      <c r="EE483" s="282"/>
      <c r="EF483" s="282"/>
      <c r="EG483" s="282"/>
      <c r="EH483" s="282"/>
      <c r="EI483" s="282"/>
      <c r="EJ483" s="282"/>
      <c r="EK483" s="282"/>
      <c r="EL483" s="282"/>
      <c r="EM483" s="282"/>
      <c r="EN483" s="282"/>
      <c r="EO483" s="282"/>
      <c r="EP483" s="282"/>
      <c r="EQ483" s="282"/>
      <c r="ER483" s="282"/>
      <c r="ES483" s="282"/>
      <c r="ET483" s="282"/>
      <c r="EU483" s="282"/>
      <c r="EV483" s="282"/>
      <c r="EW483" s="282"/>
      <c r="EX483" s="282"/>
      <c r="EY483" s="282"/>
      <c r="EZ483" s="282"/>
      <c r="FA483" s="282"/>
      <c r="FB483" s="282"/>
      <c r="FC483" s="282"/>
      <c r="FD483" s="282"/>
      <c r="FE483" s="282"/>
      <c r="FF483" s="282"/>
      <c r="FG483" s="282"/>
      <c r="FH483" s="282"/>
      <c r="FI483" s="282"/>
      <c r="FJ483" s="282"/>
      <c r="FK483" s="282"/>
      <c r="FL483" s="282"/>
      <c r="FM483" s="282"/>
      <c r="FN483" s="282"/>
      <c r="FO483" s="282"/>
      <c r="FP483" s="282"/>
      <c r="FQ483" s="282"/>
      <c r="FR483" s="282"/>
      <c r="FS483" s="282"/>
      <c r="FT483" s="282"/>
      <c r="FU483" s="282"/>
      <c r="FV483" s="282"/>
      <c r="FW483" s="282"/>
      <c r="FX483" s="282"/>
      <c r="FY483" s="282"/>
      <c r="FZ483" s="282"/>
      <c r="GA483" s="282"/>
      <c r="GB483" s="282"/>
      <c r="GC483" s="282"/>
      <c r="GD483" s="282"/>
      <c r="GE483" s="282"/>
      <c r="GF483" s="282"/>
      <c r="GG483" s="282"/>
      <c r="GH483" s="282"/>
      <c r="GI483" s="282"/>
      <c r="GJ483" s="282"/>
      <c r="GK483" s="282"/>
      <c r="GL483" s="282"/>
      <c r="GM483" s="282"/>
      <c r="GN483" s="282"/>
      <c r="GO483" s="282"/>
      <c r="GP483" s="282"/>
      <c r="GQ483" s="282"/>
      <c r="GR483" s="282"/>
      <c r="GS483" s="282"/>
      <c r="GT483" s="282"/>
      <c r="GU483" s="282"/>
      <c r="GV483" s="282"/>
      <c r="GW483" s="282"/>
      <c r="GX483" s="282"/>
      <c r="GY483" s="282"/>
      <c r="GZ483" s="282"/>
      <c r="HA483" s="282"/>
      <c r="HB483" s="282"/>
      <c r="HC483" s="282"/>
      <c r="HD483" s="282"/>
      <c r="HE483" s="282"/>
      <c r="HF483" s="282"/>
      <c r="HG483" s="282"/>
      <c r="HH483" s="282"/>
      <c r="HI483" s="282"/>
      <c r="HJ483" s="282"/>
      <c r="HK483" s="282"/>
      <c r="HL483" s="282"/>
      <c r="HM483" s="282"/>
      <c r="HN483" s="282"/>
      <c r="HO483" s="282"/>
      <c r="HP483" s="282"/>
      <c r="HQ483" s="282"/>
      <c r="HR483" s="282"/>
      <c r="HS483" s="282"/>
      <c r="HT483" s="282"/>
      <c r="HU483" s="282"/>
      <c r="HV483" s="282"/>
      <c r="HW483" s="282"/>
      <c r="HX483" s="282"/>
      <c r="HY483" s="282"/>
      <c r="HZ483" s="282"/>
      <c r="IA483" s="282"/>
      <c r="IB483" s="282"/>
      <c r="IC483" s="282"/>
      <c r="ID483" s="282"/>
      <c r="IE483" s="282"/>
      <c r="IF483" s="282"/>
      <c r="IG483" s="282"/>
      <c r="IH483" s="282"/>
      <c r="II483" s="282"/>
      <c r="IJ483" s="282"/>
      <c r="IK483" s="282"/>
    </row>
    <row r="484" spans="1:245">
      <c r="A484" s="301">
        <v>100097</v>
      </c>
      <c r="B484" s="314" t="s">
        <v>839</v>
      </c>
      <c r="C484" s="291" t="s">
        <v>563</v>
      </c>
      <c r="D484" s="291" t="s">
        <v>840</v>
      </c>
      <c r="E484" s="291" t="s">
        <v>324</v>
      </c>
      <c r="F484" s="292" t="s">
        <v>859</v>
      </c>
      <c r="G484" s="293">
        <f t="shared" si="73"/>
        <v>100097</v>
      </c>
      <c r="H484" s="293">
        <f>COUNTIF($J$4:J484,J484)</f>
        <v>19</v>
      </c>
      <c r="I484" s="293" t="str">
        <f>IF(H484=1,COUNTIF($H$4:H484,1),"")</f>
        <v/>
      </c>
      <c r="J484" s="294" t="str">
        <f t="shared" si="74"/>
        <v>中央区01私立04小規模A・B・C</v>
      </c>
      <c r="K484" s="294" t="str">
        <f t="shared" si="72"/>
        <v>Ｓ．Ｔ．ナーサリーＳＣＨＯＯＬ山鼻南</v>
      </c>
      <c r="L484" s="295"/>
      <c r="M484" s="294"/>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282"/>
      <c r="AY484" s="282"/>
      <c r="AZ484" s="282"/>
      <c r="BA484" s="282"/>
      <c r="BB484" s="282"/>
      <c r="BC484" s="282"/>
      <c r="BD484" s="282"/>
      <c r="BE484" s="282"/>
      <c r="BF484" s="282"/>
      <c r="BG484" s="282"/>
      <c r="BH484" s="282"/>
      <c r="BI484" s="282"/>
      <c r="BJ484" s="282"/>
      <c r="BK484" s="282"/>
      <c r="BL484" s="282"/>
      <c r="BM484" s="282"/>
      <c r="BN484" s="282"/>
      <c r="BO484" s="282"/>
      <c r="BP484" s="282"/>
      <c r="BQ484" s="282"/>
      <c r="BR484" s="282"/>
      <c r="BS484" s="282"/>
      <c r="BT484" s="282"/>
      <c r="BU484" s="282"/>
      <c r="BV484" s="282"/>
      <c r="BW484" s="282"/>
      <c r="BX484" s="282"/>
      <c r="BY484" s="282"/>
      <c r="BZ484" s="282"/>
      <c r="CA484" s="282"/>
      <c r="CB484" s="282"/>
      <c r="CC484" s="282"/>
      <c r="CD484" s="282"/>
      <c r="CE484" s="282"/>
      <c r="CF484" s="282"/>
      <c r="CG484" s="282"/>
      <c r="CH484" s="282"/>
      <c r="CI484" s="282"/>
      <c r="CJ484" s="282"/>
      <c r="CK484" s="282"/>
      <c r="CL484" s="282"/>
      <c r="CM484" s="282"/>
      <c r="CN484" s="282"/>
      <c r="CO484" s="282"/>
      <c r="CP484" s="282"/>
      <c r="CQ484" s="282"/>
      <c r="CR484" s="282"/>
      <c r="CS484" s="282"/>
      <c r="CT484" s="282"/>
      <c r="CU484" s="282"/>
      <c r="CV484" s="282"/>
      <c r="CW484" s="282"/>
      <c r="CX484" s="282"/>
      <c r="CY484" s="282"/>
      <c r="CZ484" s="282"/>
      <c r="DA484" s="282"/>
      <c r="DB484" s="282"/>
      <c r="DC484" s="282"/>
      <c r="DD484" s="282"/>
      <c r="DE484" s="282"/>
      <c r="DF484" s="282"/>
      <c r="DG484" s="282"/>
      <c r="DH484" s="282"/>
      <c r="DI484" s="282"/>
      <c r="DJ484" s="282"/>
      <c r="DK484" s="282"/>
      <c r="DL484" s="282"/>
      <c r="DM484" s="282"/>
      <c r="DN484" s="282"/>
      <c r="DO484" s="282"/>
      <c r="DP484" s="282"/>
      <c r="DQ484" s="282"/>
      <c r="DR484" s="282"/>
      <c r="DS484" s="282"/>
      <c r="DT484" s="282"/>
      <c r="DU484" s="282"/>
      <c r="DV484" s="282"/>
      <c r="DW484" s="282"/>
      <c r="DX484" s="282"/>
      <c r="DY484" s="282"/>
      <c r="DZ484" s="282"/>
      <c r="EA484" s="282"/>
      <c r="EB484" s="282"/>
      <c r="EC484" s="282"/>
      <c r="ED484" s="282"/>
      <c r="EE484" s="282"/>
      <c r="EF484" s="282"/>
      <c r="EG484" s="282"/>
      <c r="EH484" s="282"/>
      <c r="EI484" s="282"/>
      <c r="EJ484" s="282"/>
      <c r="EK484" s="282"/>
      <c r="EL484" s="282"/>
      <c r="EM484" s="282"/>
      <c r="EN484" s="282"/>
      <c r="EO484" s="282"/>
      <c r="EP484" s="282"/>
      <c r="EQ484" s="282"/>
      <c r="ER484" s="282"/>
      <c r="ES484" s="282"/>
      <c r="ET484" s="282"/>
      <c r="EU484" s="282"/>
      <c r="EV484" s="282"/>
      <c r="EW484" s="282"/>
      <c r="EX484" s="282"/>
      <c r="EY484" s="282"/>
      <c r="EZ484" s="282"/>
      <c r="FA484" s="282"/>
      <c r="FB484" s="282"/>
      <c r="FC484" s="282"/>
      <c r="FD484" s="282"/>
      <c r="FE484" s="282"/>
      <c r="FF484" s="282"/>
      <c r="FG484" s="282"/>
      <c r="FH484" s="282"/>
      <c r="FI484" s="282"/>
      <c r="FJ484" s="282"/>
      <c r="FK484" s="282"/>
      <c r="FL484" s="282"/>
      <c r="FM484" s="282"/>
      <c r="FN484" s="282"/>
      <c r="FO484" s="282"/>
      <c r="FP484" s="282"/>
      <c r="FQ484" s="282"/>
      <c r="FR484" s="282"/>
      <c r="FS484" s="282"/>
      <c r="FT484" s="282"/>
      <c r="FU484" s="282"/>
      <c r="FV484" s="282"/>
      <c r="FW484" s="282"/>
      <c r="FX484" s="282"/>
      <c r="FY484" s="282"/>
      <c r="FZ484" s="282"/>
      <c r="GA484" s="282"/>
      <c r="GB484" s="282"/>
      <c r="GC484" s="282"/>
      <c r="GD484" s="282"/>
      <c r="GE484" s="282"/>
      <c r="GF484" s="282"/>
      <c r="GG484" s="282"/>
      <c r="GH484" s="282"/>
      <c r="GI484" s="282"/>
      <c r="GJ484" s="282"/>
      <c r="GK484" s="282"/>
      <c r="GL484" s="282"/>
      <c r="GM484" s="282"/>
      <c r="GN484" s="282"/>
      <c r="GO484" s="282"/>
      <c r="GP484" s="282"/>
      <c r="GQ484" s="282"/>
      <c r="GR484" s="282"/>
      <c r="GS484" s="282"/>
      <c r="GT484" s="282"/>
      <c r="GU484" s="282"/>
      <c r="GV484" s="282"/>
      <c r="GW484" s="282"/>
      <c r="GX484" s="282"/>
      <c r="GY484" s="282"/>
      <c r="GZ484" s="282"/>
      <c r="HA484" s="282"/>
      <c r="HB484" s="282"/>
      <c r="HC484" s="282"/>
      <c r="HD484" s="282"/>
      <c r="HE484" s="282"/>
      <c r="HF484" s="282"/>
      <c r="HG484" s="282"/>
      <c r="HH484" s="282"/>
      <c r="HI484" s="282"/>
      <c r="HJ484" s="282"/>
      <c r="HK484" s="282"/>
      <c r="HL484" s="282"/>
      <c r="HM484" s="282"/>
      <c r="HN484" s="282"/>
      <c r="HO484" s="282"/>
      <c r="HP484" s="282"/>
      <c r="HQ484" s="282"/>
      <c r="HR484" s="282"/>
      <c r="HS484" s="282"/>
      <c r="HT484" s="282"/>
      <c r="HU484" s="282"/>
      <c r="HV484" s="282"/>
      <c r="HW484" s="282"/>
      <c r="HX484" s="282"/>
      <c r="HY484" s="282"/>
      <c r="HZ484" s="282"/>
      <c r="IA484" s="282"/>
      <c r="IB484" s="282"/>
      <c r="IC484" s="282"/>
      <c r="ID484" s="282"/>
      <c r="IE484" s="282"/>
      <c r="IF484" s="282"/>
      <c r="IG484" s="282"/>
      <c r="IH484" s="282"/>
      <c r="II484" s="282"/>
      <c r="IJ484" s="282"/>
      <c r="IK484" s="282"/>
    </row>
    <row r="485" spans="1:245">
      <c r="A485" s="301">
        <v>100098</v>
      </c>
      <c r="B485" s="314" t="s">
        <v>839</v>
      </c>
      <c r="C485" s="291" t="s">
        <v>563</v>
      </c>
      <c r="D485" s="291" t="s">
        <v>840</v>
      </c>
      <c r="E485" s="291" t="s">
        <v>324</v>
      </c>
      <c r="F485" s="292" t="s">
        <v>860</v>
      </c>
      <c r="G485" s="293">
        <f t="shared" si="73"/>
        <v>100098</v>
      </c>
      <c r="H485" s="293">
        <f>COUNTIF($J$4:J485,J485)</f>
        <v>20</v>
      </c>
      <c r="I485" s="293" t="str">
        <f>IF(H485=1,COUNTIF($H$4:H485,1),"")</f>
        <v/>
      </c>
      <c r="J485" s="294" t="str">
        <f t="shared" si="74"/>
        <v>中央区01私立04小規模A・B・C</v>
      </c>
      <c r="K485" s="294" t="str">
        <f t="shared" si="72"/>
        <v>保育園キッズランド札幌こうさい園</v>
      </c>
      <c r="L485" s="295"/>
      <c r="M485" s="294"/>
      <c r="V485" s="282"/>
      <c r="W485" s="282"/>
      <c r="X485" s="282"/>
      <c r="Y485" s="282"/>
      <c r="Z485" s="282"/>
      <c r="AA485" s="282"/>
      <c r="AB485" s="282"/>
      <c r="AC485" s="282"/>
      <c r="AD485" s="282"/>
      <c r="AE485" s="282"/>
      <c r="AF485" s="282"/>
      <c r="AG485" s="282"/>
      <c r="AH485" s="282"/>
      <c r="AI485" s="282"/>
      <c r="AJ485" s="282"/>
      <c r="AK485" s="282"/>
      <c r="AL485" s="282"/>
      <c r="AM485" s="282"/>
      <c r="AN485" s="282"/>
      <c r="AO485" s="282"/>
      <c r="AP485" s="282"/>
      <c r="AQ485" s="282"/>
      <c r="AR485" s="282"/>
      <c r="AS485" s="282"/>
      <c r="AT485" s="282"/>
      <c r="AU485" s="282"/>
      <c r="AV485" s="282"/>
      <c r="AW485" s="282"/>
      <c r="AX485" s="282"/>
      <c r="AY485" s="282"/>
      <c r="AZ485" s="282"/>
      <c r="BA485" s="282"/>
      <c r="BB485" s="282"/>
      <c r="BC485" s="282"/>
      <c r="BD485" s="282"/>
      <c r="BE485" s="282"/>
      <c r="BF485" s="282"/>
      <c r="BG485" s="282"/>
      <c r="BH485" s="282"/>
      <c r="BI485" s="282"/>
      <c r="BJ485" s="282"/>
      <c r="BK485" s="282"/>
      <c r="BL485" s="282"/>
      <c r="BM485" s="282"/>
      <c r="BN485" s="282"/>
      <c r="BO485" s="282"/>
      <c r="BP485" s="282"/>
      <c r="BQ485" s="282"/>
      <c r="BR485" s="282"/>
      <c r="BS485" s="282"/>
      <c r="BT485" s="282"/>
      <c r="BU485" s="282"/>
      <c r="BV485" s="282"/>
      <c r="BW485" s="282"/>
      <c r="BX485" s="282"/>
      <c r="BY485" s="282"/>
      <c r="BZ485" s="282"/>
      <c r="CA485" s="282"/>
      <c r="CB485" s="282"/>
      <c r="CC485" s="282"/>
      <c r="CD485" s="282"/>
      <c r="CE485" s="282"/>
      <c r="CF485" s="282"/>
      <c r="CG485" s="282"/>
      <c r="CH485" s="282"/>
      <c r="CI485" s="282"/>
      <c r="CJ485" s="282"/>
      <c r="CK485" s="282"/>
      <c r="CL485" s="282"/>
      <c r="CM485" s="282"/>
      <c r="CN485" s="282"/>
      <c r="CO485" s="282"/>
      <c r="CP485" s="282"/>
      <c r="CQ485" s="282"/>
      <c r="CR485" s="282"/>
      <c r="CS485" s="282"/>
      <c r="CT485" s="282"/>
      <c r="CU485" s="282"/>
      <c r="CV485" s="282"/>
      <c r="CW485" s="282"/>
      <c r="CX485" s="282"/>
      <c r="CY485" s="282"/>
      <c r="CZ485" s="282"/>
      <c r="DA485" s="282"/>
      <c r="DB485" s="282"/>
      <c r="DC485" s="282"/>
      <c r="DD485" s="282"/>
      <c r="DE485" s="282"/>
      <c r="DF485" s="282"/>
      <c r="DG485" s="282"/>
      <c r="DH485" s="282"/>
      <c r="DI485" s="282"/>
      <c r="DJ485" s="282"/>
      <c r="DK485" s="282"/>
      <c r="DL485" s="282"/>
      <c r="DM485" s="282"/>
      <c r="DN485" s="282"/>
      <c r="DO485" s="282"/>
      <c r="DP485" s="282"/>
      <c r="DQ485" s="282"/>
      <c r="DR485" s="282"/>
      <c r="DS485" s="282"/>
      <c r="DT485" s="282"/>
      <c r="DU485" s="282"/>
      <c r="DV485" s="282"/>
      <c r="DW485" s="282"/>
      <c r="DX485" s="282"/>
      <c r="DY485" s="282"/>
      <c r="DZ485" s="282"/>
      <c r="EA485" s="282"/>
      <c r="EB485" s="282"/>
      <c r="EC485" s="282"/>
      <c r="ED485" s="282"/>
      <c r="EE485" s="282"/>
      <c r="EF485" s="282"/>
      <c r="EG485" s="282"/>
      <c r="EH485" s="282"/>
      <c r="EI485" s="282"/>
      <c r="EJ485" s="282"/>
      <c r="EK485" s="282"/>
      <c r="EL485" s="282"/>
      <c r="EM485" s="282"/>
      <c r="EN485" s="282"/>
      <c r="EO485" s="282"/>
      <c r="EP485" s="282"/>
      <c r="EQ485" s="282"/>
      <c r="ER485" s="282"/>
      <c r="ES485" s="282"/>
      <c r="ET485" s="282"/>
      <c r="EU485" s="282"/>
      <c r="EV485" s="282"/>
      <c r="EW485" s="282"/>
      <c r="EX485" s="282"/>
      <c r="EY485" s="282"/>
      <c r="EZ485" s="282"/>
      <c r="FA485" s="282"/>
      <c r="FB485" s="282"/>
      <c r="FC485" s="282"/>
      <c r="FD485" s="282"/>
      <c r="FE485" s="282"/>
      <c r="FF485" s="282"/>
      <c r="FG485" s="282"/>
      <c r="FH485" s="282"/>
      <c r="FI485" s="282"/>
      <c r="FJ485" s="282"/>
      <c r="FK485" s="282"/>
      <c r="FL485" s="282"/>
      <c r="FM485" s="282"/>
      <c r="FN485" s="282"/>
      <c r="FO485" s="282"/>
      <c r="FP485" s="282"/>
      <c r="FQ485" s="282"/>
      <c r="FR485" s="282"/>
      <c r="FS485" s="282"/>
      <c r="FT485" s="282"/>
      <c r="FU485" s="282"/>
      <c r="FV485" s="282"/>
      <c r="FW485" s="282"/>
      <c r="FX485" s="282"/>
      <c r="FY485" s="282"/>
      <c r="FZ485" s="282"/>
      <c r="GA485" s="282"/>
      <c r="GB485" s="282"/>
      <c r="GC485" s="282"/>
      <c r="GD485" s="282"/>
      <c r="GE485" s="282"/>
      <c r="GF485" s="282"/>
      <c r="GG485" s="282"/>
      <c r="GH485" s="282"/>
      <c r="GI485" s="282"/>
      <c r="GJ485" s="282"/>
      <c r="GK485" s="282"/>
      <c r="GL485" s="282"/>
      <c r="GM485" s="282"/>
      <c r="GN485" s="282"/>
      <c r="GO485" s="282"/>
      <c r="GP485" s="282"/>
      <c r="GQ485" s="282"/>
      <c r="GR485" s="282"/>
      <c r="GS485" s="282"/>
      <c r="GT485" s="282"/>
      <c r="GU485" s="282"/>
      <c r="GV485" s="282"/>
      <c r="GW485" s="282"/>
      <c r="GX485" s="282"/>
      <c r="GY485" s="282"/>
      <c r="GZ485" s="282"/>
      <c r="HA485" s="282"/>
      <c r="HB485" s="282"/>
      <c r="HC485" s="282"/>
      <c r="HD485" s="282"/>
      <c r="HE485" s="282"/>
      <c r="HF485" s="282"/>
      <c r="HG485" s="282"/>
      <c r="HH485" s="282"/>
      <c r="HI485" s="282"/>
      <c r="HJ485" s="282"/>
      <c r="HK485" s="282"/>
      <c r="HL485" s="282"/>
      <c r="HM485" s="282"/>
      <c r="HN485" s="282"/>
      <c r="HO485" s="282"/>
      <c r="HP485" s="282"/>
      <c r="HQ485" s="282"/>
      <c r="HR485" s="282"/>
      <c r="HS485" s="282"/>
      <c r="HT485" s="282"/>
      <c r="HU485" s="282"/>
      <c r="HV485" s="282"/>
      <c r="HW485" s="282"/>
      <c r="HX485" s="282"/>
      <c r="HY485" s="282"/>
      <c r="HZ485" s="282"/>
      <c r="IA485" s="282"/>
      <c r="IB485" s="282"/>
      <c r="IC485" s="282"/>
      <c r="ID485" s="282"/>
      <c r="IE485" s="282"/>
      <c r="IF485" s="282"/>
      <c r="IG485" s="282"/>
      <c r="IH485" s="282"/>
      <c r="II485" s="282"/>
      <c r="IJ485" s="282"/>
      <c r="IK485" s="282"/>
    </row>
    <row r="486" spans="1:245">
      <c r="A486" s="301">
        <v>100099</v>
      </c>
      <c r="B486" s="314" t="s">
        <v>839</v>
      </c>
      <c r="C486" s="291" t="s">
        <v>563</v>
      </c>
      <c r="D486" s="291" t="s">
        <v>840</v>
      </c>
      <c r="E486" s="291" t="s">
        <v>324</v>
      </c>
      <c r="F486" s="292" t="s">
        <v>861</v>
      </c>
      <c r="G486" s="293">
        <f t="shared" si="73"/>
        <v>100099</v>
      </c>
      <c r="H486" s="293">
        <f>COUNTIF($J$4:J486,J486)</f>
        <v>21</v>
      </c>
      <c r="I486" s="293" t="str">
        <f>IF(H486=1,COUNTIF($H$4:H486,1),"")</f>
        <v/>
      </c>
      <c r="J486" s="294" t="str">
        <f t="shared" si="74"/>
        <v>中央区01私立04小規模A・B・C</v>
      </c>
      <c r="K486" s="294" t="str">
        <f t="shared" si="72"/>
        <v>第２ひまわり保育園</v>
      </c>
      <c r="L486" s="295"/>
      <c r="M486" s="294"/>
      <c r="V486" s="282"/>
      <c r="W486" s="282"/>
      <c r="X486" s="282"/>
      <c r="Y486" s="282"/>
      <c r="Z486" s="282"/>
      <c r="AA486" s="282"/>
      <c r="AB486" s="282"/>
      <c r="AC486" s="282"/>
      <c r="AD486" s="282"/>
      <c r="AE486" s="282"/>
      <c r="AF486" s="282"/>
      <c r="AG486" s="282"/>
      <c r="AH486" s="282"/>
      <c r="AI486" s="282"/>
      <c r="AJ486" s="282"/>
      <c r="AK486" s="282"/>
      <c r="AL486" s="282"/>
      <c r="AM486" s="282"/>
      <c r="AN486" s="282"/>
      <c r="AO486" s="282"/>
      <c r="AP486" s="282"/>
      <c r="AQ486" s="282"/>
      <c r="AR486" s="282"/>
      <c r="AS486" s="282"/>
      <c r="AT486" s="282"/>
      <c r="AU486" s="282"/>
      <c r="AV486" s="282"/>
      <c r="AW486" s="282"/>
      <c r="AX486" s="282"/>
      <c r="AY486" s="282"/>
      <c r="AZ486" s="282"/>
      <c r="BA486" s="282"/>
      <c r="BB486" s="282"/>
      <c r="BC486" s="282"/>
      <c r="BD486" s="282"/>
      <c r="BE486" s="282"/>
      <c r="BF486" s="282"/>
      <c r="BG486" s="282"/>
      <c r="BH486" s="282"/>
      <c r="BI486" s="282"/>
      <c r="BJ486" s="282"/>
      <c r="BK486" s="282"/>
      <c r="BL486" s="282"/>
      <c r="BM486" s="282"/>
      <c r="BN486" s="282"/>
      <c r="BO486" s="282"/>
      <c r="BP486" s="282"/>
      <c r="BQ486" s="282"/>
      <c r="BR486" s="282"/>
      <c r="BS486" s="282"/>
      <c r="BT486" s="282"/>
      <c r="BU486" s="282"/>
      <c r="BV486" s="282"/>
      <c r="BW486" s="282"/>
      <c r="BX486" s="282"/>
      <c r="BY486" s="282"/>
      <c r="BZ486" s="282"/>
      <c r="CA486" s="282"/>
      <c r="CB486" s="282"/>
      <c r="CC486" s="282"/>
      <c r="CD486" s="282"/>
      <c r="CE486" s="282"/>
      <c r="CF486" s="282"/>
      <c r="CG486" s="282"/>
      <c r="CH486" s="282"/>
      <c r="CI486" s="282"/>
      <c r="CJ486" s="282"/>
      <c r="CK486" s="282"/>
      <c r="CL486" s="282"/>
      <c r="CM486" s="282"/>
      <c r="CN486" s="282"/>
      <c r="CO486" s="282"/>
      <c r="CP486" s="282"/>
      <c r="CQ486" s="282"/>
      <c r="CR486" s="282"/>
      <c r="CS486" s="282"/>
      <c r="CT486" s="282"/>
      <c r="CU486" s="282"/>
      <c r="CV486" s="282"/>
      <c r="CW486" s="282"/>
      <c r="CX486" s="282"/>
      <c r="CY486" s="282"/>
      <c r="CZ486" s="282"/>
      <c r="DA486" s="282"/>
      <c r="DB486" s="282"/>
      <c r="DC486" s="282"/>
      <c r="DD486" s="282"/>
      <c r="DE486" s="282"/>
      <c r="DF486" s="282"/>
      <c r="DG486" s="282"/>
      <c r="DH486" s="282"/>
      <c r="DI486" s="282"/>
      <c r="DJ486" s="282"/>
      <c r="DK486" s="282"/>
      <c r="DL486" s="282"/>
      <c r="DM486" s="282"/>
      <c r="DN486" s="282"/>
      <c r="DO486" s="282"/>
      <c r="DP486" s="282"/>
      <c r="DQ486" s="282"/>
      <c r="DR486" s="282"/>
      <c r="DS486" s="282"/>
      <c r="DT486" s="282"/>
      <c r="DU486" s="282"/>
      <c r="DV486" s="282"/>
      <c r="DW486" s="282"/>
      <c r="DX486" s="282"/>
      <c r="DY486" s="282"/>
      <c r="DZ486" s="282"/>
      <c r="EA486" s="282"/>
      <c r="EB486" s="282"/>
      <c r="EC486" s="282"/>
      <c r="ED486" s="282"/>
      <c r="EE486" s="282"/>
      <c r="EF486" s="282"/>
      <c r="EG486" s="282"/>
      <c r="EH486" s="282"/>
      <c r="EI486" s="282"/>
      <c r="EJ486" s="282"/>
      <c r="EK486" s="282"/>
      <c r="EL486" s="282"/>
      <c r="EM486" s="282"/>
      <c r="EN486" s="282"/>
      <c r="EO486" s="282"/>
      <c r="EP486" s="282"/>
      <c r="EQ486" s="282"/>
      <c r="ER486" s="282"/>
      <c r="ES486" s="282"/>
      <c r="ET486" s="282"/>
      <c r="EU486" s="282"/>
      <c r="EV486" s="282"/>
      <c r="EW486" s="282"/>
      <c r="EX486" s="282"/>
      <c r="EY486" s="282"/>
      <c r="EZ486" s="282"/>
      <c r="FA486" s="282"/>
      <c r="FB486" s="282"/>
      <c r="FC486" s="282"/>
      <c r="FD486" s="282"/>
      <c r="FE486" s="282"/>
      <c r="FF486" s="282"/>
      <c r="FG486" s="282"/>
      <c r="FH486" s="282"/>
      <c r="FI486" s="282"/>
      <c r="FJ486" s="282"/>
      <c r="FK486" s="282"/>
      <c r="FL486" s="282"/>
      <c r="FM486" s="282"/>
      <c r="FN486" s="282"/>
      <c r="FO486" s="282"/>
      <c r="FP486" s="282"/>
      <c r="FQ486" s="282"/>
      <c r="FR486" s="282"/>
      <c r="FS486" s="282"/>
      <c r="FT486" s="282"/>
      <c r="FU486" s="282"/>
      <c r="FV486" s="282"/>
      <c r="FW486" s="282"/>
      <c r="FX486" s="282"/>
      <c r="FY486" s="282"/>
      <c r="FZ486" s="282"/>
      <c r="GA486" s="282"/>
      <c r="GB486" s="282"/>
      <c r="GC486" s="282"/>
      <c r="GD486" s="282"/>
      <c r="GE486" s="282"/>
      <c r="GF486" s="282"/>
      <c r="GG486" s="282"/>
      <c r="GH486" s="282"/>
      <c r="GI486" s="282"/>
      <c r="GJ486" s="282"/>
      <c r="GK486" s="282"/>
      <c r="GL486" s="282"/>
      <c r="GM486" s="282"/>
      <c r="GN486" s="282"/>
      <c r="GO486" s="282"/>
      <c r="GP486" s="282"/>
      <c r="GQ486" s="282"/>
      <c r="GR486" s="282"/>
      <c r="GS486" s="282"/>
      <c r="GT486" s="282"/>
      <c r="GU486" s="282"/>
      <c r="GV486" s="282"/>
      <c r="GW486" s="282"/>
      <c r="GX486" s="282"/>
      <c r="GY486" s="282"/>
      <c r="GZ486" s="282"/>
      <c r="HA486" s="282"/>
      <c r="HB486" s="282"/>
      <c r="HC486" s="282"/>
      <c r="HD486" s="282"/>
      <c r="HE486" s="282"/>
      <c r="HF486" s="282"/>
      <c r="HG486" s="282"/>
      <c r="HH486" s="282"/>
      <c r="HI486" s="282"/>
      <c r="HJ486" s="282"/>
      <c r="HK486" s="282"/>
      <c r="HL486" s="282"/>
      <c r="HM486" s="282"/>
      <c r="HN486" s="282"/>
      <c r="HO486" s="282"/>
      <c r="HP486" s="282"/>
      <c r="HQ486" s="282"/>
      <c r="HR486" s="282"/>
      <c r="HS486" s="282"/>
      <c r="HT486" s="282"/>
      <c r="HU486" s="282"/>
      <c r="HV486" s="282"/>
      <c r="HW486" s="282"/>
      <c r="HX486" s="282"/>
      <c r="HY486" s="282"/>
      <c r="HZ486" s="282"/>
      <c r="IA486" s="282"/>
      <c r="IB486" s="282"/>
      <c r="IC486" s="282"/>
      <c r="ID486" s="282"/>
      <c r="IE486" s="282"/>
      <c r="IF486" s="282"/>
      <c r="IG486" s="282"/>
      <c r="IH486" s="282"/>
      <c r="II486" s="282"/>
      <c r="IJ486" s="282"/>
      <c r="IK486" s="282"/>
    </row>
    <row r="487" spans="1:245">
      <c r="A487" s="301">
        <v>100100</v>
      </c>
      <c r="B487" s="314" t="s">
        <v>839</v>
      </c>
      <c r="C487" s="291" t="s">
        <v>563</v>
      </c>
      <c r="D487" s="291" t="s">
        <v>840</v>
      </c>
      <c r="E487" s="291" t="s">
        <v>324</v>
      </c>
      <c r="F487" s="292" t="s">
        <v>862</v>
      </c>
      <c r="G487" s="293">
        <f t="shared" si="73"/>
        <v>100100</v>
      </c>
      <c r="H487" s="293">
        <f>COUNTIF($J$4:J487,J487)</f>
        <v>22</v>
      </c>
      <c r="I487" s="293" t="str">
        <f>IF(H487=1,COUNTIF($H$4:H487,1),"")</f>
        <v/>
      </c>
      <c r="J487" s="294" t="str">
        <f t="shared" si="74"/>
        <v>中央区01私立04小規模A・B・C</v>
      </c>
      <c r="K487" s="294" t="str">
        <f t="shared" si="72"/>
        <v>保育園こころん</v>
      </c>
      <c r="L487" s="295"/>
      <c r="M487" s="294"/>
      <c r="V487" s="282"/>
      <c r="W487" s="282"/>
      <c r="X487" s="282"/>
      <c r="Y487" s="282"/>
      <c r="Z487" s="282"/>
      <c r="AA487" s="282"/>
      <c r="AB487" s="282"/>
      <c r="AC487" s="282"/>
      <c r="AD487" s="282"/>
      <c r="AE487" s="282"/>
      <c r="AF487" s="282"/>
      <c r="AG487" s="282"/>
      <c r="AH487" s="282"/>
      <c r="AI487" s="282"/>
      <c r="AJ487" s="282"/>
      <c r="AK487" s="282"/>
      <c r="AL487" s="282"/>
      <c r="AM487" s="282"/>
      <c r="AN487" s="282"/>
      <c r="AO487" s="282"/>
      <c r="AP487" s="282"/>
      <c r="AQ487" s="282"/>
      <c r="AR487" s="282"/>
      <c r="AS487" s="282"/>
      <c r="AT487" s="282"/>
      <c r="AU487" s="282"/>
      <c r="AV487" s="282"/>
      <c r="AW487" s="282"/>
      <c r="AX487" s="282"/>
      <c r="AY487" s="282"/>
      <c r="AZ487" s="282"/>
      <c r="BA487" s="282"/>
      <c r="BB487" s="282"/>
      <c r="BC487" s="282"/>
      <c r="BD487" s="282"/>
      <c r="BE487" s="282"/>
      <c r="BF487" s="282"/>
      <c r="BG487" s="282"/>
      <c r="BH487" s="282"/>
      <c r="BI487" s="282"/>
      <c r="BJ487" s="282"/>
      <c r="BK487" s="282"/>
      <c r="BL487" s="282"/>
      <c r="BM487" s="282"/>
      <c r="BN487" s="282"/>
      <c r="BO487" s="282"/>
      <c r="BP487" s="282"/>
      <c r="BQ487" s="282"/>
      <c r="BR487" s="282"/>
      <c r="BS487" s="282"/>
      <c r="BT487" s="282"/>
      <c r="BU487" s="282"/>
      <c r="BV487" s="282"/>
      <c r="BW487" s="282"/>
      <c r="BX487" s="282"/>
      <c r="BY487" s="282"/>
      <c r="BZ487" s="282"/>
      <c r="CA487" s="282"/>
      <c r="CB487" s="282"/>
      <c r="CC487" s="282"/>
      <c r="CD487" s="282"/>
      <c r="CE487" s="282"/>
      <c r="CF487" s="282"/>
      <c r="CG487" s="282"/>
      <c r="CH487" s="282"/>
      <c r="CI487" s="282"/>
      <c r="CJ487" s="282"/>
      <c r="CK487" s="282"/>
      <c r="CL487" s="282"/>
      <c r="CM487" s="282"/>
      <c r="CN487" s="282"/>
      <c r="CO487" s="282"/>
      <c r="CP487" s="282"/>
      <c r="CQ487" s="282"/>
      <c r="CR487" s="282"/>
      <c r="CS487" s="282"/>
      <c r="CT487" s="282"/>
      <c r="CU487" s="282"/>
      <c r="CV487" s="282"/>
      <c r="CW487" s="282"/>
      <c r="CX487" s="282"/>
      <c r="CY487" s="282"/>
      <c r="CZ487" s="282"/>
      <c r="DA487" s="282"/>
      <c r="DB487" s="282"/>
      <c r="DC487" s="282"/>
      <c r="DD487" s="282"/>
      <c r="DE487" s="282"/>
      <c r="DF487" s="282"/>
      <c r="DG487" s="282"/>
      <c r="DH487" s="282"/>
      <c r="DI487" s="282"/>
      <c r="DJ487" s="282"/>
      <c r="DK487" s="282"/>
      <c r="DL487" s="282"/>
      <c r="DM487" s="282"/>
      <c r="DN487" s="282"/>
      <c r="DO487" s="282"/>
      <c r="DP487" s="282"/>
      <c r="DQ487" s="282"/>
      <c r="DR487" s="282"/>
      <c r="DS487" s="282"/>
      <c r="DT487" s="282"/>
      <c r="DU487" s="282"/>
      <c r="DV487" s="282"/>
      <c r="DW487" s="282"/>
      <c r="DX487" s="282"/>
      <c r="DY487" s="282"/>
      <c r="DZ487" s="282"/>
      <c r="EA487" s="282"/>
      <c r="EB487" s="282"/>
      <c r="EC487" s="282"/>
      <c r="ED487" s="282"/>
      <c r="EE487" s="282"/>
      <c r="EF487" s="282"/>
      <c r="EG487" s="282"/>
      <c r="EH487" s="282"/>
      <c r="EI487" s="282"/>
      <c r="EJ487" s="282"/>
      <c r="EK487" s="282"/>
      <c r="EL487" s="282"/>
      <c r="EM487" s="282"/>
      <c r="EN487" s="282"/>
      <c r="EO487" s="282"/>
      <c r="EP487" s="282"/>
      <c r="EQ487" s="282"/>
      <c r="ER487" s="282"/>
      <c r="ES487" s="282"/>
      <c r="ET487" s="282"/>
      <c r="EU487" s="282"/>
      <c r="EV487" s="282"/>
      <c r="EW487" s="282"/>
      <c r="EX487" s="282"/>
      <c r="EY487" s="282"/>
      <c r="EZ487" s="282"/>
      <c r="FA487" s="282"/>
      <c r="FB487" s="282"/>
      <c r="FC487" s="282"/>
      <c r="FD487" s="282"/>
      <c r="FE487" s="282"/>
      <c r="FF487" s="282"/>
      <c r="FG487" s="282"/>
      <c r="FH487" s="282"/>
      <c r="FI487" s="282"/>
      <c r="FJ487" s="282"/>
      <c r="FK487" s="282"/>
      <c r="FL487" s="282"/>
      <c r="FM487" s="282"/>
      <c r="FN487" s="282"/>
      <c r="FO487" s="282"/>
      <c r="FP487" s="282"/>
      <c r="FQ487" s="282"/>
      <c r="FR487" s="282"/>
      <c r="FS487" s="282"/>
      <c r="FT487" s="282"/>
      <c r="FU487" s="282"/>
      <c r="FV487" s="282"/>
      <c r="FW487" s="282"/>
      <c r="FX487" s="282"/>
      <c r="FY487" s="282"/>
      <c r="FZ487" s="282"/>
      <c r="GA487" s="282"/>
      <c r="GB487" s="282"/>
      <c r="GC487" s="282"/>
      <c r="GD487" s="282"/>
      <c r="GE487" s="282"/>
      <c r="GF487" s="282"/>
      <c r="GG487" s="282"/>
      <c r="GH487" s="282"/>
      <c r="GI487" s="282"/>
      <c r="GJ487" s="282"/>
      <c r="GK487" s="282"/>
      <c r="GL487" s="282"/>
      <c r="GM487" s="282"/>
      <c r="GN487" s="282"/>
      <c r="GO487" s="282"/>
      <c r="GP487" s="282"/>
      <c r="GQ487" s="282"/>
      <c r="GR487" s="282"/>
      <c r="GS487" s="282"/>
      <c r="GT487" s="282"/>
      <c r="GU487" s="282"/>
      <c r="GV487" s="282"/>
      <c r="GW487" s="282"/>
      <c r="GX487" s="282"/>
      <c r="GY487" s="282"/>
      <c r="GZ487" s="282"/>
      <c r="HA487" s="282"/>
      <c r="HB487" s="282"/>
      <c r="HC487" s="282"/>
      <c r="HD487" s="282"/>
      <c r="HE487" s="282"/>
      <c r="HF487" s="282"/>
      <c r="HG487" s="282"/>
      <c r="HH487" s="282"/>
      <c r="HI487" s="282"/>
      <c r="HJ487" s="282"/>
      <c r="HK487" s="282"/>
      <c r="HL487" s="282"/>
      <c r="HM487" s="282"/>
      <c r="HN487" s="282"/>
      <c r="HO487" s="282"/>
      <c r="HP487" s="282"/>
      <c r="HQ487" s="282"/>
      <c r="HR487" s="282"/>
      <c r="HS487" s="282"/>
      <c r="HT487" s="282"/>
      <c r="HU487" s="282"/>
      <c r="HV487" s="282"/>
      <c r="HW487" s="282"/>
      <c r="HX487" s="282"/>
      <c r="HY487" s="282"/>
      <c r="HZ487" s="282"/>
      <c r="IA487" s="282"/>
      <c r="IB487" s="282"/>
      <c r="IC487" s="282"/>
      <c r="ID487" s="282"/>
      <c r="IE487" s="282"/>
      <c r="IF487" s="282"/>
      <c r="IG487" s="282"/>
      <c r="IH487" s="282"/>
      <c r="II487" s="282"/>
      <c r="IJ487" s="282"/>
      <c r="IK487" s="282"/>
    </row>
    <row r="488" spans="1:245">
      <c r="A488" s="301">
        <v>100103</v>
      </c>
      <c r="B488" s="314" t="s">
        <v>839</v>
      </c>
      <c r="C488" s="291" t="s">
        <v>563</v>
      </c>
      <c r="D488" s="291" t="s">
        <v>840</v>
      </c>
      <c r="E488" s="291" t="s">
        <v>324</v>
      </c>
      <c r="F488" s="292" t="s">
        <v>863</v>
      </c>
      <c r="G488" s="293">
        <f t="shared" si="73"/>
        <v>100103</v>
      </c>
      <c r="H488" s="293">
        <f>COUNTIF($J$4:J488,J488)</f>
        <v>23</v>
      </c>
      <c r="I488" s="293" t="str">
        <f>IF(H488=1,COUNTIF($H$4:H488,1),"")</f>
        <v/>
      </c>
      <c r="J488" s="294" t="str">
        <f t="shared" si="74"/>
        <v>中央区01私立04小規模A・B・C</v>
      </c>
      <c r="K488" s="294" t="str">
        <f t="shared" si="72"/>
        <v>小規模保育所夢ふうせん</v>
      </c>
      <c r="L488" s="295"/>
      <c r="M488" s="294"/>
      <c r="V488" s="282"/>
      <c r="W488" s="282"/>
      <c r="X488" s="282"/>
      <c r="Y488" s="282"/>
      <c r="Z488" s="282"/>
      <c r="AA488" s="282"/>
      <c r="AB488" s="282"/>
      <c r="AC488" s="282"/>
      <c r="AD488" s="282"/>
      <c r="AE488" s="282"/>
      <c r="AF488" s="282"/>
      <c r="AG488" s="282"/>
      <c r="AH488" s="282"/>
      <c r="AI488" s="282"/>
      <c r="AJ488" s="282"/>
      <c r="AK488" s="282"/>
      <c r="AL488" s="282"/>
      <c r="AM488" s="282"/>
      <c r="AN488" s="282"/>
      <c r="AO488" s="282"/>
      <c r="AP488" s="282"/>
      <c r="AQ488" s="282"/>
      <c r="AR488" s="282"/>
      <c r="AS488" s="282"/>
      <c r="AT488" s="282"/>
      <c r="AU488" s="282"/>
      <c r="AV488" s="282"/>
      <c r="AW488" s="282"/>
      <c r="AX488" s="282"/>
      <c r="AY488" s="282"/>
      <c r="AZ488" s="282"/>
      <c r="BA488" s="282"/>
      <c r="BB488" s="282"/>
      <c r="BC488" s="282"/>
      <c r="BD488" s="282"/>
      <c r="BE488" s="282"/>
      <c r="BF488" s="282"/>
      <c r="BG488" s="282"/>
      <c r="BH488" s="282"/>
      <c r="BI488" s="282"/>
      <c r="BJ488" s="282"/>
      <c r="BK488" s="282"/>
      <c r="BL488" s="282"/>
      <c r="BM488" s="282"/>
      <c r="BN488" s="282"/>
      <c r="BO488" s="282"/>
      <c r="BP488" s="282"/>
      <c r="BQ488" s="282"/>
      <c r="BR488" s="282"/>
      <c r="BS488" s="282"/>
      <c r="BT488" s="282"/>
      <c r="BU488" s="282"/>
      <c r="BV488" s="282"/>
      <c r="BW488" s="282"/>
      <c r="BX488" s="282"/>
      <c r="BY488" s="282"/>
      <c r="BZ488" s="282"/>
      <c r="CA488" s="282"/>
      <c r="CB488" s="282"/>
      <c r="CC488" s="282"/>
      <c r="CD488" s="282"/>
      <c r="CE488" s="282"/>
      <c r="CF488" s="282"/>
      <c r="CG488" s="282"/>
      <c r="CH488" s="282"/>
      <c r="CI488" s="282"/>
      <c r="CJ488" s="282"/>
      <c r="CK488" s="282"/>
      <c r="CL488" s="282"/>
      <c r="CM488" s="282"/>
      <c r="CN488" s="282"/>
      <c r="CO488" s="282"/>
      <c r="CP488" s="282"/>
      <c r="CQ488" s="282"/>
      <c r="CR488" s="282"/>
      <c r="CS488" s="282"/>
      <c r="CT488" s="282"/>
      <c r="CU488" s="282"/>
      <c r="CV488" s="282"/>
      <c r="CW488" s="282"/>
      <c r="CX488" s="282"/>
      <c r="CY488" s="282"/>
      <c r="CZ488" s="282"/>
      <c r="DA488" s="282"/>
      <c r="DB488" s="282"/>
      <c r="DC488" s="282"/>
      <c r="DD488" s="282"/>
      <c r="DE488" s="282"/>
      <c r="DF488" s="282"/>
      <c r="DG488" s="282"/>
      <c r="DH488" s="282"/>
      <c r="DI488" s="282"/>
      <c r="DJ488" s="282"/>
      <c r="DK488" s="282"/>
      <c r="DL488" s="282"/>
      <c r="DM488" s="282"/>
      <c r="DN488" s="282"/>
      <c r="DO488" s="282"/>
      <c r="DP488" s="282"/>
      <c r="DQ488" s="282"/>
      <c r="DR488" s="282"/>
      <c r="DS488" s="282"/>
      <c r="DT488" s="282"/>
      <c r="DU488" s="282"/>
      <c r="DV488" s="282"/>
      <c r="DW488" s="282"/>
      <c r="DX488" s="282"/>
      <c r="DY488" s="282"/>
      <c r="DZ488" s="282"/>
      <c r="EA488" s="282"/>
      <c r="EB488" s="282"/>
      <c r="EC488" s="282"/>
      <c r="ED488" s="282"/>
      <c r="EE488" s="282"/>
      <c r="EF488" s="282"/>
      <c r="EG488" s="282"/>
      <c r="EH488" s="282"/>
      <c r="EI488" s="282"/>
      <c r="EJ488" s="282"/>
      <c r="EK488" s="282"/>
      <c r="EL488" s="282"/>
      <c r="EM488" s="282"/>
      <c r="EN488" s="282"/>
      <c r="EO488" s="282"/>
      <c r="EP488" s="282"/>
      <c r="EQ488" s="282"/>
      <c r="ER488" s="282"/>
      <c r="ES488" s="282"/>
      <c r="ET488" s="282"/>
      <c r="EU488" s="282"/>
      <c r="EV488" s="282"/>
      <c r="EW488" s="282"/>
      <c r="EX488" s="282"/>
      <c r="EY488" s="282"/>
      <c r="EZ488" s="282"/>
      <c r="FA488" s="282"/>
      <c r="FB488" s="282"/>
      <c r="FC488" s="282"/>
      <c r="FD488" s="282"/>
      <c r="FE488" s="282"/>
      <c r="FF488" s="282"/>
      <c r="FG488" s="282"/>
      <c r="FH488" s="282"/>
      <c r="FI488" s="282"/>
      <c r="FJ488" s="282"/>
      <c r="FK488" s="282"/>
      <c r="FL488" s="282"/>
      <c r="FM488" s="282"/>
      <c r="FN488" s="282"/>
      <c r="FO488" s="282"/>
      <c r="FP488" s="282"/>
      <c r="FQ488" s="282"/>
      <c r="FR488" s="282"/>
      <c r="FS488" s="282"/>
      <c r="FT488" s="282"/>
      <c r="FU488" s="282"/>
      <c r="FV488" s="282"/>
      <c r="FW488" s="282"/>
      <c r="FX488" s="282"/>
      <c r="FY488" s="282"/>
      <c r="FZ488" s="282"/>
      <c r="GA488" s="282"/>
      <c r="GB488" s="282"/>
      <c r="GC488" s="282"/>
      <c r="GD488" s="282"/>
      <c r="GE488" s="282"/>
      <c r="GF488" s="282"/>
      <c r="GG488" s="282"/>
      <c r="GH488" s="282"/>
      <c r="GI488" s="282"/>
      <c r="GJ488" s="282"/>
      <c r="GK488" s="282"/>
      <c r="GL488" s="282"/>
      <c r="GM488" s="282"/>
      <c r="GN488" s="282"/>
      <c r="GO488" s="282"/>
      <c r="GP488" s="282"/>
      <c r="GQ488" s="282"/>
      <c r="GR488" s="282"/>
      <c r="GS488" s="282"/>
      <c r="GT488" s="282"/>
      <c r="GU488" s="282"/>
      <c r="GV488" s="282"/>
      <c r="GW488" s="282"/>
      <c r="GX488" s="282"/>
      <c r="GY488" s="282"/>
      <c r="GZ488" s="282"/>
      <c r="HA488" s="282"/>
      <c r="HB488" s="282"/>
      <c r="HC488" s="282"/>
      <c r="HD488" s="282"/>
      <c r="HE488" s="282"/>
      <c r="HF488" s="282"/>
      <c r="HG488" s="282"/>
      <c r="HH488" s="282"/>
      <c r="HI488" s="282"/>
      <c r="HJ488" s="282"/>
      <c r="HK488" s="282"/>
      <c r="HL488" s="282"/>
      <c r="HM488" s="282"/>
      <c r="HN488" s="282"/>
      <c r="HO488" s="282"/>
      <c r="HP488" s="282"/>
      <c r="HQ488" s="282"/>
      <c r="HR488" s="282"/>
      <c r="HS488" s="282"/>
      <c r="HT488" s="282"/>
      <c r="HU488" s="282"/>
      <c r="HV488" s="282"/>
      <c r="HW488" s="282"/>
      <c r="HX488" s="282"/>
      <c r="HY488" s="282"/>
      <c r="HZ488" s="282"/>
      <c r="IA488" s="282"/>
      <c r="IB488" s="282"/>
      <c r="IC488" s="282"/>
      <c r="ID488" s="282"/>
      <c r="IE488" s="282"/>
      <c r="IF488" s="282"/>
      <c r="IG488" s="282"/>
      <c r="IH488" s="282"/>
      <c r="II488" s="282"/>
      <c r="IJ488" s="282"/>
      <c r="IK488" s="282"/>
    </row>
    <row r="489" spans="1:245">
      <c r="A489" s="301">
        <v>100105</v>
      </c>
      <c r="B489" s="314" t="s">
        <v>839</v>
      </c>
      <c r="C489" s="291" t="s">
        <v>563</v>
      </c>
      <c r="D489" s="291" t="s">
        <v>840</v>
      </c>
      <c r="E489" s="291" t="s">
        <v>324</v>
      </c>
      <c r="F489" s="292" t="s">
        <v>864</v>
      </c>
      <c r="G489" s="293">
        <f t="shared" si="73"/>
        <v>100105</v>
      </c>
      <c r="H489" s="293">
        <f>COUNTIF($J$4:J489,J489)</f>
        <v>24</v>
      </c>
      <c r="I489" s="293" t="str">
        <f>IF(H489=1,COUNTIF($H$4:H489,1),"")</f>
        <v/>
      </c>
      <c r="J489" s="294" t="str">
        <f t="shared" si="74"/>
        <v>中央区01私立04小規模A・B・C</v>
      </c>
      <c r="K489" s="294" t="str">
        <f t="shared" si="72"/>
        <v>スター保育園南２条園</v>
      </c>
      <c r="L489" s="295"/>
      <c r="M489" s="294"/>
      <c r="V489" s="282"/>
      <c r="W489" s="282"/>
      <c r="X489" s="282"/>
      <c r="Y489" s="282"/>
      <c r="Z489" s="282"/>
      <c r="AA489" s="282"/>
      <c r="AB489" s="282"/>
      <c r="AC489" s="282"/>
      <c r="AD489" s="282"/>
      <c r="AE489" s="282"/>
      <c r="AF489" s="282"/>
      <c r="AG489" s="282"/>
      <c r="AH489" s="282"/>
      <c r="AI489" s="282"/>
      <c r="AJ489" s="282"/>
      <c r="AK489" s="282"/>
      <c r="AL489" s="282"/>
      <c r="AM489" s="282"/>
      <c r="AN489" s="282"/>
      <c r="AO489" s="282"/>
      <c r="AP489" s="282"/>
      <c r="AQ489" s="282"/>
      <c r="AR489" s="282"/>
      <c r="AS489" s="282"/>
      <c r="AT489" s="282"/>
      <c r="AU489" s="282"/>
      <c r="AV489" s="282"/>
      <c r="AW489" s="282"/>
      <c r="AX489" s="282"/>
      <c r="AY489" s="282"/>
      <c r="AZ489" s="282"/>
      <c r="BA489" s="282"/>
      <c r="BB489" s="282"/>
      <c r="BC489" s="282"/>
      <c r="BD489" s="282"/>
      <c r="BE489" s="282"/>
      <c r="BF489" s="282"/>
      <c r="BG489" s="282"/>
      <c r="BH489" s="282"/>
      <c r="BI489" s="282"/>
      <c r="BJ489" s="282"/>
      <c r="BK489" s="282"/>
      <c r="BL489" s="282"/>
      <c r="BM489" s="282"/>
      <c r="BN489" s="282"/>
      <c r="BO489" s="282"/>
      <c r="BP489" s="282"/>
      <c r="BQ489" s="282"/>
      <c r="BR489" s="282"/>
      <c r="BS489" s="282"/>
      <c r="BT489" s="282"/>
      <c r="BU489" s="282"/>
      <c r="BV489" s="282"/>
      <c r="BW489" s="282"/>
      <c r="BX489" s="282"/>
      <c r="BY489" s="282"/>
      <c r="BZ489" s="282"/>
      <c r="CA489" s="282"/>
      <c r="CB489" s="282"/>
      <c r="CC489" s="282"/>
      <c r="CD489" s="282"/>
      <c r="CE489" s="282"/>
      <c r="CF489" s="282"/>
      <c r="CG489" s="282"/>
      <c r="CH489" s="282"/>
      <c r="CI489" s="282"/>
      <c r="CJ489" s="282"/>
      <c r="CK489" s="282"/>
      <c r="CL489" s="282"/>
      <c r="CM489" s="282"/>
      <c r="CN489" s="282"/>
      <c r="CO489" s="282"/>
      <c r="CP489" s="282"/>
      <c r="CQ489" s="282"/>
      <c r="CR489" s="282"/>
      <c r="CS489" s="282"/>
      <c r="CT489" s="282"/>
      <c r="CU489" s="282"/>
      <c r="CV489" s="282"/>
      <c r="CW489" s="282"/>
      <c r="CX489" s="282"/>
      <c r="CY489" s="282"/>
      <c r="CZ489" s="282"/>
      <c r="DA489" s="282"/>
      <c r="DB489" s="282"/>
      <c r="DC489" s="282"/>
      <c r="DD489" s="282"/>
      <c r="DE489" s="282"/>
      <c r="DF489" s="282"/>
      <c r="DG489" s="282"/>
      <c r="DH489" s="282"/>
      <c r="DI489" s="282"/>
      <c r="DJ489" s="282"/>
      <c r="DK489" s="282"/>
      <c r="DL489" s="282"/>
      <c r="DM489" s="282"/>
      <c r="DN489" s="282"/>
      <c r="DO489" s="282"/>
      <c r="DP489" s="282"/>
      <c r="DQ489" s="282"/>
      <c r="DR489" s="282"/>
      <c r="DS489" s="282"/>
      <c r="DT489" s="282"/>
      <c r="DU489" s="282"/>
      <c r="DV489" s="282"/>
      <c r="DW489" s="282"/>
      <c r="DX489" s="282"/>
      <c r="DY489" s="282"/>
      <c r="DZ489" s="282"/>
      <c r="EA489" s="282"/>
      <c r="EB489" s="282"/>
      <c r="EC489" s="282"/>
      <c r="ED489" s="282"/>
      <c r="EE489" s="282"/>
      <c r="EF489" s="282"/>
      <c r="EG489" s="282"/>
      <c r="EH489" s="282"/>
      <c r="EI489" s="282"/>
      <c r="EJ489" s="282"/>
      <c r="EK489" s="282"/>
      <c r="EL489" s="282"/>
      <c r="EM489" s="282"/>
      <c r="EN489" s="282"/>
      <c r="EO489" s="282"/>
      <c r="EP489" s="282"/>
      <c r="EQ489" s="282"/>
      <c r="ER489" s="282"/>
      <c r="ES489" s="282"/>
      <c r="ET489" s="282"/>
      <c r="EU489" s="282"/>
      <c r="EV489" s="282"/>
      <c r="EW489" s="282"/>
      <c r="EX489" s="282"/>
      <c r="EY489" s="282"/>
      <c r="EZ489" s="282"/>
      <c r="FA489" s="282"/>
      <c r="FB489" s="282"/>
      <c r="FC489" s="282"/>
      <c r="FD489" s="282"/>
      <c r="FE489" s="282"/>
      <c r="FF489" s="282"/>
      <c r="FG489" s="282"/>
      <c r="FH489" s="282"/>
      <c r="FI489" s="282"/>
      <c r="FJ489" s="282"/>
      <c r="FK489" s="282"/>
      <c r="FL489" s="282"/>
      <c r="FM489" s="282"/>
      <c r="FN489" s="282"/>
      <c r="FO489" s="282"/>
      <c r="FP489" s="282"/>
      <c r="FQ489" s="282"/>
      <c r="FR489" s="282"/>
      <c r="FS489" s="282"/>
      <c r="FT489" s="282"/>
      <c r="FU489" s="282"/>
      <c r="FV489" s="282"/>
      <c r="FW489" s="282"/>
      <c r="FX489" s="282"/>
      <c r="FY489" s="282"/>
      <c r="FZ489" s="282"/>
      <c r="GA489" s="282"/>
      <c r="GB489" s="282"/>
      <c r="GC489" s="282"/>
      <c r="GD489" s="282"/>
      <c r="GE489" s="282"/>
      <c r="GF489" s="282"/>
      <c r="GG489" s="282"/>
      <c r="GH489" s="282"/>
      <c r="GI489" s="282"/>
      <c r="GJ489" s="282"/>
      <c r="GK489" s="282"/>
      <c r="GL489" s="282"/>
      <c r="GM489" s="282"/>
      <c r="GN489" s="282"/>
      <c r="GO489" s="282"/>
      <c r="GP489" s="282"/>
      <c r="GQ489" s="282"/>
      <c r="GR489" s="282"/>
      <c r="GS489" s="282"/>
      <c r="GT489" s="282"/>
      <c r="GU489" s="282"/>
      <c r="GV489" s="282"/>
      <c r="GW489" s="282"/>
      <c r="GX489" s="282"/>
      <c r="GY489" s="282"/>
      <c r="GZ489" s="282"/>
      <c r="HA489" s="282"/>
      <c r="HB489" s="282"/>
      <c r="HC489" s="282"/>
      <c r="HD489" s="282"/>
      <c r="HE489" s="282"/>
      <c r="HF489" s="282"/>
      <c r="HG489" s="282"/>
      <c r="HH489" s="282"/>
      <c r="HI489" s="282"/>
      <c r="HJ489" s="282"/>
      <c r="HK489" s="282"/>
      <c r="HL489" s="282"/>
      <c r="HM489" s="282"/>
      <c r="HN489" s="282"/>
      <c r="HO489" s="282"/>
      <c r="HP489" s="282"/>
      <c r="HQ489" s="282"/>
      <c r="HR489" s="282"/>
      <c r="HS489" s="282"/>
      <c r="HT489" s="282"/>
      <c r="HU489" s="282"/>
      <c r="HV489" s="282"/>
      <c r="HW489" s="282"/>
      <c r="HX489" s="282"/>
      <c r="HY489" s="282"/>
      <c r="HZ489" s="282"/>
      <c r="IA489" s="282"/>
      <c r="IB489" s="282"/>
      <c r="IC489" s="282"/>
      <c r="ID489" s="282"/>
      <c r="IE489" s="282"/>
      <c r="IF489" s="282"/>
      <c r="IG489" s="282"/>
      <c r="IH489" s="282"/>
      <c r="II489" s="282"/>
      <c r="IJ489" s="282"/>
      <c r="IK489" s="282"/>
    </row>
    <row r="490" spans="1:245">
      <c r="A490" s="301">
        <v>100110</v>
      </c>
      <c r="B490" s="314" t="s">
        <v>839</v>
      </c>
      <c r="C490" s="291" t="s">
        <v>563</v>
      </c>
      <c r="D490" s="291" t="s">
        <v>840</v>
      </c>
      <c r="E490" s="291" t="s">
        <v>324</v>
      </c>
      <c r="F490" s="292" t="s">
        <v>865</v>
      </c>
      <c r="G490" s="293">
        <f t="shared" si="73"/>
        <v>100110</v>
      </c>
      <c r="H490" s="293">
        <f>COUNTIF($J$4:J490,J490)</f>
        <v>25</v>
      </c>
      <c r="I490" s="293" t="str">
        <f>IF(H490=1,COUNTIF($H$4:H490,1),"")</f>
        <v/>
      </c>
      <c r="J490" s="294" t="str">
        <f t="shared" si="74"/>
        <v>中央区01私立04小規模A・B・C</v>
      </c>
      <c r="K490" s="294" t="str">
        <f t="shared" si="72"/>
        <v>スター保育園西屯田通園</v>
      </c>
      <c r="L490" s="295"/>
      <c r="M490" s="294"/>
      <c r="V490" s="282"/>
      <c r="W490" s="282"/>
      <c r="X490" s="282"/>
      <c r="Y490" s="282"/>
      <c r="Z490" s="282"/>
      <c r="AA490" s="282"/>
      <c r="AB490" s="282"/>
      <c r="AC490" s="282"/>
      <c r="AD490" s="282"/>
      <c r="AE490" s="282"/>
      <c r="AF490" s="282"/>
      <c r="AG490" s="282"/>
      <c r="AH490" s="282"/>
      <c r="AI490" s="282"/>
      <c r="AJ490" s="282"/>
      <c r="AK490" s="282"/>
      <c r="AL490" s="282"/>
      <c r="AM490" s="282"/>
      <c r="AN490" s="282"/>
      <c r="AO490" s="282"/>
      <c r="AP490" s="282"/>
      <c r="AQ490" s="282"/>
      <c r="AR490" s="282"/>
      <c r="AS490" s="282"/>
      <c r="AT490" s="282"/>
      <c r="AU490" s="282"/>
      <c r="AV490" s="282"/>
      <c r="AW490" s="282"/>
      <c r="AX490" s="282"/>
      <c r="AY490" s="282"/>
      <c r="AZ490" s="282"/>
      <c r="BA490" s="282"/>
      <c r="BB490" s="282"/>
      <c r="BC490" s="282"/>
      <c r="BD490" s="282"/>
      <c r="BE490" s="282"/>
      <c r="BF490" s="282"/>
      <c r="BG490" s="282"/>
      <c r="BH490" s="282"/>
      <c r="BI490" s="282"/>
      <c r="BJ490" s="282"/>
      <c r="BK490" s="282"/>
      <c r="BL490" s="282"/>
      <c r="BM490" s="282"/>
      <c r="BN490" s="282"/>
      <c r="BO490" s="282"/>
      <c r="BP490" s="282"/>
      <c r="BQ490" s="282"/>
      <c r="BR490" s="282"/>
      <c r="BS490" s="282"/>
      <c r="BT490" s="282"/>
      <c r="BU490" s="282"/>
      <c r="BV490" s="282"/>
      <c r="BW490" s="282"/>
      <c r="BX490" s="282"/>
      <c r="BY490" s="282"/>
      <c r="BZ490" s="282"/>
      <c r="CA490" s="282"/>
      <c r="CB490" s="282"/>
      <c r="CC490" s="282"/>
      <c r="CD490" s="282"/>
      <c r="CE490" s="282"/>
      <c r="CF490" s="282"/>
      <c r="CG490" s="282"/>
      <c r="CH490" s="282"/>
      <c r="CI490" s="282"/>
      <c r="CJ490" s="282"/>
      <c r="CK490" s="282"/>
      <c r="CL490" s="282"/>
      <c r="CM490" s="282"/>
      <c r="CN490" s="282"/>
      <c r="CO490" s="282"/>
      <c r="CP490" s="282"/>
      <c r="CQ490" s="282"/>
      <c r="CR490" s="282"/>
      <c r="CS490" s="282"/>
      <c r="CT490" s="282"/>
      <c r="CU490" s="282"/>
      <c r="CV490" s="282"/>
      <c r="CW490" s="282"/>
      <c r="CX490" s="282"/>
      <c r="CY490" s="282"/>
      <c r="CZ490" s="282"/>
      <c r="DA490" s="282"/>
      <c r="DB490" s="282"/>
      <c r="DC490" s="282"/>
      <c r="DD490" s="282"/>
      <c r="DE490" s="282"/>
      <c r="DF490" s="282"/>
      <c r="DG490" s="282"/>
      <c r="DH490" s="282"/>
      <c r="DI490" s="282"/>
      <c r="DJ490" s="282"/>
      <c r="DK490" s="282"/>
      <c r="DL490" s="282"/>
      <c r="DM490" s="282"/>
      <c r="DN490" s="282"/>
      <c r="DO490" s="282"/>
      <c r="DP490" s="282"/>
      <c r="DQ490" s="282"/>
      <c r="DR490" s="282"/>
      <c r="DS490" s="282"/>
      <c r="DT490" s="282"/>
      <c r="DU490" s="282"/>
      <c r="DV490" s="282"/>
      <c r="DW490" s="282"/>
      <c r="DX490" s="282"/>
      <c r="DY490" s="282"/>
      <c r="DZ490" s="282"/>
      <c r="EA490" s="282"/>
      <c r="EB490" s="282"/>
      <c r="EC490" s="282"/>
      <c r="ED490" s="282"/>
      <c r="EE490" s="282"/>
      <c r="EF490" s="282"/>
      <c r="EG490" s="282"/>
      <c r="EH490" s="282"/>
      <c r="EI490" s="282"/>
      <c r="EJ490" s="282"/>
      <c r="EK490" s="282"/>
      <c r="EL490" s="282"/>
      <c r="EM490" s="282"/>
      <c r="EN490" s="282"/>
      <c r="EO490" s="282"/>
      <c r="EP490" s="282"/>
      <c r="EQ490" s="282"/>
      <c r="ER490" s="282"/>
      <c r="ES490" s="282"/>
      <c r="ET490" s="282"/>
      <c r="EU490" s="282"/>
      <c r="EV490" s="282"/>
      <c r="EW490" s="282"/>
      <c r="EX490" s="282"/>
      <c r="EY490" s="282"/>
      <c r="EZ490" s="282"/>
      <c r="FA490" s="282"/>
      <c r="FB490" s="282"/>
      <c r="FC490" s="282"/>
      <c r="FD490" s="282"/>
      <c r="FE490" s="282"/>
      <c r="FF490" s="282"/>
      <c r="FG490" s="282"/>
      <c r="FH490" s="282"/>
      <c r="FI490" s="282"/>
      <c r="FJ490" s="282"/>
      <c r="FK490" s="282"/>
      <c r="FL490" s="282"/>
      <c r="FM490" s="282"/>
      <c r="FN490" s="282"/>
      <c r="FO490" s="282"/>
      <c r="FP490" s="282"/>
      <c r="FQ490" s="282"/>
      <c r="FR490" s="282"/>
      <c r="FS490" s="282"/>
      <c r="FT490" s="282"/>
      <c r="FU490" s="282"/>
      <c r="FV490" s="282"/>
      <c r="FW490" s="282"/>
      <c r="FX490" s="282"/>
      <c r="FY490" s="282"/>
      <c r="FZ490" s="282"/>
      <c r="GA490" s="282"/>
      <c r="GB490" s="282"/>
      <c r="GC490" s="282"/>
      <c r="GD490" s="282"/>
      <c r="GE490" s="282"/>
      <c r="GF490" s="282"/>
      <c r="GG490" s="282"/>
      <c r="GH490" s="282"/>
      <c r="GI490" s="282"/>
      <c r="GJ490" s="282"/>
      <c r="GK490" s="282"/>
      <c r="GL490" s="282"/>
      <c r="GM490" s="282"/>
      <c r="GN490" s="282"/>
      <c r="GO490" s="282"/>
      <c r="GP490" s="282"/>
      <c r="GQ490" s="282"/>
      <c r="GR490" s="282"/>
      <c r="GS490" s="282"/>
      <c r="GT490" s="282"/>
      <c r="GU490" s="282"/>
      <c r="GV490" s="282"/>
      <c r="GW490" s="282"/>
      <c r="GX490" s="282"/>
      <c r="GY490" s="282"/>
      <c r="GZ490" s="282"/>
      <c r="HA490" s="282"/>
      <c r="HB490" s="282"/>
      <c r="HC490" s="282"/>
      <c r="HD490" s="282"/>
      <c r="HE490" s="282"/>
      <c r="HF490" s="282"/>
      <c r="HG490" s="282"/>
      <c r="HH490" s="282"/>
      <c r="HI490" s="282"/>
      <c r="HJ490" s="282"/>
      <c r="HK490" s="282"/>
      <c r="HL490" s="282"/>
      <c r="HM490" s="282"/>
      <c r="HN490" s="282"/>
      <c r="HO490" s="282"/>
      <c r="HP490" s="282"/>
      <c r="HQ490" s="282"/>
      <c r="HR490" s="282"/>
      <c r="HS490" s="282"/>
      <c r="HT490" s="282"/>
      <c r="HU490" s="282"/>
      <c r="HV490" s="282"/>
      <c r="HW490" s="282"/>
      <c r="HX490" s="282"/>
      <c r="HY490" s="282"/>
      <c r="HZ490" s="282"/>
      <c r="IA490" s="282"/>
      <c r="IB490" s="282"/>
      <c r="IC490" s="282"/>
      <c r="ID490" s="282"/>
      <c r="IE490" s="282"/>
      <c r="IF490" s="282"/>
      <c r="IG490" s="282"/>
      <c r="IH490" s="282"/>
      <c r="II490" s="282"/>
      <c r="IJ490" s="282"/>
      <c r="IK490" s="282"/>
    </row>
    <row r="491" spans="1:245">
      <c r="A491" s="301">
        <v>200061</v>
      </c>
      <c r="B491" s="314" t="s">
        <v>839</v>
      </c>
      <c r="C491" s="291" t="s">
        <v>563</v>
      </c>
      <c r="D491" s="291" t="s">
        <v>840</v>
      </c>
      <c r="E491" s="291" t="s">
        <v>358</v>
      </c>
      <c r="F491" s="292" t="s">
        <v>866</v>
      </c>
      <c r="G491" s="293">
        <f t="shared" si="73"/>
        <v>200061</v>
      </c>
      <c r="H491" s="293">
        <f>COUNTIF($J$4:J491,J491)</f>
        <v>1</v>
      </c>
      <c r="I491" s="293">
        <f>IF(H491=1,COUNTIF($H$4:H491,1),"")</f>
        <v>52</v>
      </c>
      <c r="J491" s="294" t="str">
        <f t="shared" si="74"/>
        <v>北区01私立04小規模A・B・C</v>
      </c>
      <c r="K491" s="294" t="str">
        <f t="shared" si="72"/>
        <v>プチトマト保育室</v>
      </c>
      <c r="L491" s="295"/>
      <c r="M491" s="294"/>
      <c r="V491" s="282"/>
      <c r="W491" s="282"/>
      <c r="X491" s="282"/>
      <c r="Y491" s="282"/>
      <c r="Z491" s="282"/>
      <c r="AA491" s="282"/>
      <c r="AB491" s="282"/>
      <c r="AC491" s="282"/>
      <c r="AD491" s="282"/>
      <c r="AE491" s="282"/>
      <c r="AF491" s="282"/>
      <c r="AG491" s="282"/>
      <c r="AH491" s="282"/>
      <c r="AI491" s="282"/>
      <c r="AJ491" s="282"/>
      <c r="AK491" s="282"/>
      <c r="AL491" s="282"/>
      <c r="AM491" s="282"/>
      <c r="AN491" s="282"/>
      <c r="AO491" s="282"/>
      <c r="AP491" s="282"/>
      <c r="AQ491" s="282"/>
      <c r="AR491" s="282"/>
      <c r="AS491" s="282"/>
      <c r="AT491" s="282"/>
      <c r="AU491" s="282"/>
      <c r="AV491" s="282"/>
      <c r="AW491" s="282"/>
      <c r="AX491" s="282"/>
      <c r="AY491" s="282"/>
      <c r="AZ491" s="282"/>
      <c r="BA491" s="282"/>
      <c r="BB491" s="282"/>
      <c r="BC491" s="282"/>
      <c r="BD491" s="282"/>
      <c r="BE491" s="282"/>
      <c r="BF491" s="282"/>
      <c r="BG491" s="282"/>
      <c r="BH491" s="282"/>
      <c r="BI491" s="282"/>
      <c r="BJ491" s="282"/>
      <c r="BK491" s="282"/>
      <c r="BL491" s="282"/>
      <c r="BM491" s="282"/>
      <c r="BN491" s="282"/>
      <c r="BO491" s="282"/>
      <c r="BP491" s="282"/>
      <c r="BQ491" s="282"/>
      <c r="BR491" s="282"/>
      <c r="BS491" s="282"/>
      <c r="BT491" s="282"/>
      <c r="BU491" s="282"/>
      <c r="BV491" s="282"/>
      <c r="BW491" s="282"/>
      <c r="BX491" s="282"/>
      <c r="BY491" s="282"/>
      <c r="BZ491" s="282"/>
      <c r="CA491" s="282"/>
      <c r="CB491" s="282"/>
      <c r="CC491" s="282"/>
      <c r="CD491" s="282"/>
      <c r="CE491" s="282"/>
      <c r="CF491" s="282"/>
      <c r="CG491" s="282"/>
      <c r="CH491" s="282"/>
      <c r="CI491" s="282"/>
      <c r="CJ491" s="282"/>
      <c r="CK491" s="282"/>
      <c r="CL491" s="282"/>
      <c r="CM491" s="282"/>
      <c r="CN491" s="282"/>
      <c r="CO491" s="282"/>
      <c r="CP491" s="282"/>
      <c r="CQ491" s="282"/>
      <c r="CR491" s="282"/>
      <c r="CS491" s="282"/>
      <c r="CT491" s="282"/>
      <c r="CU491" s="282"/>
      <c r="CV491" s="282"/>
      <c r="CW491" s="282"/>
      <c r="CX491" s="282"/>
      <c r="CY491" s="282"/>
      <c r="CZ491" s="282"/>
      <c r="DA491" s="282"/>
      <c r="DB491" s="282"/>
      <c r="DC491" s="282"/>
      <c r="DD491" s="282"/>
      <c r="DE491" s="282"/>
      <c r="DF491" s="282"/>
      <c r="DG491" s="282"/>
      <c r="DH491" s="282"/>
      <c r="DI491" s="282"/>
      <c r="DJ491" s="282"/>
      <c r="DK491" s="282"/>
      <c r="DL491" s="282"/>
      <c r="DM491" s="282"/>
      <c r="DN491" s="282"/>
      <c r="DO491" s="282"/>
      <c r="DP491" s="282"/>
      <c r="DQ491" s="282"/>
      <c r="DR491" s="282"/>
      <c r="DS491" s="282"/>
      <c r="DT491" s="282"/>
      <c r="DU491" s="282"/>
      <c r="DV491" s="282"/>
      <c r="DW491" s="282"/>
      <c r="DX491" s="282"/>
      <c r="DY491" s="282"/>
      <c r="DZ491" s="282"/>
      <c r="EA491" s="282"/>
      <c r="EB491" s="282"/>
      <c r="EC491" s="282"/>
      <c r="ED491" s="282"/>
      <c r="EE491" s="282"/>
      <c r="EF491" s="282"/>
      <c r="EG491" s="282"/>
      <c r="EH491" s="282"/>
      <c r="EI491" s="282"/>
      <c r="EJ491" s="282"/>
      <c r="EK491" s="282"/>
      <c r="EL491" s="282"/>
      <c r="EM491" s="282"/>
      <c r="EN491" s="282"/>
      <c r="EO491" s="282"/>
      <c r="EP491" s="282"/>
      <c r="EQ491" s="282"/>
      <c r="ER491" s="282"/>
      <c r="ES491" s="282"/>
      <c r="ET491" s="282"/>
      <c r="EU491" s="282"/>
      <c r="EV491" s="282"/>
      <c r="EW491" s="282"/>
      <c r="EX491" s="282"/>
      <c r="EY491" s="282"/>
      <c r="EZ491" s="282"/>
      <c r="FA491" s="282"/>
      <c r="FB491" s="282"/>
      <c r="FC491" s="282"/>
      <c r="FD491" s="282"/>
      <c r="FE491" s="282"/>
      <c r="FF491" s="282"/>
      <c r="FG491" s="282"/>
      <c r="FH491" s="282"/>
      <c r="FI491" s="282"/>
      <c r="FJ491" s="282"/>
      <c r="FK491" s="282"/>
      <c r="FL491" s="282"/>
      <c r="FM491" s="282"/>
      <c r="FN491" s="282"/>
      <c r="FO491" s="282"/>
      <c r="FP491" s="282"/>
      <c r="FQ491" s="282"/>
      <c r="FR491" s="282"/>
      <c r="FS491" s="282"/>
      <c r="FT491" s="282"/>
      <c r="FU491" s="282"/>
      <c r="FV491" s="282"/>
      <c r="FW491" s="282"/>
      <c r="FX491" s="282"/>
      <c r="FY491" s="282"/>
      <c r="FZ491" s="282"/>
      <c r="GA491" s="282"/>
      <c r="GB491" s="282"/>
      <c r="GC491" s="282"/>
      <c r="GD491" s="282"/>
      <c r="GE491" s="282"/>
      <c r="GF491" s="282"/>
      <c r="GG491" s="282"/>
      <c r="GH491" s="282"/>
      <c r="GI491" s="282"/>
      <c r="GJ491" s="282"/>
      <c r="GK491" s="282"/>
      <c r="GL491" s="282"/>
      <c r="GM491" s="282"/>
      <c r="GN491" s="282"/>
      <c r="GO491" s="282"/>
      <c r="GP491" s="282"/>
      <c r="GQ491" s="282"/>
      <c r="GR491" s="282"/>
      <c r="GS491" s="282"/>
      <c r="GT491" s="282"/>
      <c r="GU491" s="282"/>
      <c r="GV491" s="282"/>
      <c r="GW491" s="282"/>
      <c r="GX491" s="282"/>
      <c r="GY491" s="282"/>
      <c r="GZ491" s="282"/>
      <c r="HA491" s="282"/>
      <c r="HB491" s="282"/>
      <c r="HC491" s="282"/>
      <c r="HD491" s="282"/>
      <c r="HE491" s="282"/>
      <c r="HF491" s="282"/>
      <c r="HG491" s="282"/>
      <c r="HH491" s="282"/>
      <c r="HI491" s="282"/>
      <c r="HJ491" s="282"/>
      <c r="HK491" s="282"/>
      <c r="HL491" s="282"/>
      <c r="HM491" s="282"/>
      <c r="HN491" s="282"/>
      <c r="HO491" s="282"/>
      <c r="HP491" s="282"/>
      <c r="HQ491" s="282"/>
      <c r="HR491" s="282"/>
      <c r="HS491" s="282"/>
      <c r="HT491" s="282"/>
      <c r="HU491" s="282"/>
      <c r="HV491" s="282"/>
      <c r="HW491" s="282"/>
      <c r="HX491" s="282"/>
      <c r="HY491" s="282"/>
      <c r="HZ491" s="282"/>
      <c r="IA491" s="282"/>
      <c r="IB491" s="282"/>
      <c r="IC491" s="282"/>
      <c r="ID491" s="282"/>
      <c r="IE491" s="282"/>
      <c r="IF491" s="282"/>
      <c r="IG491" s="282"/>
      <c r="IH491" s="282"/>
      <c r="II491" s="282"/>
      <c r="IJ491" s="282"/>
      <c r="IK491" s="282"/>
    </row>
    <row r="492" spans="1:245">
      <c r="A492" s="301">
        <v>200073</v>
      </c>
      <c r="B492" s="314" t="s">
        <v>839</v>
      </c>
      <c r="C492" s="291" t="s">
        <v>563</v>
      </c>
      <c r="D492" s="291" t="s">
        <v>840</v>
      </c>
      <c r="E492" s="291" t="s">
        <v>358</v>
      </c>
      <c r="F492" s="292" t="s">
        <v>867</v>
      </c>
      <c r="G492" s="293">
        <f t="shared" si="73"/>
        <v>200073</v>
      </c>
      <c r="H492" s="293">
        <f>COUNTIF($J$4:J492,J492)</f>
        <v>2</v>
      </c>
      <c r="I492" s="293" t="str">
        <f>IF(H492=1,COUNTIF($H$4:H492,1),"")</f>
        <v/>
      </c>
      <c r="J492" s="294" t="str">
        <f t="shared" si="74"/>
        <v>北区01私立04小規模A・B・C</v>
      </c>
      <c r="K492" s="294" t="str">
        <f t="shared" si="72"/>
        <v>アンジェロ保育園</v>
      </c>
      <c r="L492" s="295"/>
      <c r="M492" s="294"/>
      <c r="V492" s="282"/>
      <c r="W492" s="282"/>
      <c r="X492" s="282"/>
      <c r="Y492" s="282"/>
      <c r="Z492" s="282"/>
      <c r="AA492" s="282"/>
      <c r="AB492" s="282"/>
      <c r="AC492" s="282"/>
      <c r="AD492" s="282"/>
      <c r="AE492" s="282"/>
      <c r="AF492" s="282"/>
      <c r="AG492" s="282"/>
      <c r="AH492" s="282"/>
      <c r="AI492" s="282"/>
      <c r="AJ492" s="282"/>
      <c r="AK492" s="282"/>
      <c r="AL492" s="282"/>
      <c r="AM492" s="282"/>
      <c r="AN492" s="282"/>
      <c r="AO492" s="282"/>
      <c r="AP492" s="282"/>
      <c r="AQ492" s="282"/>
      <c r="AR492" s="282"/>
      <c r="AS492" s="282"/>
      <c r="AT492" s="282"/>
      <c r="AU492" s="282"/>
      <c r="AV492" s="282"/>
      <c r="AW492" s="282"/>
      <c r="AX492" s="282"/>
      <c r="AY492" s="282"/>
      <c r="AZ492" s="282"/>
      <c r="BA492" s="282"/>
      <c r="BB492" s="282"/>
      <c r="BC492" s="282"/>
      <c r="BD492" s="282"/>
      <c r="BE492" s="282"/>
      <c r="BF492" s="282"/>
      <c r="BG492" s="282"/>
      <c r="BH492" s="282"/>
      <c r="BI492" s="282"/>
      <c r="BJ492" s="282"/>
      <c r="BK492" s="282"/>
      <c r="BL492" s="282"/>
      <c r="BM492" s="282"/>
      <c r="BN492" s="282"/>
      <c r="BO492" s="282"/>
      <c r="BP492" s="282"/>
      <c r="BQ492" s="282"/>
      <c r="BR492" s="282"/>
      <c r="BS492" s="282"/>
      <c r="BT492" s="282"/>
      <c r="BU492" s="282"/>
      <c r="BV492" s="282"/>
      <c r="BW492" s="282"/>
      <c r="BX492" s="282"/>
      <c r="BY492" s="282"/>
      <c r="BZ492" s="282"/>
      <c r="CA492" s="282"/>
      <c r="CB492" s="282"/>
      <c r="CC492" s="282"/>
      <c r="CD492" s="282"/>
      <c r="CE492" s="282"/>
      <c r="CF492" s="282"/>
      <c r="CG492" s="282"/>
      <c r="CH492" s="282"/>
      <c r="CI492" s="282"/>
      <c r="CJ492" s="282"/>
      <c r="CK492" s="282"/>
      <c r="CL492" s="282"/>
      <c r="CM492" s="282"/>
      <c r="CN492" s="282"/>
      <c r="CO492" s="282"/>
      <c r="CP492" s="282"/>
      <c r="CQ492" s="282"/>
      <c r="CR492" s="282"/>
      <c r="CS492" s="282"/>
      <c r="CT492" s="282"/>
      <c r="CU492" s="282"/>
      <c r="CV492" s="282"/>
      <c r="CW492" s="282"/>
      <c r="CX492" s="282"/>
      <c r="CY492" s="282"/>
      <c r="CZ492" s="282"/>
      <c r="DA492" s="282"/>
      <c r="DB492" s="282"/>
      <c r="DC492" s="282"/>
      <c r="DD492" s="282"/>
      <c r="DE492" s="282"/>
      <c r="DF492" s="282"/>
      <c r="DG492" s="282"/>
      <c r="DH492" s="282"/>
      <c r="DI492" s="282"/>
      <c r="DJ492" s="282"/>
      <c r="DK492" s="282"/>
      <c r="DL492" s="282"/>
      <c r="DM492" s="282"/>
      <c r="DN492" s="282"/>
      <c r="DO492" s="282"/>
      <c r="DP492" s="282"/>
      <c r="DQ492" s="282"/>
      <c r="DR492" s="282"/>
      <c r="DS492" s="282"/>
      <c r="DT492" s="282"/>
      <c r="DU492" s="282"/>
      <c r="DV492" s="282"/>
      <c r="DW492" s="282"/>
      <c r="DX492" s="282"/>
      <c r="DY492" s="282"/>
      <c r="DZ492" s="282"/>
      <c r="EA492" s="282"/>
      <c r="EB492" s="282"/>
      <c r="EC492" s="282"/>
      <c r="ED492" s="282"/>
      <c r="EE492" s="282"/>
      <c r="EF492" s="282"/>
      <c r="EG492" s="282"/>
      <c r="EH492" s="282"/>
      <c r="EI492" s="282"/>
      <c r="EJ492" s="282"/>
      <c r="EK492" s="282"/>
      <c r="EL492" s="282"/>
      <c r="EM492" s="282"/>
      <c r="EN492" s="282"/>
      <c r="EO492" s="282"/>
      <c r="EP492" s="282"/>
      <c r="EQ492" s="282"/>
      <c r="ER492" s="282"/>
      <c r="ES492" s="282"/>
      <c r="ET492" s="282"/>
      <c r="EU492" s="282"/>
      <c r="EV492" s="282"/>
      <c r="EW492" s="282"/>
      <c r="EX492" s="282"/>
      <c r="EY492" s="282"/>
      <c r="EZ492" s="282"/>
      <c r="FA492" s="282"/>
      <c r="FB492" s="282"/>
      <c r="FC492" s="282"/>
      <c r="FD492" s="282"/>
      <c r="FE492" s="282"/>
      <c r="FF492" s="282"/>
      <c r="FG492" s="282"/>
      <c r="FH492" s="282"/>
      <c r="FI492" s="282"/>
      <c r="FJ492" s="282"/>
      <c r="FK492" s="282"/>
      <c r="FL492" s="282"/>
      <c r="FM492" s="282"/>
      <c r="FN492" s="282"/>
      <c r="FO492" s="282"/>
      <c r="FP492" s="282"/>
      <c r="FQ492" s="282"/>
      <c r="FR492" s="282"/>
      <c r="FS492" s="282"/>
      <c r="FT492" s="282"/>
      <c r="FU492" s="282"/>
      <c r="FV492" s="282"/>
      <c r="FW492" s="282"/>
      <c r="FX492" s="282"/>
      <c r="FY492" s="282"/>
      <c r="FZ492" s="282"/>
      <c r="GA492" s="282"/>
      <c r="GB492" s="282"/>
      <c r="GC492" s="282"/>
      <c r="GD492" s="282"/>
      <c r="GE492" s="282"/>
      <c r="GF492" s="282"/>
      <c r="GG492" s="282"/>
      <c r="GH492" s="282"/>
      <c r="GI492" s="282"/>
      <c r="GJ492" s="282"/>
      <c r="GK492" s="282"/>
      <c r="GL492" s="282"/>
      <c r="GM492" s="282"/>
      <c r="GN492" s="282"/>
      <c r="GO492" s="282"/>
      <c r="GP492" s="282"/>
      <c r="GQ492" s="282"/>
      <c r="GR492" s="282"/>
      <c r="GS492" s="282"/>
      <c r="GT492" s="282"/>
      <c r="GU492" s="282"/>
      <c r="GV492" s="282"/>
      <c r="GW492" s="282"/>
      <c r="GX492" s="282"/>
      <c r="GY492" s="282"/>
      <c r="GZ492" s="282"/>
      <c r="HA492" s="282"/>
      <c r="HB492" s="282"/>
      <c r="HC492" s="282"/>
      <c r="HD492" s="282"/>
      <c r="HE492" s="282"/>
      <c r="HF492" s="282"/>
      <c r="HG492" s="282"/>
      <c r="HH492" s="282"/>
      <c r="HI492" s="282"/>
      <c r="HJ492" s="282"/>
      <c r="HK492" s="282"/>
      <c r="HL492" s="282"/>
      <c r="HM492" s="282"/>
      <c r="HN492" s="282"/>
      <c r="HO492" s="282"/>
      <c r="HP492" s="282"/>
      <c r="HQ492" s="282"/>
      <c r="HR492" s="282"/>
      <c r="HS492" s="282"/>
      <c r="HT492" s="282"/>
      <c r="HU492" s="282"/>
      <c r="HV492" s="282"/>
      <c r="HW492" s="282"/>
      <c r="HX492" s="282"/>
      <c r="HY492" s="282"/>
      <c r="HZ492" s="282"/>
      <c r="IA492" s="282"/>
      <c r="IB492" s="282"/>
      <c r="IC492" s="282"/>
      <c r="ID492" s="282"/>
      <c r="IE492" s="282"/>
      <c r="IF492" s="282"/>
      <c r="IG492" s="282"/>
      <c r="IH492" s="282"/>
      <c r="II492" s="282"/>
      <c r="IJ492" s="282"/>
      <c r="IK492" s="282"/>
    </row>
    <row r="493" spans="1:245">
      <c r="A493" s="301">
        <v>200074</v>
      </c>
      <c r="B493" s="314" t="s">
        <v>839</v>
      </c>
      <c r="C493" s="291" t="s">
        <v>563</v>
      </c>
      <c r="D493" s="291" t="s">
        <v>840</v>
      </c>
      <c r="E493" s="291" t="s">
        <v>358</v>
      </c>
      <c r="F493" s="292" t="s">
        <v>868</v>
      </c>
      <c r="G493" s="293">
        <f t="shared" si="73"/>
        <v>200074</v>
      </c>
      <c r="H493" s="293">
        <f>COUNTIF($J$4:J493,J493)</f>
        <v>3</v>
      </c>
      <c r="I493" s="293" t="str">
        <f>IF(H493=1,COUNTIF($H$4:H493,1),"")</f>
        <v/>
      </c>
      <c r="J493" s="294" t="str">
        <f t="shared" si="74"/>
        <v>北区01私立04小規模A・B・C</v>
      </c>
      <c r="K493" s="294" t="str">
        <f t="shared" si="72"/>
        <v>バンビ保育園</v>
      </c>
      <c r="L493" s="295"/>
      <c r="M493" s="294"/>
      <c r="V493" s="282"/>
      <c r="W493" s="282"/>
      <c r="X493" s="282"/>
      <c r="Y493" s="282"/>
      <c r="Z493" s="282"/>
      <c r="AA493" s="282"/>
      <c r="AB493" s="282"/>
      <c r="AC493" s="282"/>
      <c r="AD493" s="282"/>
      <c r="AE493" s="282"/>
      <c r="AF493" s="282"/>
      <c r="AG493" s="282"/>
      <c r="AH493" s="282"/>
      <c r="AI493" s="282"/>
      <c r="AJ493" s="282"/>
      <c r="AK493" s="282"/>
      <c r="AL493" s="282"/>
      <c r="AM493" s="282"/>
      <c r="AN493" s="282"/>
      <c r="AO493" s="282"/>
      <c r="AP493" s="282"/>
      <c r="AQ493" s="282"/>
      <c r="AR493" s="282"/>
      <c r="AS493" s="282"/>
      <c r="AT493" s="282"/>
      <c r="AU493" s="282"/>
      <c r="AV493" s="282"/>
      <c r="AW493" s="282"/>
      <c r="AX493" s="282"/>
      <c r="AY493" s="282"/>
      <c r="AZ493" s="282"/>
      <c r="BA493" s="282"/>
      <c r="BB493" s="282"/>
      <c r="BC493" s="282"/>
      <c r="BD493" s="282"/>
      <c r="BE493" s="282"/>
      <c r="BF493" s="282"/>
      <c r="BG493" s="282"/>
      <c r="BH493" s="282"/>
      <c r="BI493" s="282"/>
      <c r="BJ493" s="282"/>
      <c r="BK493" s="282"/>
      <c r="BL493" s="282"/>
      <c r="BM493" s="282"/>
      <c r="BN493" s="282"/>
      <c r="BO493" s="282"/>
      <c r="BP493" s="282"/>
      <c r="BQ493" s="282"/>
      <c r="BR493" s="282"/>
      <c r="BS493" s="282"/>
      <c r="BT493" s="282"/>
      <c r="BU493" s="282"/>
      <c r="BV493" s="282"/>
      <c r="BW493" s="282"/>
      <c r="BX493" s="282"/>
      <c r="BY493" s="282"/>
      <c r="BZ493" s="282"/>
      <c r="CA493" s="282"/>
      <c r="CB493" s="282"/>
      <c r="CC493" s="282"/>
      <c r="CD493" s="282"/>
      <c r="CE493" s="282"/>
      <c r="CF493" s="282"/>
      <c r="CG493" s="282"/>
      <c r="CH493" s="282"/>
      <c r="CI493" s="282"/>
      <c r="CJ493" s="282"/>
      <c r="CK493" s="282"/>
      <c r="CL493" s="282"/>
      <c r="CM493" s="282"/>
      <c r="CN493" s="282"/>
      <c r="CO493" s="282"/>
      <c r="CP493" s="282"/>
      <c r="CQ493" s="282"/>
      <c r="CR493" s="282"/>
      <c r="CS493" s="282"/>
      <c r="CT493" s="282"/>
      <c r="CU493" s="282"/>
      <c r="CV493" s="282"/>
      <c r="CW493" s="282"/>
      <c r="CX493" s="282"/>
      <c r="CY493" s="282"/>
      <c r="CZ493" s="282"/>
      <c r="DA493" s="282"/>
      <c r="DB493" s="282"/>
      <c r="DC493" s="282"/>
      <c r="DD493" s="282"/>
      <c r="DE493" s="282"/>
      <c r="DF493" s="282"/>
      <c r="DG493" s="282"/>
      <c r="DH493" s="282"/>
      <c r="DI493" s="282"/>
      <c r="DJ493" s="282"/>
      <c r="DK493" s="282"/>
      <c r="DL493" s="282"/>
      <c r="DM493" s="282"/>
      <c r="DN493" s="282"/>
      <c r="DO493" s="282"/>
      <c r="DP493" s="282"/>
      <c r="DQ493" s="282"/>
      <c r="DR493" s="282"/>
      <c r="DS493" s="282"/>
      <c r="DT493" s="282"/>
      <c r="DU493" s="282"/>
      <c r="DV493" s="282"/>
      <c r="DW493" s="282"/>
      <c r="DX493" s="282"/>
      <c r="DY493" s="282"/>
      <c r="DZ493" s="282"/>
      <c r="EA493" s="282"/>
      <c r="EB493" s="282"/>
      <c r="EC493" s="282"/>
      <c r="ED493" s="282"/>
      <c r="EE493" s="282"/>
      <c r="EF493" s="282"/>
      <c r="EG493" s="282"/>
      <c r="EH493" s="282"/>
      <c r="EI493" s="282"/>
      <c r="EJ493" s="282"/>
      <c r="EK493" s="282"/>
      <c r="EL493" s="282"/>
      <c r="EM493" s="282"/>
      <c r="EN493" s="282"/>
      <c r="EO493" s="282"/>
      <c r="EP493" s="282"/>
      <c r="EQ493" s="282"/>
      <c r="ER493" s="282"/>
      <c r="ES493" s="282"/>
      <c r="ET493" s="282"/>
      <c r="EU493" s="282"/>
      <c r="EV493" s="282"/>
      <c r="EW493" s="282"/>
      <c r="EX493" s="282"/>
      <c r="EY493" s="282"/>
      <c r="EZ493" s="282"/>
      <c r="FA493" s="282"/>
      <c r="FB493" s="282"/>
      <c r="FC493" s="282"/>
      <c r="FD493" s="282"/>
      <c r="FE493" s="282"/>
      <c r="FF493" s="282"/>
      <c r="FG493" s="282"/>
      <c r="FH493" s="282"/>
      <c r="FI493" s="282"/>
      <c r="FJ493" s="282"/>
      <c r="FK493" s="282"/>
      <c r="FL493" s="282"/>
      <c r="FM493" s="282"/>
      <c r="FN493" s="282"/>
      <c r="FO493" s="282"/>
      <c r="FP493" s="282"/>
      <c r="FQ493" s="282"/>
      <c r="FR493" s="282"/>
      <c r="FS493" s="282"/>
      <c r="FT493" s="282"/>
      <c r="FU493" s="282"/>
      <c r="FV493" s="282"/>
      <c r="FW493" s="282"/>
      <c r="FX493" s="282"/>
      <c r="FY493" s="282"/>
      <c r="FZ493" s="282"/>
      <c r="GA493" s="282"/>
      <c r="GB493" s="282"/>
      <c r="GC493" s="282"/>
      <c r="GD493" s="282"/>
      <c r="GE493" s="282"/>
      <c r="GF493" s="282"/>
      <c r="GG493" s="282"/>
      <c r="GH493" s="282"/>
      <c r="GI493" s="282"/>
      <c r="GJ493" s="282"/>
      <c r="GK493" s="282"/>
      <c r="GL493" s="282"/>
      <c r="GM493" s="282"/>
      <c r="GN493" s="282"/>
      <c r="GO493" s="282"/>
      <c r="GP493" s="282"/>
      <c r="GQ493" s="282"/>
      <c r="GR493" s="282"/>
      <c r="GS493" s="282"/>
      <c r="GT493" s="282"/>
      <c r="GU493" s="282"/>
      <c r="GV493" s="282"/>
      <c r="GW493" s="282"/>
      <c r="GX493" s="282"/>
      <c r="GY493" s="282"/>
      <c r="GZ493" s="282"/>
      <c r="HA493" s="282"/>
      <c r="HB493" s="282"/>
      <c r="HC493" s="282"/>
      <c r="HD493" s="282"/>
      <c r="HE493" s="282"/>
      <c r="HF493" s="282"/>
      <c r="HG493" s="282"/>
      <c r="HH493" s="282"/>
      <c r="HI493" s="282"/>
      <c r="HJ493" s="282"/>
      <c r="HK493" s="282"/>
      <c r="HL493" s="282"/>
      <c r="HM493" s="282"/>
      <c r="HN493" s="282"/>
      <c r="HO493" s="282"/>
      <c r="HP493" s="282"/>
      <c r="HQ493" s="282"/>
      <c r="HR493" s="282"/>
      <c r="HS493" s="282"/>
      <c r="HT493" s="282"/>
      <c r="HU493" s="282"/>
      <c r="HV493" s="282"/>
      <c r="HW493" s="282"/>
      <c r="HX493" s="282"/>
      <c r="HY493" s="282"/>
      <c r="HZ493" s="282"/>
      <c r="IA493" s="282"/>
      <c r="IB493" s="282"/>
      <c r="IC493" s="282"/>
      <c r="ID493" s="282"/>
      <c r="IE493" s="282"/>
      <c r="IF493" s="282"/>
      <c r="IG493" s="282"/>
      <c r="IH493" s="282"/>
      <c r="II493" s="282"/>
      <c r="IJ493" s="282"/>
      <c r="IK493" s="282"/>
    </row>
    <row r="494" spans="1:245">
      <c r="A494" s="301">
        <v>200075</v>
      </c>
      <c r="B494" s="314" t="s">
        <v>839</v>
      </c>
      <c r="C494" s="291" t="s">
        <v>563</v>
      </c>
      <c r="D494" s="291" t="s">
        <v>840</v>
      </c>
      <c r="E494" s="291" t="s">
        <v>358</v>
      </c>
      <c r="F494" s="292" t="s">
        <v>869</v>
      </c>
      <c r="G494" s="293">
        <f t="shared" si="73"/>
        <v>200075</v>
      </c>
      <c r="H494" s="293">
        <f>COUNTIF($J$4:J494,J494)</f>
        <v>4</v>
      </c>
      <c r="I494" s="293" t="str">
        <f>IF(H494=1,COUNTIF($H$4:H494,1),"")</f>
        <v/>
      </c>
      <c r="J494" s="294" t="str">
        <f t="shared" si="74"/>
        <v>北区01私立04小規模A・B・C</v>
      </c>
      <c r="K494" s="294" t="str">
        <f t="shared" si="72"/>
        <v>おーるまいてぃ屯田保育室</v>
      </c>
      <c r="L494" s="295"/>
      <c r="M494" s="294"/>
      <c r="V494" s="282"/>
      <c r="W494" s="282"/>
      <c r="X494" s="282"/>
      <c r="Y494" s="282"/>
      <c r="Z494" s="282"/>
      <c r="AA494" s="282"/>
      <c r="AB494" s="282"/>
      <c r="AC494" s="282"/>
      <c r="AD494" s="282"/>
      <c r="AE494" s="282"/>
      <c r="AF494" s="282"/>
      <c r="AG494" s="282"/>
      <c r="AH494" s="282"/>
      <c r="AI494" s="282"/>
      <c r="AJ494" s="282"/>
      <c r="AK494" s="282"/>
      <c r="AL494" s="282"/>
      <c r="AM494" s="282"/>
      <c r="AN494" s="282"/>
      <c r="AO494" s="282"/>
      <c r="AP494" s="282"/>
      <c r="AQ494" s="282"/>
      <c r="AR494" s="282"/>
      <c r="AS494" s="282"/>
      <c r="AT494" s="282"/>
      <c r="AU494" s="282"/>
      <c r="AV494" s="282"/>
      <c r="AW494" s="282"/>
      <c r="AX494" s="282"/>
      <c r="AY494" s="282"/>
      <c r="AZ494" s="282"/>
      <c r="BA494" s="282"/>
      <c r="BB494" s="282"/>
      <c r="BC494" s="282"/>
      <c r="BD494" s="282"/>
      <c r="BE494" s="282"/>
      <c r="BF494" s="282"/>
      <c r="BG494" s="282"/>
      <c r="BH494" s="282"/>
      <c r="BI494" s="282"/>
      <c r="BJ494" s="282"/>
      <c r="BK494" s="282"/>
      <c r="BL494" s="282"/>
      <c r="BM494" s="282"/>
      <c r="BN494" s="282"/>
      <c r="BO494" s="282"/>
      <c r="BP494" s="282"/>
      <c r="BQ494" s="282"/>
      <c r="BR494" s="282"/>
      <c r="BS494" s="282"/>
      <c r="BT494" s="282"/>
      <c r="BU494" s="282"/>
      <c r="BV494" s="282"/>
      <c r="BW494" s="282"/>
      <c r="BX494" s="282"/>
      <c r="BY494" s="282"/>
      <c r="BZ494" s="282"/>
      <c r="CA494" s="282"/>
      <c r="CB494" s="282"/>
      <c r="CC494" s="282"/>
      <c r="CD494" s="282"/>
      <c r="CE494" s="282"/>
      <c r="CF494" s="282"/>
      <c r="CG494" s="282"/>
      <c r="CH494" s="282"/>
      <c r="CI494" s="282"/>
      <c r="CJ494" s="282"/>
      <c r="CK494" s="282"/>
      <c r="CL494" s="282"/>
      <c r="CM494" s="282"/>
      <c r="CN494" s="282"/>
      <c r="CO494" s="282"/>
      <c r="CP494" s="282"/>
      <c r="CQ494" s="282"/>
      <c r="CR494" s="282"/>
      <c r="CS494" s="282"/>
      <c r="CT494" s="282"/>
      <c r="CU494" s="282"/>
      <c r="CV494" s="282"/>
      <c r="CW494" s="282"/>
      <c r="CX494" s="282"/>
      <c r="CY494" s="282"/>
      <c r="CZ494" s="282"/>
      <c r="DA494" s="282"/>
      <c r="DB494" s="282"/>
      <c r="DC494" s="282"/>
      <c r="DD494" s="282"/>
      <c r="DE494" s="282"/>
      <c r="DF494" s="282"/>
      <c r="DG494" s="282"/>
      <c r="DH494" s="282"/>
      <c r="DI494" s="282"/>
      <c r="DJ494" s="282"/>
      <c r="DK494" s="282"/>
      <c r="DL494" s="282"/>
      <c r="DM494" s="282"/>
      <c r="DN494" s="282"/>
      <c r="DO494" s="282"/>
      <c r="DP494" s="282"/>
      <c r="DQ494" s="282"/>
      <c r="DR494" s="282"/>
      <c r="DS494" s="282"/>
      <c r="DT494" s="282"/>
      <c r="DU494" s="282"/>
      <c r="DV494" s="282"/>
      <c r="DW494" s="282"/>
      <c r="DX494" s="282"/>
      <c r="DY494" s="282"/>
      <c r="DZ494" s="282"/>
      <c r="EA494" s="282"/>
      <c r="EB494" s="282"/>
      <c r="EC494" s="282"/>
      <c r="ED494" s="282"/>
      <c r="EE494" s="282"/>
      <c r="EF494" s="282"/>
      <c r="EG494" s="282"/>
      <c r="EH494" s="282"/>
      <c r="EI494" s="282"/>
      <c r="EJ494" s="282"/>
      <c r="EK494" s="282"/>
      <c r="EL494" s="282"/>
      <c r="EM494" s="282"/>
      <c r="EN494" s="282"/>
      <c r="EO494" s="282"/>
      <c r="EP494" s="282"/>
      <c r="EQ494" s="282"/>
      <c r="ER494" s="282"/>
      <c r="ES494" s="282"/>
      <c r="ET494" s="282"/>
      <c r="EU494" s="282"/>
      <c r="EV494" s="282"/>
      <c r="EW494" s="282"/>
      <c r="EX494" s="282"/>
      <c r="EY494" s="282"/>
      <c r="EZ494" s="282"/>
      <c r="FA494" s="282"/>
      <c r="FB494" s="282"/>
      <c r="FC494" s="282"/>
      <c r="FD494" s="282"/>
      <c r="FE494" s="282"/>
      <c r="FF494" s="282"/>
      <c r="FG494" s="282"/>
      <c r="FH494" s="282"/>
      <c r="FI494" s="282"/>
      <c r="FJ494" s="282"/>
      <c r="FK494" s="282"/>
      <c r="FL494" s="282"/>
      <c r="FM494" s="282"/>
      <c r="FN494" s="282"/>
      <c r="FO494" s="282"/>
      <c r="FP494" s="282"/>
      <c r="FQ494" s="282"/>
      <c r="FR494" s="282"/>
      <c r="FS494" s="282"/>
      <c r="FT494" s="282"/>
      <c r="FU494" s="282"/>
      <c r="FV494" s="282"/>
      <c r="FW494" s="282"/>
      <c r="FX494" s="282"/>
      <c r="FY494" s="282"/>
      <c r="FZ494" s="282"/>
      <c r="GA494" s="282"/>
      <c r="GB494" s="282"/>
      <c r="GC494" s="282"/>
      <c r="GD494" s="282"/>
      <c r="GE494" s="282"/>
      <c r="GF494" s="282"/>
      <c r="GG494" s="282"/>
      <c r="GH494" s="282"/>
      <c r="GI494" s="282"/>
      <c r="GJ494" s="282"/>
      <c r="GK494" s="282"/>
      <c r="GL494" s="282"/>
      <c r="GM494" s="282"/>
      <c r="GN494" s="282"/>
      <c r="GO494" s="282"/>
      <c r="GP494" s="282"/>
      <c r="GQ494" s="282"/>
      <c r="GR494" s="282"/>
      <c r="GS494" s="282"/>
      <c r="GT494" s="282"/>
      <c r="GU494" s="282"/>
      <c r="GV494" s="282"/>
      <c r="GW494" s="282"/>
      <c r="GX494" s="282"/>
      <c r="GY494" s="282"/>
      <c r="GZ494" s="282"/>
      <c r="HA494" s="282"/>
      <c r="HB494" s="282"/>
      <c r="HC494" s="282"/>
      <c r="HD494" s="282"/>
      <c r="HE494" s="282"/>
      <c r="HF494" s="282"/>
      <c r="HG494" s="282"/>
      <c r="HH494" s="282"/>
      <c r="HI494" s="282"/>
      <c r="HJ494" s="282"/>
      <c r="HK494" s="282"/>
      <c r="HL494" s="282"/>
      <c r="HM494" s="282"/>
      <c r="HN494" s="282"/>
      <c r="HO494" s="282"/>
      <c r="HP494" s="282"/>
      <c r="HQ494" s="282"/>
      <c r="HR494" s="282"/>
      <c r="HS494" s="282"/>
      <c r="HT494" s="282"/>
      <c r="HU494" s="282"/>
      <c r="HV494" s="282"/>
      <c r="HW494" s="282"/>
      <c r="HX494" s="282"/>
      <c r="HY494" s="282"/>
      <c r="HZ494" s="282"/>
      <c r="IA494" s="282"/>
      <c r="IB494" s="282"/>
      <c r="IC494" s="282"/>
      <c r="ID494" s="282"/>
      <c r="IE494" s="282"/>
      <c r="IF494" s="282"/>
      <c r="IG494" s="282"/>
      <c r="IH494" s="282"/>
      <c r="II494" s="282"/>
      <c r="IJ494" s="282"/>
      <c r="IK494" s="282"/>
    </row>
    <row r="495" spans="1:245">
      <c r="A495" s="301">
        <v>200076</v>
      </c>
      <c r="B495" s="314" t="s">
        <v>839</v>
      </c>
      <c r="C495" s="291" t="s">
        <v>563</v>
      </c>
      <c r="D495" s="291" t="s">
        <v>840</v>
      </c>
      <c r="E495" s="291" t="s">
        <v>358</v>
      </c>
      <c r="F495" s="292" t="s">
        <v>870</v>
      </c>
      <c r="G495" s="293">
        <f t="shared" si="73"/>
        <v>200076</v>
      </c>
      <c r="H495" s="293">
        <f>COUNTIF($J$4:J495,J495)</f>
        <v>5</v>
      </c>
      <c r="I495" s="293" t="str">
        <f>IF(H495=1,COUNTIF($H$4:H495,1),"")</f>
        <v/>
      </c>
      <c r="J495" s="294" t="str">
        <f t="shared" si="74"/>
        <v>北区01私立04小規模A・B・C</v>
      </c>
      <c r="K495" s="294" t="str">
        <f t="shared" si="72"/>
        <v>新琴似にじのいろ保育園</v>
      </c>
      <c r="L495" s="295"/>
      <c r="M495" s="294"/>
      <c r="V495" s="282"/>
      <c r="W495" s="282"/>
      <c r="X495" s="282"/>
      <c r="Y495" s="282"/>
      <c r="Z495" s="282"/>
      <c r="AA495" s="282"/>
      <c r="AB495" s="282"/>
      <c r="AC495" s="282"/>
      <c r="AD495" s="282"/>
      <c r="AE495" s="282"/>
      <c r="AF495" s="282"/>
      <c r="AG495" s="282"/>
      <c r="AH495" s="282"/>
      <c r="AI495" s="282"/>
      <c r="AJ495" s="282"/>
      <c r="AK495" s="282"/>
      <c r="AL495" s="282"/>
      <c r="AM495" s="282"/>
      <c r="AN495" s="282"/>
      <c r="AO495" s="282"/>
      <c r="AP495" s="282"/>
      <c r="AQ495" s="282"/>
      <c r="AR495" s="282"/>
      <c r="AS495" s="282"/>
      <c r="AT495" s="282"/>
      <c r="AU495" s="282"/>
      <c r="AV495" s="282"/>
      <c r="AW495" s="282"/>
      <c r="AX495" s="282"/>
      <c r="AY495" s="282"/>
      <c r="AZ495" s="282"/>
      <c r="BA495" s="282"/>
      <c r="BB495" s="282"/>
      <c r="BC495" s="282"/>
      <c r="BD495" s="282"/>
      <c r="BE495" s="282"/>
      <c r="BF495" s="282"/>
      <c r="BG495" s="282"/>
      <c r="BH495" s="282"/>
      <c r="BI495" s="282"/>
      <c r="BJ495" s="282"/>
      <c r="BK495" s="282"/>
      <c r="BL495" s="282"/>
      <c r="BM495" s="282"/>
      <c r="BN495" s="282"/>
      <c r="BO495" s="282"/>
      <c r="BP495" s="282"/>
      <c r="BQ495" s="282"/>
      <c r="BR495" s="282"/>
      <c r="BS495" s="282"/>
      <c r="BT495" s="282"/>
      <c r="BU495" s="282"/>
      <c r="BV495" s="282"/>
      <c r="BW495" s="282"/>
      <c r="BX495" s="282"/>
      <c r="BY495" s="282"/>
      <c r="BZ495" s="282"/>
      <c r="CA495" s="282"/>
      <c r="CB495" s="282"/>
      <c r="CC495" s="282"/>
      <c r="CD495" s="282"/>
      <c r="CE495" s="282"/>
      <c r="CF495" s="282"/>
      <c r="CG495" s="282"/>
      <c r="CH495" s="282"/>
      <c r="CI495" s="282"/>
      <c r="CJ495" s="282"/>
      <c r="CK495" s="282"/>
      <c r="CL495" s="282"/>
      <c r="CM495" s="282"/>
      <c r="CN495" s="282"/>
      <c r="CO495" s="282"/>
      <c r="CP495" s="282"/>
      <c r="CQ495" s="282"/>
      <c r="CR495" s="282"/>
      <c r="CS495" s="282"/>
      <c r="CT495" s="282"/>
      <c r="CU495" s="282"/>
      <c r="CV495" s="282"/>
      <c r="CW495" s="282"/>
      <c r="CX495" s="282"/>
      <c r="CY495" s="282"/>
      <c r="CZ495" s="282"/>
      <c r="DA495" s="282"/>
      <c r="DB495" s="282"/>
      <c r="DC495" s="282"/>
      <c r="DD495" s="282"/>
      <c r="DE495" s="282"/>
      <c r="DF495" s="282"/>
      <c r="DG495" s="282"/>
      <c r="DH495" s="282"/>
      <c r="DI495" s="282"/>
      <c r="DJ495" s="282"/>
      <c r="DK495" s="282"/>
      <c r="DL495" s="282"/>
      <c r="DM495" s="282"/>
      <c r="DN495" s="282"/>
      <c r="DO495" s="282"/>
      <c r="DP495" s="282"/>
      <c r="DQ495" s="282"/>
      <c r="DR495" s="282"/>
      <c r="DS495" s="282"/>
      <c r="DT495" s="282"/>
      <c r="DU495" s="282"/>
      <c r="DV495" s="282"/>
      <c r="DW495" s="282"/>
      <c r="DX495" s="282"/>
      <c r="DY495" s="282"/>
      <c r="DZ495" s="282"/>
      <c r="EA495" s="282"/>
      <c r="EB495" s="282"/>
      <c r="EC495" s="282"/>
      <c r="ED495" s="282"/>
      <c r="EE495" s="282"/>
      <c r="EF495" s="282"/>
      <c r="EG495" s="282"/>
      <c r="EH495" s="282"/>
      <c r="EI495" s="282"/>
      <c r="EJ495" s="282"/>
      <c r="EK495" s="282"/>
      <c r="EL495" s="282"/>
      <c r="EM495" s="282"/>
      <c r="EN495" s="282"/>
      <c r="EO495" s="282"/>
      <c r="EP495" s="282"/>
      <c r="EQ495" s="282"/>
      <c r="ER495" s="282"/>
      <c r="ES495" s="282"/>
      <c r="ET495" s="282"/>
      <c r="EU495" s="282"/>
      <c r="EV495" s="282"/>
      <c r="EW495" s="282"/>
      <c r="EX495" s="282"/>
      <c r="EY495" s="282"/>
      <c r="EZ495" s="282"/>
      <c r="FA495" s="282"/>
      <c r="FB495" s="282"/>
      <c r="FC495" s="282"/>
      <c r="FD495" s="282"/>
      <c r="FE495" s="282"/>
      <c r="FF495" s="282"/>
      <c r="FG495" s="282"/>
      <c r="FH495" s="282"/>
      <c r="FI495" s="282"/>
      <c r="FJ495" s="282"/>
      <c r="FK495" s="282"/>
      <c r="FL495" s="282"/>
      <c r="FM495" s="282"/>
      <c r="FN495" s="282"/>
      <c r="FO495" s="282"/>
      <c r="FP495" s="282"/>
      <c r="FQ495" s="282"/>
      <c r="FR495" s="282"/>
      <c r="FS495" s="282"/>
      <c r="FT495" s="282"/>
      <c r="FU495" s="282"/>
      <c r="FV495" s="282"/>
      <c r="FW495" s="282"/>
      <c r="FX495" s="282"/>
      <c r="FY495" s="282"/>
      <c r="FZ495" s="282"/>
      <c r="GA495" s="282"/>
      <c r="GB495" s="282"/>
      <c r="GC495" s="282"/>
      <c r="GD495" s="282"/>
      <c r="GE495" s="282"/>
      <c r="GF495" s="282"/>
      <c r="GG495" s="282"/>
      <c r="GH495" s="282"/>
      <c r="GI495" s="282"/>
      <c r="GJ495" s="282"/>
      <c r="GK495" s="282"/>
      <c r="GL495" s="282"/>
      <c r="GM495" s="282"/>
      <c r="GN495" s="282"/>
      <c r="GO495" s="282"/>
      <c r="GP495" s="282"/>
      <c r="GQ495" s="282"/>
      <c r="GR495" s="282"/>
      <c r="GS495" s="282"/>
      <c r="GT495" s="282"/>
      <c r="GU495" s="282"/>
      <c r="GV495" s="282"/>
      <c r="GW495" s="282"/>
      <c r="GX495" s="282"/>
      <c r="GY495" s="282"/>
      <c r="GZ495" s="282"/>
      <c r="HA495" s="282"/>
      <c r="HB495" s="282"/>
      <c r="HC495" s="282"/>
      <c r="HD495" s="282"/>
      <c r="HE495" s="282"/>
      <c r="HF495" s="282"/>
      <c r="HG495" s="282"/>
      <c r="HH495" s="282"/>
      <c r="HI495" s="282"/>
      <c r="HJ495" s="282"/>
      <c r="HK495" s="282"/>
      <c r="HL495" s="282"/>
      <c r="HM495" s="282"/>
      <c r="HN495" s="282"/>
      <c r="HO495" s="282"/>
      <c r="HP495" s="282"/>
      <c r="HQ495" s="282"/>
      <c r="HR495" s="282"/>
      <c r="HS495" s="282"/>
      <c r="HT495" s="282"/>
      <c r="HU495" s="282"/>
      <c r="HV495" s="282"/>
      <c r="HW495" s="282"/>
      <c r="HX495" s="282"/>
      <c r="HY495" s="282"/>
      <c r="HZ495" s="282"/>
      <c r="IA495" s="282"/>
      <c r="IB495" s="282"/>
      <c r="IC495" s="282"/>
      <c r="ID495" s="282"/>
      <c r="IE495" s="282"/>
      <c r="IF495" s="282"/>
      <c r="IG495" s="282"/>
      <c r="IH495" s="282"/>
      <c r="II495" s="282"/>
      <c r="IJ495" s="282"/>
      <c r="IK495" s="282"/>
    </row>
    <row r="496" spans="1:245">
      <c r="A496" s="301">
        <v>200077</v>
      </c>
      <c r="B496" s="314" t="s">
        <v>839</v>
      </c>
      <c r="C496" s="291" t="s">
        <v>563</v>
      </c>
      <c r="D496" s="291" t="s">
        <v>840</v>
      </c>
      <c r="E496" s="291" t="s">
        <v>358</v>
      </c>
      <c r="F496" s="292" t="s">
        <v>871</v>
      </c>
      <c r="G496" s="293">
        <f t="shared" si="73"/>
        <v>200077</v>
      </c>
      <c r="H496" s="293">
        <f>COUNTIF($J$4:J496,J496)</f>
        <v>6</v>
      </c>
      <c r="I496" s="293" t="str">
        <f>IF(H496=1,COUNTIF($H$4:H496,1),"")</f>
        <v/>
      </c>
      <c r="J496" s="294" t="str">
        <f t="shared" si="74"/>
        <v>北区01私立04小規模A・B・C</v>
      </c>
      <c r="K496" s="294" t="str">
        <f t="shared" si="72"/>
        <v>太陽こころナーサリーあいの里</v>
      </c>
      <c r="L496" s="295"/>
      <c r="M496" s="294"/>
      <c r="V496" s="282"/>
      <c r="W496" s="282"/>
      <c r="X496" s="282"/>
      <c r="Y496" s="282"/>
      <c r="Z496" s="282"/>
      <c r="AA496" s="282"/>
      <c r="AB496" s="282"/>
      <c r="AC496" s="282"/>
      <c r="AD496" s="282"/>
      <c r="AE496" s="282"/>
      <c r="AF496" s="282"/>
      <c r="AG496" s="282"/>
      <c r="AH496" s="282"/>
      <c r="AI496" s="282"/>
      <c r="AJ496" s="282"/>
      <c r="AK496" s="282"/>
      <c r="AL496" s="282"/>
      <c r="AM496" s="282"/>
      <c r="AN496" s="282"/>
      <c r="AO496" s="282"/>
      <c r="AP496" s="282"/>
      <c r="AQ496" s="282"/>
      <c r="AR496" s="282"/>
      <c r="AS496" s="282"/>
      <c r="AT496" s="282"/>
      <c r="AU496" s="282"/>
      <c r="AV496" s="282"/>
      <c r="AW496" s="282"/>
      <c r="AX496" s="282"/>
      <c r="AY496" s="282"/>
      <c r="AZ496" s="282"/>
      <c r="BA496" s="282"/>
      <c r="BB496" s="282"/>
      <c r="BC496" s="282"/>
      <c r="BD496" s="282"/>
      <c r="BE496" s="282"/>
      <c r="BF496" s="282"/>
      <c r="BG496" s="282"/>
      <c r="BH496" s="282"/>
      <c r="BI496" s="282"/>
      <c r="BJ496" s="282"/>
      <c r="BK496" s="282"/>
      <c r="BL496" s="282"/>
      <c r="BM496" s="282"/>
      <c r="BN496" s="282"/>
      <c r="BO496" s="282"/>
      <c r="BP496" s="282"/>
      <c r="BQ496" s="282"/>
      <c r="BR496" s="282"/>
      <c r="BS496" s="282"/>
      <c r="BT496" s="282"/>
      <c r="BU496" s="282"/>
      <c r="BV496" s="282"/>
      <c r="BW496" s="282"/>
      <c r="BX496" s="282"/>
      <c r="BY496" s="282"/>
      <c r="BZ496" s="282"/>
      <c r="CA496" s="282"/>
      <c r="CB496" s="282"/>
      <c r="CC496" s="282"/>
      <c r="CD496" s="282"/>
      <c r="CE496" s="282"/>
      <c r="CF496" s="282"/>
      <c r="CG496" s="282"/>
      <c r="CH496" s="282"/>
      <c r="CI496" s="282"/>
      <c r="CJ496" s="282"/>
      <c r="CK496" s="282"/>
      <c r="CL496" s="282"/>
      <c r="CM496" s="282"/>
      <c r="CN496" s="282"/>
      <c r="CO496" s="282"/>
      <c r="CP496" s="282"/>
      <c r="CQ496" s="282"/>
      <c r="CR496" s="282"/>
      <c r="CS496" s="282"/>
      <c r="CT496" s="282"/>
      <c r="CU496" s="282"/>
      <c r="CV496" s="282"/>
      <c r="CW496" s="282"/>
      <c r="CX496" s="282"/>
      <c r="CY496" s="282"/>
      <c r="CZ496" s="282"/>
      <c r="DA496" s="282"/>
      <c r="DB496" s="282"/>
      <c r="DC496" s="282"/>
      <c r="DD496" s="282"/>
      <c r="DE496" s="282"/>
      <c r="DF496" s="282"/>
      <c r="DG496" s="282"/>
      <c r="DH496" s="282"/>
      <c r="DI496" s="282"/>
      <c r="DJ496" s="282"/>
      <c r="DK496" s="282"/>
      <c r="DL496" s="282"/>
      <c r="DM496" s="282"/>
      <c r="DN496" s="282"/>
      <c r="DO496" s="282"/>
      <c r="DP496" s="282"/>
      <c r="DQ496" s="282"/>
      <c r="DR496" s="282"/>
      <c r="DS496" s="282"/>
      <c r="DT496" s="282"/>
      <c r="DU496" s="282"/>
      <c r="DV496" s="282"/>
      <c r="DW496" s="282"/>
      <c r="DX496" s="282"/>
      <c r="DY496" s="282"/>
      <c r="DZ496" s="282"/>
      <c r="EA496" s="282"/>
      <c r="EB496" s="282"/>
      <c r="EC496" s="282"/>
      <c r="ED496" s="282"/>
      <c r="EE496" s="282"/>
      <c r="EF496" s="282"/>
      <c r="EG496" s="282"/>
      <c r="EH496" s="282"/>
      <c r="EI496" s="282"/>
      <c r="EJ496" s="282"/>
      <c r="EK496" s="282"/>
      <c r="EL496" s="282"/>
      <c r="EM496" s="282"/>
      <c r="EN496" s="282"/>
      <c r="EO496" s="282"/>
      <c r="EP496" s="282"/>
      <c r="EQ496" s="282"/>
      <c r="ER496" s="282"/>
      <c r="ES496" s="282"/>
      <c r="ET496" s="282"/>
      <c r="EU496" s="282"/>
      <c r="EV496" s="282"/>
      <c r="EW496" s="282"/>
      <c r="EX496" s="282"/>
      <c r="EY496" s="282"/>
      <c r="EZ496" s="282"/>
      <c r="FA496" s="282"/>
      <c r="FB496" s="282"/>
      <c r="FC496" s="282"/>
      <c r="FD496" s="282"/>
      <c r="FE496" s="282"/>
      <c r="FF496" s="282"/>
      <c r="FG496" s="282"/>
      <c r="FH496" s="282"/>
      <c r="FI496" s="282"/>
      <c r="FJ496" s="282"/>
      <c r="FK496" s="282"/>
      <c r="FL496" s="282"/>
      <c r="FM496" s="282"/>
      <c r="FN496" s="282"/>
      <c r="FO496" s="282"/>
      <c r="FP496" s="282"/>
      <c r="FQ496" s="282"/>
      <c r="FR496" s="282"/>
      <c r="FS496" s="282"/>
      <c r="FT496" s="282"/>
      <c r="FU496" s="282"/>
      <c r="FV496" s="282"/>
      <c r="FW496" s="282"/>
      <c r="FX496" s="282"/>
      <c r="FY496" s="282"/>
      <c r="FZ496" s="282"/>
      <c r="GA496" s="282"/>
      <c r="GB496" s="282"/>
      <c r="GC496" s="282"/>
      <c r="GD496" s="282"/>
      <c r="GE496" s="282"/>
      <c r="GF496" s="282"/>
      <c r="GG496" s="282"/>
      <c r="GH496" s="282"/>
      <c r="GI496" s="282"/>
      <c r="GJ496" s="282"/>
      <c r="GK496" s="282"/>
      <c r="GL496" s="282"/>
      <c r="GM496" s="282"/>
      <c r="GN496" s="282"/>
      <c r="GO496" s="282"/>
      <c r="GP496" s="282"/>
      <c r="GQ496" s="282"/>
      <c r="GR496" s="282"/>
      <c r="GS496" s="282"/>
      <c r="GT496" s="282"/>
      <c r="GU496" s="282"/>
      <c r="GV496" s="282"/>
      <c r="GW496" s="282"/>
      <c r="GX496" s="282"/>
      <c r="GY496" s="282"/>
      <c r="GZ496" s="282"/>
      <c r="HA496" s="282"/>
      <c r="HB496" s="282"/>
      <c r="HC496" s="282"/>
      <c r="HD496" s="282"/>
      <c r="HE496" s="282"/>
      <c r="HF496" s="282"/>
      <c r="HG496" s="282"/>
      <c r="HH496" s="282"/>
      <c r="HI496" s="282"/>
      <c r="HJ496" s="282"/>
      <c r="HK496" s="282"/>
      <c r="HL496" s="282"/>
      <c r="HM496" s="282"/>
      <c r="HN496" s="282"/>
      <c r="HO496" s="282"/>
      <c r="HP496" s="282"/>
      <c r="HQ496" s="282"/>
      <c r="HR496" s="282"/>
      <c r="HS496" s="282"/>
      <c r="HT496" s="282"/>
      <c r="HU496" s="282"/>
      <c r="HV496" s="282"/>
      <c r="HW496" s="282"/>
      <c r="HX496" s="282"/>
      <c r="HY496" s="282"/>
      <c r="HZ496" s="282"/>
      <c r="IA496" s="282"/>
      <c r="IB496" s="282"/>
      <c r="IC496" s="282"/>
      <c r="ID496" s="282"/>
      <c r="IE496" s="282"/>
      <c r="IF496" s="282"/>
      <c r="IG496" s="282"/>
      <c r="IH496" s="282"/>
      <c r="II496" s="282"/>
      <c r="IJ496" s="282"/>
      <c r="IK496" s="282"/>
    </row>
    <row r="497" spans="1:245">
      <c r="A497" s="301">
        <v>200078</v>
      </c>
      <c r="B497" s="314" t="s">
        <v>839</v>
      </c>
      <c r="C497" s="291" t="s">
        <v>563</v>
      </c>
      <c r="D497" s="291" t="s">
        <v>840</v>
      </c>
      <c r="E497" s="291" t="s">
        <v>358</v>
      </c>
      <c r="F497" s="292" t="s">
        <v>872</v>
      </c>
      <c r="G497" s="293">
        <f t="shared" si="73"/>
        <v>200078</v>
      </c>
      <c r="H497" s="293">
        <f>COUNTIF($J$4:J497,J497)</f>
        <v>7</v>
      </c>
      <c r="I497" s="293" t="str">
        <f>IF(H497=1,COUNTIF($H$4:H497,1),"")</f>
        <v/>
      </c>
      <c r="J497" s="294" t="str">
        <f t="shared" si="74"/>
        <v>北区01私立04小規模A・B・C</v>
      </c>
      <c r="K497" s="294" t="str">
        <f t="shared" si="72"/>
        <v>美友希保育園</v>
      </c>
      <c r="L497" s="295"/>
      <c r="M497" s="294"/>
      <c r="V497" s="282"/>
      <c r="W497" s="282"/>
      <c r="X497" s="282"/>
      <c r="Y497" s="282"/>
      <c r="Z497" s="282"/>
      <c r="AA497" s="282"/>
      <c r="AB497" s="282"/>
      <c r="AC497" s="282"/>
      <c r="AD497" s="282"/>
      <c r="AE497" s="282"/>
      <c r="AF497" s="282"/>
      <c r="AG497" s="282"/>
      <c r="AH497" s="282"/>
      <c r="AI497" s="282"/>
      <c r="AJ497" s="282"/>
      <c r="AK497" s="282"/>
      <c r="AL497" s="282"/>
      <c r="AM497" s="282"/>
      <c r="AN497" s="282"/>
      <c r="AO497" s="282"/>
      <c r="AP497" s="282"/>
      <c r="AQ497" s="282"/>
      <c r="AR497" s="282"/>
      <c r="AS497" s="282"/>
      <c r="AT497" s="282"/>
      <c r="AU497" s="282"/>
      <c r="AV497" s="282"/>
      <c r="AW497" s="282"/>
      <c r="AX497" s="282"/>
      <c r="AY497" s="282"/>
      <c r="AZ497" s="282"/>
      <c r="BA497" s="282"/>
      <c r="BB497" s="282"/>
      <c r="BC497" s="282"/>
      <c r="BD497" s="282"/>
      <c r="BE497" s="282"/>
      <c r="BF497" s="282"/>
      <c r="BG497" s="282"/>
      <c r="BH497" s="282"/>
      <c r="BI497" s="282"/>
      <c r="BJ497" s="282"/>
      <c r="BK497" s="282"/>
      <c r="BL497" s="282"/>
      <c r="BM497" s="282"/>
      <c r="BN497" s="282"/>
      <c r="BO497" s="282"/>
      <c r="BP497" s="282"/>
      <c r="BQ497" s="282"/>
      <c r="BR497" s="282"/>
      <c r="BS497" s="282"/>
      <c r="BT497" s="282"/>
      <c r="BU497" s="282"/>
      <c r="BV497" s="282"/>
      <c r="BW497" s="282"/>
      <c r="BX497" s="282"/>
      <c r="BY497" s="282"/>
      <c r="BZ497" s="282"/>
      <c r="CA497" s="282"/>
      <c r="CB497" s="282"/>
      <c r="CC497" s="282"/>
      <c r="CD497" s="282"/>
      <c r="CE497" s="282"/>
      <c r="CF497" s="282"/>
      <c r="CG497" s="282"/>
      <c r="CH497" s="282"/>
      <c r="CI497" s="282"/>
      <c r="CJ497" s="282"/>
      <c r="CK497" s="282"/>
      <c r="CL497" s="282"/>
      <c r="CM497" s="282"/>
      <c r="CN497" s="282"/>
      <c r="CO497" s="282"/>
      <c r="CP497" s="282"/>
      <c r="CQ497" s="282"/>
      <c r="CR497" s="282"/>
      <c r="CS497" s="282"/>
      <c r="CT497" s="282"/>
      <c r="CU497" s="282"/>
      <c r="CV497" s="282"/>
      <c r="CW497" s="282"/>
      <c r="CX497" s="282"/>
      <c r="CY497" s="282"/>
      <c r="CZ497" s="282"/>
      <c r="DA497" s="282"/>
      <c r="DB497" s="282"/>
      <c r="DC497" s="282"/>
      <c r="DD497" s="282"/>
      <c r="DE497" s="282"/>
      <c r="DF497" s="282"/>
      <c r="DG497" s="282"/>
      <c r="DH497" s="282"/>
      <c r="DI497" s="282"/>
      <c r="DJ497" s="282"/>
      <c r="DK497" s="282"/>
      <c r="DL497" s="282"/>
      <c r="DM497" s="282"/>
      <c r="DN497" s="282"/>
      <c r="DO497" s="282"/>
      <c r="DP497" s="282"/>
      <c r="DQ497" s="282"/>
      <c r="DR497" s="282"/>
      <c r="DS497" s="282"/>
      <c r="DT497" s="282"/>
      <c r="DU497" s="282"/>
      <c r="DV497" s="282"/>
      <c r="DW497" s="282"/>
      <c r="DX497" s="282"/>
      <c r="DY497" s="282"/>
      <c r="DZ497" s="282"/>
      <c r="EA497" s="282"/>
      <c r="EB497" s="282"/>
      <c r="EC497" s="282"/>
      <c r="ED497" s="282"/>
      <c r="EE497" s="282"/>
      <c r="EF497" s="282"/>
      <c r="EG497" s="282"/>
      <c r="EH497" s="282"/>
      <c r="EI497" s="282"/>
      <c r="EJ497" s="282"/>
      <c r="EK497" s="282"/>
      <c r="EL497" s="282"/>
      <c r="EM497" s="282"/>
      <c r="EN497" s="282"/>
      <c r="EO497" s="282"/>
      <c r="EP497" s="282"/>
      <c r="EQ497" s="282"/>
      <c r="ER497" s="282"/>
      <c r="ES497" s="282"/>
      <c r="ET497" s="282"/>
      <c r="EU497" s="282"/>
      <c r="EV497" s="282"/>
      <c r="EW497" s="282"/>
      <c r="EX497" s="282"/>
      <c r="EY497" s="282"/>
      <c r="EZ497" s="282"/>
      <c r="FA497" s="282"/>
      <c r="FB497" s="282"/>
      <c r="FC497" s="282"/>
      <c r="FD497" s="282"/>
      <c r="FE497" s="282"/>
      <c r="FF497" s="282"/>
      <c r="FG497" s="282"/>
      <c r="FH497" s="282"/>
      <c r="FI497" s="282"/>
      <c r="FJ497" s="282"/>
      <c r="FK497" s="282"/>
      <c r="FL497" s="282"/>
      <c r="FM497" s="282"/>
      <c r="FN497" s="282"/>
      <c r="FO497" s="282"/>
      <c r="FP497" s="282"/>
      <c r="FQ497" s="282"/>
      <c r="FR497" s="282"/>
      <c r="FS497" s="282"/>
      <c r="FT497" s="282"/>
      <c r="FU497" s="282"/>
      <c r="FV497" s="282"/>
      <c r="FW497" s="282"/>
      <c r="FX497" s="282"/>
      <c r="FY497" s="282"/>
      <c r="FZ497" s="282"/>
      <c r="GA497" s="282"/>
      <c r="GB497" s="282"/>
      <c r="GC497" s="282"/>
      <c r="GD497" s="282"/>
      <c r="GE497" s="282"/>
      <c r="GF497" s="282"/>
      <c r="GG497" s="282"/>
      <c r="GH497" s="282"/>
      <c r="GI497" s="282"/>
      <c r="GJ497" s="282"/>
      <c r="GK497" s="282"/>
      <c r="GL497" s="282"/>
      <c r="GM497" s="282"/>
      <c r="GN497" s="282"/>
      <c r="GO497" s="282"/>
      <c r="GP497" s="282"/>
      <c r="GQ497" s="282"/>
      <c r="GR497" s="282"/>
      <c r="GS497" s="282"/>
      <c r="GT497" s="282"/>
      <c r="GU497" s="282"/>
      <c r="GV497" s="282"/>
      <c r="GW497" s="282"/>
      <c r="GX497" s="282"/>
      <c r="GY497" s="282"/>
      <c r="GZ497" s="282"/>
      <c r="HA497" s="282"/>
      <c r="HB497" s="282"/>
      <c r="HC497" s="282"/>
      <c r="HD497" s="282"/>
      <c r="HE497" s="282"/>
      <c r="HF497" s="282"/>
      <c r="HG497" s="282"/>
      <c r="HH497" s="282"/>
      <c r="HI497" s="282"/>
      <c r="HJ497" s="282"/>
      <c r="HK497" s="282"/>
      <c r="HL497" s="282"/>
      <c r="HM497" s="282"/>
      <c r="HN497" s="282"/>
      <c r="HO497" s="282"/>
      <c r="HP497" s="282"/>
      <c r="HQ497" s="282"/>
      <c r="HR497" s="282"/>
      <c r="HS497" s="282"/>
      <c r="HT497" s="282"/>
      <c r="HU497" s="282"/>
      <c r="HV497" s="282"/>
      <c r="HW497" s="282"/>
      <c r="HX497" s="282"/>
      <c r="HY497" s="282"/>
      <c r="HZ497" s="282"/>
      <c r="IA497" s="282"/>
      <c r="IB497" s="282"/>
      <c r="IC497" s="282"/>
      <c r="ID497" s="282"/>
      <c r="IE497" s="282"/>
      <c r="IF497" s="282"/>
      <c r="IG497" s="282"/>
      <c r="IH497" s="282"/>
      <c r="II497" s="282"/>
      <c r="IJ497" s="282"/>
      <c r="IK497" s="282"/>
    </row>
    <row r="498" spans="1:245">
      <c r="A498" s="301">
        <v>200091</v>
      </c>
      <c r="B498" s="314" t="s">
        <v>839</v>
      </c>
      <c r="C498" s="291" t="s">
        <v>563</v>
      </c>
      <c r="D498" s="291" t="s">
        <v>840</v>
      </c>
      <c r="E498" s="291" t="s">
        <v>358</v>
      </c>
      <c r="F498" s="292" t="s">
        <v>873</v>
      </c>
      <c r="G498" s="293">
        <f t="shared" si="73"/>
        <v>200091</v>
      </c>
      <c r="H498" s="293">
        <f>COUNTIF($J$4:J498,J498)</f>
        <v>8</v>
      </c>
      <c r="I498" s="293" t="str">
        <f>IF(H498=1,COUNTIF($H$4:H498,1),"")</f>
        <v/>
      </c>
      <c r="J498" s="294" t="str">
        <f t="shared" si="74"/>
        <v>北区01私立04小規模A・B・C</v>
      </c>
      <c r="K498" s="294" t="str">
        <f t="shared" si="72"/>
        <v>太平桜の花保育園</v>
      </c>
      <c r="L498" s="295"/>
      <c r="M498" s="294"/>
      <c r="V498" s="282"/>
      <c r="W498" s="282"/>
      <c r="X498" s="282"/>
      <c r="Y498" s="282"/>
      <c r="Z498" s="282"/>
      <c r="AA498" s="282"/>
      <c r="AB498" s="282"/>
      <c r="AC498" s="282"/>
      <c r="AD498" s="282"/>
      <c r="AE498" s="282"/>
      <c r="AF498" s="282"/>
      <c r="AG498" s="282"/>
      <c r="AH498" s="282"/>
      <c r="AI498" s="282"/>
      <c r="AJ498" s="282"/>
      <c r="AK498" s="282"/>
      <c r="AL498" s="282"/>
      <c r="AM498" s="282"/>
      <c r="AN498" s="282"/>
      <c r="AO498" s="282"/>
      <c r="AP498" s="282"/>
      <c r="AQ498" s="282"/>
      <c r="AR498" s="282"/>
      <c r="AS498" s="282"/>
      <c r="AT498" s="282"/>
      <c r="AU498" s="282"/>
      <c r="AV498" s="282"/>
      <c r="AW498" s="282"/>
      <c r="AX498" s="282"/>
      <c r="AY498" s="282"/>
      <c r="AZ498" s="282"/>
      <c r="BA498" s="282"/>
      <c r="BB498" s="282"/>
      <c r="BC498" s="282"/>
      <c r="BD498" s="282"/>
      <c r="BE498" s="282"/>
      <c r="BF498" s="282"/>
      <c r="BG498" s="282"/>
      <c r="BH498" s="282"/>
      <c r="BI498" s="282"/>
      <c r="BJ498" s="282"/>
      <c r="BK498" s="282"/>
      <c r="BL498" s="282"/>
      <c r="BM498" s="282"/>
      <c r="BN498" s="282"/>
      <c r="BO498" s="282"/>
      <c r="BP498" s="282"/>
      <c r="BQ498" s="282"/>
      <c r="BR498" s="282"/>
      <c r="BS498" s="282"/>
      <c r="BT498" s="282"/>
      <c r="BU498" s="282"/>
      <c r="BV498" s="282"/>
      <c r="BW498" s="282"/>
      <c r="BX498" s="282"/>
      <c r="BY498" s="282"/>
      <c r="BZ498" s="282"/>
      <c r="CA498" s="282"/>
      <c r="CB498" s="282"/>
      <c r="CC498" s="282"/>
      <c r="CD498" s="282"/>
      <c r="CE498" s="282"/>
      <c r="CF498" s="282"/>
      <c r="CG498" s="282"/>
      <c r="CH498" s="282"/>
      <c r="CI498" s="282"/>
      <c r="CJ498" s="282"/>
      <c r="CK498" s="282"/>
      <c r="CL498" s="282"/>
      <c r="CM498" s="282"/>
      <c r="CN498" s="282"/>
      <c r="CO498" s="282"/>
      <c r="CP498" s="282"/>
      <c r="CQ498" s="282"/>
      <c r="CR498" s="282"/>
      <c r="CS498" s="282"/>
      <c r="CT498" s="282"/>
      <c r="CU498" s="282"/>
      <c r="CV498" s="282"/>
      <c r="CW498" s="282"/>
      <c r="CX498" s="282"/>
      <c r="CY498" s="282"/>
      <c r="CZ498" s="282"/>
      <c r="DA498" s="282"/>
      <c r="DB498" s="282"/>
      <c r="DC498" s="282"/>
      <c r="DD498" s="282"/>
      <c r="DE498" s="282"/>
      <c r="DF498" s="282"/>
      <c r="DG498" s="282"/>
      <c r="DH498" s="282"/>
      <c r="DI498" s="282"/>
      <c r="DJ498" s="282"/>
      <c r="DK498" s="282"/>
      <c r="DL498" s="282"/>
      <c r="DM498" s="282"/>
      <c r="DN498" s="282"/>
      <c r="DO498" s="282"/>
      <c r="DP498" s="282"/>
      <c r="DQ498" s="282"/>
      <c r="DR498" s="282"/>
      <c r="DS498" s="282"/>
      <c r="DT498" s="282"/>
      <c r="DU498" s="282"/>
      <c r="DV498" s="282"/>
      <c r="DW498" s="282"/>
      <c r="DX498" s="282"/>
      <c r="DY498" s="282"/>
      <c r="DZ498" s="282"/>
      <c r="EA498" s="282"/>
      <c r="EB498" s="282"/>
      <c r="EC498" s="282"/>
      <c r="ED498" s="282"/>
      <c r="EE498" s="282"/>
      <c r="EF498" s="282"/>
      <c r="EG498" s="282"/>
      <c r="EH498" s="282"/>
      <c r="EI498" s="282"/>
      <c r="EJ498" s="282"/>
      <c r="EK498" s="282"/>
      <c r="EL498" s="282"/>
      <c r="EM498" s="282"/>
      <c r="EN498" s="282"/>
      <c r="EO498" s="282"/>
      <c r="EP498" s="282"/>
      <c r="EQ498" s="282"/>
      <c r="ER498" s="282"/>
      <c r="ES498" s="282"/>
      <c r="ET498" s="282"/>
      <c r="EU498" s="282"/>
      <c r="EV498" s="282"/>
      <c r="EW498" s="282"/>
      <c r="EX498" s="282"/>
      <c r="EY498" s="282"/>
      <c r="EZ498" s="282"/>
      <c r="FA498" s="282"/>
      <c r="FB498" s="282"/>
      <c r="FC498" s="282"/>
      <c r="FD498" s="282"/>
      <c r="FE498" s="282"/>
      <c r="FF498" s="282"/>
      <c r="FG498" s="282"/>
      <c r="FH498" s="282"/>
      <c r="FI498" s="282"/>
      <c r="FJ498" s="282"/>
      <c r="FK498" s="282"/>
      <c r="FL498" s="282"/>
      <c r="FM498" s="282"/>
      <c r="FN498" s="282"/>
      <c r="FO498" s="282"/>
      <c r="FP498" s="282"/>
      <c r="FQ498" s="282"/>
      <c r="FR498" s="282"/>
      <c r="FS498" s="282"/>
      <c r="FT498" s="282"/>
      <c r="FU498" s="282"/>
      <c r="FV498" s="282"/>
      <c r="FW498" s="282"/>
      <c r="FX498" s="282"/>
      <c r="FY498" s="282"/>
      <c r="FZ498" s="282"/>
      <c r="GA498" s="282"/>
      <c r="GB498" s="282"/>
      <c r="GC498" s="282"/>
      <c r="GD498" s="282"/>
      <c r="GE498" s="282"/>
      <c r="GF498" s="282"/>
      <c r="GG498" s="282"/>
      <c r="GH498" s="282"/>
      <c r="GI498" s="282"/>
      <c r="GJ498" s="282"/>
      <c r="GK498" s="282"/>
      <c r="GL498" s="282"/>
      <c r="GM498" s="282"/>
      <c r="GN498" s="282"/>
      <c r="GO498" s="282"/>
      <c r="GP498" s="282"/>
      <c r="GQ498" s="282"/>
      <c r="GR498" s="282"/>
      <c r="GS498" s="282"/>
      <c r="GT498" s="282"/>
      <c r="GU498" s="282"/>
      <c r="GV498" s="282"/>
      <c r="GW498" s="282"/>
      <c r="GX498" s="282"/>
      <c r="GY498" s="282"/>
      <c r="GZ498" s="282"/>
      <c r="HA498" s="282"/>
      <c r="HB498" s="282"/>
      <c r="HC498" s="282"/>
      <c r="HD498" s="282"/>
      <c r="HE498" s="282"/>
      <c r="HF498" s="282"/>
      <c r="HG498" s="282"/>
      <c r="HH498" s="282"/>
      <c r="HI498" s="282"/>
      <c r="HJ498" s="282"/>
      <c r="HK498" s="282"/>
      <c r="HL498" s="282"/>
      <c r="HM498" s="282"/>
      <c r="HN498" s="282"/>
      <c r="HO498" s="282"/>
      <c r="HP498" s="282"/>
      <c r="HQ498" s="282"/>
      <c r="HR498" s="282"/>
      <c r="HS498" s="282"/>
      <c r="HT498" s="282"/>
      <c r="HU498" s="282"/>
      <c r="HV498" s="282"/>
      <c r="HW498" s="282"/>
      <c r="HX498" s="282"/>
      <c r="HY498" s="282"/>
      <c r="HZ498" s="282"/>
      <c r="IA498" s="282"/>
      <c r="IB498" s="282"/>
      <c r="IC498" s="282"/>
      <c r="ID498" s="282"/>
      <c r="IE498" s="282"/>
      <c r="IF498" s="282"/>
      <c r="IG498" s="282"/>
      <c r="IH498" s="282"/>
      <c r="II498" s="282"/>
      <c r="IJ498" s="282"/>
      <c r="IK498" s="282"/>
    </row>
    <row r="499" spans="1:245">
      <c r="A499" s="301">
        <v>200092</v>
      </c>
      <c r="B499" s="314" t="s">
        <v>839</v>
      </c>
      <c r="C499" s="291" t="s">
        <v>563</v>
      </c>
      <c r="D499" s="291" t="s">
        <v>840</v>
      </c>
      <c r="E499" s="291" t="s">
        <v>358</v>
      </c>
      <c r="F499" s="292" t="s">
        <v>874</v>
      </c>
      <c r="G499" s="293">
        <f t="shared" si="73"/>
        <v>200092</v>
      </c>
      <c r="H499" s="293">
        <f>COUNTIF($J$4:J499,J499)</f>
        <v>9</v>
      </c>
      <c r="I499" s="293" t="str">
        <f>IF(H499=1,COUNTIF($H$4:H499,1),"")</f>
        <v/>
      </c>
      <c r="J499" s="294" t="str">
        <f t="shared" si="74"/>
        <v>北区01私立04小規模A・B・C</v>
      </c>
      <c r="K499" s="294" t="str">
        <f t="shared" si="72"/>
        <v>北２４条はぐはぐ乳児保育園</v>
      </c>
      <c r="L499" s="295"/>
      <c r="M499" s="294"/>
      <c r="V499" s="282"/>
      <c r="W499" s="282"/>
      <c r="X499" s="282"/>
      <c r="Y499" s="282"/>
      <c r="Z499" s="282"/>
      <c r="AA499" s="282"/>
      <c r="AB499" s="282"/>
      <c r="AC499" s="282"/>
      <c r="AD499" s="282"/>
      <c r="AE499" s="282"/>
      <c r="AF499" s="282"/>
      <c r="AG499" s="282"/>
      <c r="AH499" s="282"/>
      <c r="AI499" s="282"/>
      <c r="AJ499" s="282"/>
      <c r="AK499" s="282"/>
      <c r="AL499" s="282"/>
      <c r="AM499" s="282"/>
      <c r="AN499" s="282"/>
      <c r="AO499" s="282"/>
      <c r="AP499" s="282"/>
      <c r="AQ499" s="282"/>
      <c r="AR499" s="282"/>
      <c r="AS499" s="282"/>
      <c r="AT499" s="282"/>
      <c r="AU499" s="282"/>
      <c r="AV499" s="282"/>
      <c r="AW499" s="282"/>
      <c r="AX499" s="282"/>
      <c r="AY499" s="282"/>
      <c r="AZ499" s="282"/>
      <c r="BA499" s="282"/>
      <c r="BB499" s="282"/>
      <c r="BC499" s="282"/>
      <c r="BD499" s="282"/>
      <c r="BE499" s="282"/>
      <c r="BF499" s="282"/>
      <c r="BG499" s="282"/>
      <c r="BH499" s="282"/>
      <c r="BI499" s="282"/>
      <c r="BJ499" s="282"/>
      <c r="BK499" s="282"/>
      <c r="BL499" s="282"/>
      <c r="BM499" s="282"/>
      <c r="BN499" s="282"/>
      <c r="BO499" s="282"/>
      <c r="BP499" s="282"/>
      <c r="BQ499" s="282"/>
      <c r="BR499" s="282"/>
      <c r="BS499" s="282"/>
      <c r="BT499" s="282"/>
      <c r="BU499" s="282"/>
      <c r="BV499" s="282"/>
      <c r="BW499" s="282"/>
      <c r="BX499" s="282"/>
      <c r="BY499" s="282"/>
      <c r="BZ499" s="282"/>
      <c r="CA499" s="282"/>
      <c r="CB499" s="282"/>
      <c r="CC499" s="282"/>
      <c r="CD499" s="282"/>
      <c r="CE499" s="282"/>
      <c r="CF499" s="282"/>
      <c r="CG499" s="282"/>
      <c r="CH499" s="282"/>
      <c r="CI499" s="282"/>
      <c r="CJ499" s="282"/>
      <c r="CK499" s="282"/>
      <c r="CL499" s="282"/>
      <c r="CM499" s="282"/>
      <c r="CN499" s="282"/>
      <c r="CO499" s="282"/>
      <c r="CP499" s="282"/>
      <c r="CQ499" s="282"/>
      <c r="CR499" s="282"/>
      <c r="CS499" s="282"/>
      <c r="CT499" s="282"/>
      <c r="CU499" s="282"/>
      <c r="CV499" s="282"/>
      <c r="CW499" s="282"/>
      <c r="CX499" s="282"/>
      <c r="CY499" s="282"/>
      <c r="CZ499" s="282"/>
      <c r="DA499" s="282"/>
      <c r="DB499" s="282"/>
      <c r="DC499" s="282"/>
      <c r="DD499" s="282"/>
      <c r="DE499" s="282"/>
      <c r="DF499" s="282"/>
      <c r="DG499" s="282"/>
      <c r="DH499" s="282"/>
      <c r="DI499" s="282"/>
      <c r="DJ499" s="282"/>
      <c r="DK499" s="282"/>
      <c r="DL499" s="282"/>
      <c r="DM499" s="282"/>
      <c r="DN499" s="282"/>
      <c r="DO499" s="282"/>
      <c r="DP499" s="282"/>
      <c r="DQ499" s="282"/>
      <c r="DR499" s="282"/>
      <c r="DS499" s="282"/>
      <c r="DT499" s="282"/>
      <c r="DU499" s="282"/>
      <c r="DV499" s="282"/>
      <c r="DW499" s="282"/>
      <c r="DX499" s="282"/>
      <c r="DY499" s="282"/>
      <c r="DZ499" s="282"/>
      <c r="EA499" s="282"/>
      <c r="EB499" s="282"/>
      <c r="EC499" s="282"/>
      <c r="ED499" s="282"/>
      <c r="EE499" s="282"/>
      <c r="EF499" s="282"/>
      <c r="EG499" s="282"/>
      <c r="EH499" s="282"/>
      <c r="EI499" s="282"/>
      <c r="EJ499" s="282"/>
      <c r="EK499" s="282"/>
      <c r="EL499" s="282"/>
      <c r="EM499" s="282"/>
      <c r="EN499" s="282"/>
      <c r="EO499" s="282"/>
      <c r="EP499" s="282"/>
      <c r="EQ499" s="282"/>
      <c r="ER499" s="282"/>
      <c r="ES499" s="282"/>
      <c r="ET499" s="282"/>
      <c r="EU499" s="282"/>
      <c r="EV499" s="282"/>
      <c r="EW499" s="282"/>
      <c r="EX499" s="282"/>
      <c r="EY499" s="282"/>
      <c r="EZ499" s="282"/>
      <c r="FA499" s="282"/>
      <c r="FB499" s="282"/>
      <c r="FC499" s="282"/>
      <c r="FD499" s="282"/>
      <c r="FE499" s="282"/>
      <c r="FF499" s="282"/>
      <c r="FG499" s="282"/>
      <c r="FH499" s="282"/>
      <c r="FI499" s="282"/>
      <c r="FJ499" s="282"/>
      <c r="FK499" s="282"/>
      <c r="FL499" s="282"/>
      <c r="FM499" s="282"/>
      <c r="FN499" s="282"/>
      <c r="FO499" s="282"/>
      <c r="FP499" s="282"/>
      <c r="FQ499" s="282"/>
      <c r="FR499" s="282"/>
      <c r="FS499" s="282"/>
      <c r="FT499" s="282"/>
      <c r="FU499" s="282"/>
      <c r="FV499" s="282"/>
      <c r="FW499" s="282"/>
      <c r="FX499" s="282"/>
      <c r="FY499" s="282"/>
      <c r="FZ499" s="282"/>
      <c r="GA499" s="282"/>
      <c r="GB499" s="282"/>
      <c r="GC499" s="282"/>
      <c r="GD499" s="282"/>
      <c r="GE499" s="282"/>
      <c r="GF499" s="282"/>
      <c r="GG499" s="282"/>
      <c r="GH499" s="282"/>
      <c r="GI499" s="282"/>
      <c r="GJ499" s="282"/>
      <c r="GK499" s="282"/>
      <c r="GL499" s="282"/>
      <c r="GM499" s="282"/>
      <c r="GN499" s="282"/>
      <c r="GO499" s="282"/>
      <c r="GP499" s="282"/>
      <c r="GQ499" s="282"/>
      <c r="GR499" s="282"/>
      <c r="GS499" s="282"/>
      <c r="GT499" s="282"/>
      <c r="GU499" s="282"/>
      <c r="GV499" s="282"/>
      <c r="GW499" s="282"/>
      <c r="GX499" s="282"/>
      <c r="GY499" s="282"/>
      <c r="GZ499" s="282"/>
      <c r="HA499" s="282"/>
      <c r="HB499" s="282"/>
      <c r="HC499" s="282"/>
      <c r="HD499" s="282"/>
      <c r="HE499" s="282"/>
      <c r="HF499" s="282"/>
      <c r="HG499" s="282"/>
      <c r="HH499" s="282"/>
      <c r="HI499" s="282"/>
      <c r="HJ499" s="282"/>
      <c r="HK499" s="282"/>
      <c r="HL499" s="282"/>
      <c r="HM499" s="282"/>
      <c r="HN499" s="282"/>
      <c r="HO499" s="282"/>
      <c r="HP499" s="282"/>
      <c r="HQ499" s="282"/>
      <c r="HR499" s="282"/>
      <c r="HS499" s="282"/>
      <c r="HT499" s="282"/>
      <c r="HU499" s="282"/>
      <c r="HV499" s="282"/>
      <c r="HW499" s="282"/>
      <c r="HX499" s="282"/>
      <c r="HY499" s="282"/>
      <c r="HZ499" s="282"/>
      <c r="IA499" s="282"/>
      <c r="IB499" s="282"/>
      <c r="IC499" s="282"/>
      <c r="ID499" s="282"/>
      <c r="IE499" s="282"/>
      <c r="IF499" s="282"/>
      <c r="IG499" s="282"/>
      <c r="IH499" s="282"/>
      <c r="II499" s="282"/>
      <c r="IJ499" s="282"/>
      <c r="IK499" s="282"/>
    </row>
    <row r="500" spans="1:245">
      <c r="A500" s="301">
        <v>200095</v>
      </c>
      <c r="B500" s="314" t="s">
        <v>839</v>
      </c>
      <c r="C500" s="291" t="s">
        <v>563</v>
      </c>
      <c r="D500" s="291" t="s">
        <v>840</v>
      </c>
      <c r="E500" s="291" t="s">
        <v>358</v>
      </c>
      <c r="F500" s="292" t="s">
        <v>875</v>
      </c>
      <c r="G500" s="293">
        <f t="shared" si="73"/>
        <v>200095</v>
      </c>
      <c r="H500" s="293">
        <f>COUNTIF($J$4:J500,J500)</f>
        <v>10</v>
      </c>
      <c r="I500" s="293" t="str">
        <f>IF(H500=1,COUNTIF($H$4:H500,1),"")</f>
        <v/>
      </c>
      <c r="J500" s="294" t="str">
        <f t="shared" si="74"/>
        <v>北区01私立04小規模A・B・C</v>
      </c>
      <c r="K500" s="294" t="str">
        <f t="shared" si="72"/>
        <v>麻生アンジェロ保育園</v>
      </c>
      <c r="L500" s="295"/>
      <c r="M500" s="294"/>
      <c r="V500" s="282"/>
      <c r="W500" s="282"/>
      <c r="X500" s="282"/>
      <c r="Y500" s="282"/>
      <c r="Z500" s="282"/>
      <c r="AA500" s="282"/>
      <c r="AB500" s="282"/>
      <c r="AC500" s="282"/>
      <c r="AD500" s="282"/>
      <c r="AE500" s="282"/>
      <c r="AF500" s="282"/>
      <c r="AG500" s="282"/>
      <c r="AH500" s="282"/>
      <c r="AI500" s="282"/>
      <c r="AJ500" s="282"/>
      <c r="AK500" s="282"/>
      <c r="AL500" s="282"/>
      <c r="AM500" s="282"/>
      <c r="AN500" s="282"/>
      <c r="AO500" s="282"/>
      <c r="AP500" s="282"/>
      <c r="AQ500" s="282"/>
      <c r="AR500" s="282"/>
      <c r="AS500" s="282"/>
      <c r="AT500" s="282"/>
      <c r="AU500" s="282"/>
      <c r="AV500" s="282"/>
      <c r="AW500" s="282"/>
      <c r="AX500" s="282"/>
      <c r="AY500" s="282"/>
      <c r="AZ500" s="282"/>
      <c r="BA500" s="282"/>
      <c r="BB500" s="282"/>
      <c r="BC500" s="282"/>
      <c r="BD500" s="282"/>
      <c r="BE500" s="282"/>
      <c r="BF500" s="282"/>
      <c r="BG500" s="282"/>
      <c r="BH500" s="282"/>
      <c r="BI500" s="282"/>
      <c r="BJ500" s="282"/>
      <c r="BK500" s="282"/>
      <c r="BL500" s="282"/>
      <c r="BM500" s="282"/>
      <c r="BN500" s="282"/>
      <c r="BO500" s="282"/>
      <c r="BP500" s="282"/>
      <c r="BQ500" s="282"/>
      <c r="BR500" s="282"/>
      <c r="BS500" s="282"/>
      <c r="BT500" s="282"/>
      <c r="BU500" s="282"/>
      <c r="BV500" s="282"/>
      <c r="BW500" s="282"/>
      <c r="BX500" s="282"/>
      <c r="BY500" s="282"/>
      <c r="BZ500" s="282"/>
      <c r="CA500" s="282"/>
      <c r="CB500" s="282"/>
      <c r="CC500" s="282"/>
      <c r="CD500" s="282"/>
      <c r="CE500" s="282"/>
      <c r="CF500" s="282"/>
      <c r="CG500" s="282"/>
      <c r="CH500" s="282"/>
      <c r="CI500" s="282"/>
      <c r="CJ500" s="282"/>
      <c r="CK500" s="282"/>
      <c r="CL500" s="282"/>
      <c r="CM500" s="282"/>
      <c r="CN500" s="282"/>
      <c r="CO500" s="282"/>
      <c r="CP500" s="282"/>
      <c r="CQ500" s="282"/>
      <c r="CR500" s="282"/>
      <c r="CS500" s="282"/>
      <c r="CT500" s="282"/>
      <c r="CU500" s="282"/>
      <c r="CV500" s="282"/>
      <c r="CW500" s="282"/>
      <c r="CX500" s="282"/>
      <c r="CY500" s="282"/>
      <c r="CZ500" s="282"/>
      <c r="DA500" s="282"/>
      <c r="DB500" s="282"/>
      <c r="DC500" s="282"/>
      <c r="DD500" s="282"/>
      <c r="DE500" s="282"/>
      <c r="DF500" s="282"/>
      <c r="DG500" s="282"/>
      <c r="DH500" s="282"/>
      <c r="DI500" s="282"/>
      <c r="DJ500" s="282"/>
      <c r="DK500" s="282"/>
      <c r="DL500" s="282"/>
      <c r="DM500" s="282"/>
      <c r="DN500" s="282"/>
      <c r="DO500" s="282"/>
      <c r="DP500" s="282"/>
      <c r="DQ500" s="282"/>
      <c r="DR500" s="282"/>
      <c r="DS500" s="282"/>
      <c r="DT500" s="282"/>
      <c r="DU500" s="282"/>
      <c r="DV500" s="282"/>
      <c r="DW500" s="282"/>
      <c r="DX500" s="282"/>
      <c r="DY500" s="282"/>
      <c r="DZ500" s="282"/>
      <c r="EA500" s="282"/>
      <c r="EB500" s="282"/>
      <c r="EC500" s="282"/>
      <c r="ED500" s="282"/>
      <c r="EE500" s="282"/>
      <c r="EF500" s="282"/>
      <c r="EG500" s="282"/>
      <c r="EH500" s="282"/>
      <c r="EI500" s="282"/>
      <c r="EJ500" s="282"/>
      <c r="EK500" s="282"/>
      <c r="EL500" s="282"/>
      <c r="EM500" s="282"/>
      <c r="EN500" s="282"/>
      <c r="EO500" s="282"/>
      <c r="EP500" s="282"/>
      <c r="EQ500" s="282"/>
      <c r="ER500" s="282"/>
      <c r="ES500" s="282"/>
      <c r="ET500" s="282"/>
      <c r="EU500" s="282"/>
      <c r="EV500" s="282"/>
      <c r="EW500" s="282"/>
      <c r="EX500" s="282"/>
      <c r="EY500" s="282"/>
      <c r="EZ500" s="282"/>
      <c r="FA500" s="282"/>
      <c r="FB500" s="282"/>
      <c r="FC500" s="282"/>
      <c r="FD500" s="282"/>
      <c r="FE500" s="282"/>
      <c r="FF500" s="282"/>
      <c r="FG500" s="282"/>
      <c r="FH500" s="282"/>
      <c r="FI500" s="282"/>
      <c r="FJ500" s="282"/>
      <c r="FK500" s="282"/>
      <c r="FL500" s="282"/>
      <c r="FM500" s="282"/>
      <c r="FN500" s="282"/>
      <c r="FO500" s="282"/>
      <c r="FP500" s="282"/>
      <c r="FQ500" s="282"/>
      <c r="FR500" s="282"/>
      <c r="FS500" s="282"/>
      <c r="FT500" s="282"/>
      <c r="FU500" s="282"/>
      <c r="FV500" s="282"/>
      <c r="FW500" s="282"/>
      <c r="FX500" s="282"/>
      <c r="FY500" s="282"/>
      <c r="FZ500" s="282"/>
      <c r="GA500" s="282"/>
      <c r="GB500" s="282"/>
      <c r="GC500" s="282"/>
      <c r="GD500" s="282"/>
      <c r="GE500" s="282"/>
      <c r="GF500" s="282"/>
      <c r="GG500" s="282"/>
      <c r="GH500" s="282"/>
      <c r="GI500" s="282"/>
      <c r="GJ500" s="282"/>
      <c r="GK500" s="282"/>
      <c r="GL500" s="282"/>
      <c r="GM500" s="282"/>
      <c r="GN500" s="282"/>
      <c r="GO500" s="282"/>
      <c r="GP500" s="282"/>
      <c r="GQ500" s="282"/>
      <c r="GR500" s="282"/>
      <c r="GS500" s="282"/>
      <c r="GT500" s="282"/>
      <c r="GU500" s="282"/>
      <c r="GV500" s="282"/>
      <c r="GW500" s="282"/>
      <c r="GX500" s="282"/>
      <c r="GY500" s="282"/>
      <c r="GZ500" s="282"/>
      <c r="HA500" s="282"/>
      <c r="HB500" s="282"/>
      <c r="HC500" s="282"/>
      <c r="HD500" s="282"/>
      <c r="HE500" s="282"/>
      <c r="HF500" s="282"/>
      <c r="HG500" s="282"/>
      <c r="HH500" s="282"/>
      <c r="HI500" s="282"/>
      <c r="HJ500" s="282"/>
      <c r="HK500" s="282"/>
      <c r="HL500" s="282"/>
      <c r="HM500" s="282"/>
      <c r="HN500" s="282"/>
      <c r="HO500" s="282"/>
      <c r="HP500" s="282"/>
      <c r="HQ500" s="282"/>
      <c r="HR500" s="282"/>
      <c r="HS500" s="282"/>
      <c r="HT500" s="282"/>
      <c r="HU500" s="282"/>
      <c r="HV500" s="282"/>
      <c r="HW500" s="282"/>
      <c r="HX500" s="282"/>
      <c r="HY500" s="282"/>
      <c r="HZ500" s="282"/>
      <c r="IA500" s="282"/>
      <c r="IB500" s="282"/>
      <c r="IC500" s="282"/>
      <c r="ID500" s="282"/>
      <c r="IE500" s="282"/>
      <c r="IF500" s="282"/>
      <c r="IG500" s="282"/>
      <c r="IH500" s="282"/>
      <c r="II500" s="282"/>
      <c r="IJ500" s="282"/>
      <c r="IK500" s="282"/>
    </row>
    <row r="501" spans="1:245">
      <c r="A501" s="301">
        <v>200100</v>
      </c>
      <c r="B501" s="314" t="s">
        <v>839</v>
      </c>
      <c r="C501" s="291" t="s">
        <v>563</v>
      </c>
      <c r="D501" s="291" t="s">
        <v>840</v>
      </c>
      <c r="E501" s="291" t="s">
        <v>358</v>
      </c>
      <c r="F501" s="292" t="s">
        <v>876</v>
      </c>
      <c r="G501" s="293">
        <f t="shared" si="73"/>
        <v>200100</v>
      </c>
      <c r="H501" s="293">
        <f>COUNTIF($J$4:J501,J501)</f>
        <v>11</v>
      </c>
      <c r="I501" s="293" t="str">
        <f>IF(H501=1,COUNTIF($H$4:H501,1),"")</f>
        <v/>
      </c>
      <c r="J501" s="294" t="str">
        <f t="shared" si="74"/>
        <v>北区01私立04小規模A・B・C</v>
      </c>
      <c r="K501" s="294" t="str">
        <f t="shared" si="72"/>
        <v>オリオン</v>
      </c>
      <c r="L501" s="295"/>
      <c r="M501" s="294"/>
      <c r="V501" s="282"/>
      <c r="W501" s="282"/>
      <c r="X501" s="282"/>
      <c r="Y501" s="282"/>
      <c r="Z501" s="282"/>
      <c r="AA501" s="282"/>
      <c r="AB501" s="282"/>
      <c r="AC501" s="282"/>
      <c r="AD501" s="282"/>
      <c r="AE501" s="282"/>
      <c r="AF501" s="282"/>
      <c r="AG501" s="282"/>
      <c r="AH501" s="282"/>
      <c r="AI501" s="282"/>
      <c r="AJ501" s="282"/>
      <c r="AK501" s="282"/>
      <c r="AL501" s="282"/>
      <c r="AM501" s="282"/>
      <c r="AN501" s="282"/>
      <c r="AO501" s="282"/>
      <c r="AP501" s="282"/>
      <c r="AQ501" s="282"/>
      <c r="AR501" s="282"/>
      <c r="AS501" s="282"/>
      <c r="AT501" s="282"/>
      <c r="AU501" s="282"/>
      <c r="AV501" s="282"/>
      <c r="AW501" s="282"/>
      <c r="AX501" s="282"/>
      <c r="AY501" s="282"/>
      <c r="AZ501" s="282"/>
      <c r="BA501" s="282"/>
      <c r="BB501" s="282"/>
      <c r="BC501" s="282"/>
      <c r="BD501" s="282"/>
      <c r="BE501" s="282"/>
      <c r="BF501" s="282"/>
      <c r="BG501" s="282"/>
      <c r="BH501" s="282"/>
      <c r="BI501" s="282"/>
      <c r="BJ501" s="282"/>
      <c r="BK501" s="282"/>
      <c r="BL501" s="282"/>
      <c r="BM501" s="282"/>
      <c r="BN501" s="282"/>
      <c r="BO501" s="282"/>
      <c r="BP501" s="282"/>
      <c r="BQ501" s="282"/>
      <c r="BR501" s="282"/>
      <c r="BS501" s="282"/>
      <c r="BT501" s="282"/>
      <c r="BU501" s="282"/>
      <c r="BV501" s="282"/>
      <c r="BW501" s="282"/>
      <c r="BX501" s="282"/>
      <c r="BY501" s="282"/>
      <c r="BZ501" s="282"/>
      <c r="CA501" s="282"/>
      <c r="CB501" s="282"/>
      <c r="CC501" s="282"/>
      <c r="CD501" s="282"/>
      <c r="CE501" s="282"/>
      <c r="CF501" s="282"/>
      <c r="CG501" s="282"/>
      <c r="CH501" s="282"/>
      <c r="CI501" s="282"/>
      <c r="CJ501" s="282"/>
      <c r="CK501" s="282"/>
      <c r="CL501" s="282"/>
      <c r="CM501" s="282"/>
      <c r="CN501" s="282"/>
      <c r="CO501" s="282"/>
      <c r="CP501" s="282"/>
      <c r="CQ501" s="282"/>
      <c r="CR501" s="282"/>
      <c r="CS501" s="282"/>
      <c r="CT501" s="282"/>
      <c r="CU501" s="282"/>
      <c r="CV501" s="282"/>
      <c r="CW501" s="282"/>
      <c r="CX501" s="282"/>
      <c r="CY501" s="282"/>
      <c r="CZ501" s="282"/>
      <c r="DA501" s="282"/>
      <c r="DB501" s="282"/>
      <c r="DC501" s="282"/>
      <c r="DD501" s="282"/>
      <c r="DE501" s="282"/>
      <c r="DF501" s="282"/>
      <c r="DG501" s="282"/>
      <c r="DH501" s="282"/>
      <c r="DI501" s="282"/>
      <c r="DJ501" s="282"/>
      <c r="DK501" s="282"/>
      <c r="DL501" s="282"/>
      <c r="DM501" s="282"/>
      <c r="DN501" s="282"/>
      <c r="DO501" s="282"/>
      <c r="DP501" s="282"/>
      <c r="DQ501" s="282"/>
      <c r="DR501" s="282"/>
      <c r="DS501" s="282"/>
      <c r="DT501" s="282"/>
      <c r="DU501" s="282"/>
      <c r="DV501" s="282"/>
      <c r="DW501" s="282"/>
      <c r="DX501" s="282"/>
      <c r="DY501" s="282"/>
      <c r="DZ501" s="282"/>
      <c r="EA501" s="282"/>
      <c r="EB501" s="282"/>
      <c r="EC501" s="282"/>
      <c r="ED501" s="282"/>
      <c r="EE501" s="282"/>
      <c r="EF501" s="282"/>
      <c r="EG501" s="282"/>
      <c r="EH501" s="282"/>
      <c r="EI501" s="282"/>
      <c r="EJ501" s="282"/>
      <c r="EK501" s="282"/>
      <c r="EL501" s="282"/>
      <c r="EM501" s="282"/>
      <c r="EN501" s="282"/>
      <c r="EO501" s="282"/>
      <c r="EP501" s="282"/>
      <c r="EQ501" s="282"/>
      <c r="ER501" s="282"/>
      <c r="ES501" s="282"/>
      <c r="ET501" s="282"/>
      <c r="EU501" s="282"/>
      <c r="EV501" s="282"/>
      <c r="EW501" s="282"/>
      <c r="EX501" s="282"/>
      <c r="EY501" s="282"/>
      <c r="EZ501" s="282"/>
      <c r="FA501" s="282"/>
      <c r="FB501" s="282"/>
      <c r="FC501" s="282"/>
      <c r="FD501" s="282"/>
      <c r="FE501" s="282"/>
      <c r="FF501" s="282"/>
      <c r="FG501" s="282"/>
      <c r="FH501" s="282"/>
      <c r="FI501" s="282"/>
      <c r="FJ501" s="282"/>
      <c r="FK501" s="282"/>
      <c r="FL501" s="282"/>
      <c r="FM501" s="282"/>
      <c r="FN501" s="282"/>
      <c r="FO501" s="282"/>
      <c r="FP501" s="282"/>
      <c r="FQ501" s="282"/>
      <c r="FR501" s="282"/>
      <c r="FS501" s="282"/>
      <c r="FT501" s="282"/>
      <c r="FU501" s="282"/>
      <c r="FV501" s="282"/>
      <c r="FW501" s="282"/>
      <c r="FX501" s="282"/>
      <c r="FY501" s="282"/>
      <c r="FZ501" s="282"/>
      <c r="GA501" s="282"/>
      <c r="GB501" s="282"/>
      <c r="GC501" s="282"/>
      <c r="GD501" s="282"/>
      <c r="GE501" s="282"/>
      <c r="GF501" s="282"/>
      <c r="GG501" s="282"/>
      <c r="GH501" s="282"/>
      <c r="GI501" s="282"/>
      <c r="GJ501" s="282"/>
      <c r="GK501" s="282"/>
      <c r="GL501" s="282"/>
      <c r="GM501" s="282"/>
      <c r="GN501" s="282"/>
      <c r="GO501" s="282"/>
      <c r="GP501" s="282"/>
      <c r="GQ501" s="282"/>
      <c r="GR501" s="282"/>
      <c r="GS501" s="282"/>
      <c r="GT501" s="282"/>
      <c r="GU501" s="282"/>
      <c r="GV501" s="282"/>
      <c r="GW501" s="282"/>
      <c r="GX501" s="282"/>
      <c r="GY501" s="282"/>
      <c r="GZ501" s="282"/>
      <c r="HA501" s="282"/>
      <c r="HB501" s="282"/>
      <c r="HC501" s="282"/>
      <c r="HD501" s="282"/>
      <c r="HE501" s="282"/>
      <c r="HF501" s="282"/>
      <c r="HG501" s="282"/>
      <c r="HH501" s="282"/>
      <c r="HI501" s="282"/>
      <c r="HJ501" s="282"/>
      <c r="HK501" s="282"/>
      <c r="HL501" s="282"/>
      <c r="HM501" s="282"/>
      <c r="HN501" s="282"/>
      <c r="HO501" s="282"/>
      <c r="HP501" s="282"/>
      <c r="HQ501" s="282"/>
      <c r="HR501" s="282"/>
      <c r="HS501" s="282"/>
      <c r="HT501" s="282"/>
      <c r="HU501" s="282"/>
      <c r="HV501" s="282"/>
      <c r="HW501" s="282"/>
      <c r="HX501" s="282"/>
      <c r="HY501" s="282"/>
      <c r="HZ501" s="282"/>
      <c r="IA501" s="282"/>
      <c r="IB501" s="282"/>
      <c r="IC501" s="282"/>
      <c r="ID501" s="282"/>
      <c r="IE501" s="282"/>
      <c r="IF501" s="282"/>
      <c r="IG501" s="282"/>
      <c r="IH501" s="282"/>
      <c r="II501" s="282"/>
      <c r="IJ501" s="282"/>
      <c r="IK501" s="282"/>
    </row>
    <row r="502" spans="1:245">
      <c r="A502" s="301">
        <v>200101</v>
      </c>
      <c r="B502" s="314" t="s">
        <v>839</v>
      </c>
      <c r="C502" s="291" t="s">
        <v>563</v>
      </c>
      <c r="D502" s="291" t="s">
        <v>840</v>
      </c>
      <c r="E502" s="291" t="s">
        <v>358</v>
      </c>
      <c r="F502" s="292" t="s">
        <v>877</v>
      </c>
      <c r="G502" s="293">
        <f t="shared" si="73"/>
        <v>200101</v>
      </c>
      <c r="H502" s="293">
        <f>COUNTIF($J$4:J502,J502)</f>
        <v>12</v>
      </c>
      <c r="I502" s="293" t="str">
        <f>IF(H502=1,COUNTIF($H$4:H502,1),"")</f>
        <v/>
      </c>
      <c r="J502" s="294" t="str">
        <f t="shared" si="74"/>
        <v>北区01私立04小規模A・B・C</v>
      </c>
      <c r="K502" s="294" t="str">
        <f t="shared" si="72"/>
        <v>木育こどもの家屯田園</v>
      </c>
      <c r="L502" s="295"/>
      <c r="M502" s="294"/>
      <c r="V502" s="282"/>
      <c r="W502" s="282"/>
      <c r="X502" s="282"/>
      <c r="Y502" s="282"/>
      <c r="Z502" s="282"/>
      <c r="AA502" s="282"/>
      <c r="AB502" s="282"/>
      <c r="AC502" s="282"/>
      <c r="AD502" s="282"/>
      <c r="AE502" s="282"/>
      <c r="AF502" s="282"/>
      <c r="AG502" s="282"/>
      <c r="AH502" s="282"/>
      <c r="AI502" s="282"/>
      <c r="AJ502" s="282"/>
      <c r="AK502" s="282"/>
      <c r="AL502" s="282"/>
      <c r="AM502" s="282"/>
      <c r="AN502" s="282"/>
      <c r="AO502" s="282"/>
      <c r="AP502" s="282"/>
      <c r="AQ502" s="282"/>
      <c r="AR502" s="282"/>
      <c r="AS502" s="282"/>
      <c r="AT502" s="282"/>
      <c r="AU502" s="282"/>
      <c r="AV502" s="282"/>
      <c r="AW502" s="282"/>
      <c r="AX502" s="282"/>
      <c r="AY502" s="282"/>
      <c r="AZ502" s="282"/>
      <c r="BA502" s="282"/>
      <c r="BB502" s="282"/>
      <c r="BC502" s="282"/>
      <c r="BD502" s="282"/>
      <c r="BE502" s="282"/>
      <c r="BF502" s="282"/>
      <c r="BG502" s="282"/>
      <c r="BH502" s="282"/>
      <c r="BI502" s="282"/>
      <c r="BJ502" s="282"/>
      <c r="BK502" s="282"/>
      <c r="BL502" s="282"/>
      <c r="BM502" s="282"/>
      <c r="BN502" s="282"/>
      <c r="BO502" s="282"/>
      <c r="BP502" s="282"/>
      <c r="BQ502" s="282"/>
      <c r="BR502" s="282"/>
      <c r="BS502" s="282"/>
      <c r="BT502" s="282"/>
      <c r="BU502" s="282"/>
      <c r="BV502" s="282"/>
      <c r="BW502" s="282"/>
      <c r="BX502" s="282"/>
      <c r="BY502" s="282"/>
      <c r="BZ502" s="282"/>
      <c r="CA502" s="282"/>
      <c r="CB502" s="282"/>
      <c r="CC502" s="282"/>
      <c r="CD502" s="282"/>
      <c r="CE502" s="282"/>
      <c r="CF502" s="282"/>
      <c r="CG502" s="282"/>
      <c r="CH502" s="282"/>
      <c r="CI502" s="282"/>
      <c r="CJ502" s="282"/>
      <c r="CK502" s="282"/>
      <c r="CL502" s="282"/>
      <c r="CM502" s="282"/>
      <c r="CN502" s="282"/>
      <c r="CO502" s="282"/>
      <c r="CP502" s="282"/>
      <c r="CQ502" s="282"/>
      <c r="CR502" s="282"/>
      <c r="CS502" s="282"/>
      <c r="CT502" s="282"/>
      <c r="CU502" s="282"/>
      <c r="CV502" s="282"/>
      <c r="CW502" s="282"/>
      <c r="CX502" s="282"/>
      <c r="CY502" s="282"/>
      <c r="CZ502" s="282"/>
      <c r="DA502" s="282"/>
      <c r="DB502" s="282"/>
      <c r="DC502" s="282"/>
      <c r="DD502" s="282"/>
      <c r="DE502" s="282"/>
      <c r="DF502" s="282"/>
      <c r="DG502" s="282"/>
      <c r="DH502" s="282"/>
      <c r="DI502" s="282"/>
      <c r="DJ502" s="282"/>
      <c r="DK502" s="282"/>
      <c r="DL502" s="282"/>
      <c r="DM502" s="282"/>
      <c r="DN502" s="282"/>
      <c r="DO502" s="282"/>
      <c r="DP502" s="282"/>
      <c r="DQ502" s="282"/>
      <c r="DR502" s="282"/>
      <c r="DS502" s="282"/>
      <c r="DT502" s="282"/>
      <c r="DU502" s="282"/>
      <c r="DV502" s="282"/>
      <c r="DW502" s="282"/>
      <c r="DX502" s="282"/>
      <c r="DY502" s="282"/>
      <c r="DZ502" s="282"/>
      <c r="EA502" s="282"/>
      <c r="EB502" s="282"/>
      <c r="EC502" s="282"/>
      <c r="ED502" s="282"/>
      <c r="EE502" s="282"/>
      <c r="EF502" s="282"/>
      <c r="EG502" s="282"/>
      <c r="EH502" s="282"/>
      <c r="EI502" s="282"/>
      <c r="EJ502" s="282"/>
      <c r="EK502" s="282"/>
      <c r="EL502" s="282"/>
      <c r="EM502" s="282"/>
      <c r="EN502" s="282"/>
      <c r="EO502" s="282"/>
      <c r="EP502" s="282"/>
      <c r="EQ502" s="282"/>
      <c r="ER502" s="282"/>
      <c r="ES502" s="282"/>
      <c r="ET502" s="282"/>
      <c r="EU502" s="282"/>
      <c r="EV502" s="282"/>
      <c r="EW502" s="282"/>
      <c r="EX502" s="282"/>
      <c r="EY502" s="282"/>
      <c r="EZ502" s="282"/>
      <c r="FA502" s="282"/>
      <c r="FB502" s="282"/>
      <c r="FC502" s="282"/>
      <c r="FD502" s="282"/>
      <c r="FE502" s="282"/>
      <c r="FF502" s="282"/>
      <c r="FG502" s="282"/>
      <c r="FH502" s="282"/>
      <c r="FI502" s="282"/>
      <c r="FJ502" s="282"/>
      <c r="FK502" s="282"/>
      <c r="FL502" s="282"/>
      <c r="FM502" s="282"/>
      <c r="FN502" s="282"/>
      <c r="FO502" s="282"/>
      <c r="FP502" s="282"/>
      <c r="FQ502" s="282"/>
      <c r="FR502" s="282"/>
      <c r="FS502" s="282"/>
      <c r="FT502" s="282"/>
      <c r="FU502" s="282"/>
      <c r="FV502" s="282"/>
      <c r="FW502" s="282"/>
      <c r="FX502" s="282"/>
      <c r="FY502" s="282"/>
      <c r="FZ502" s="282"/>
      <c r="GA502" s="282"/>
      <c r="GB502" s="282"/>
      <c r="GC502" s="282"/>
      <c r="GD502" s="282"/>
      <c r="GE502" s="282"/>
      <c r="GF502" s="282"/>
      <c r="GG502" s="282"/>
      <c r="GH502" s="282"/>
      <c r="GI502" s="282"/>
      <c r="GJ502" s="282"/>
      <c r="GK502" s="282"/>
      <c r="GL502" s="282"/>
      <c r="GM502" s="282"/>
      <c r="GN502" s="282"/>
      <c r="GO502" s="282"/>
      <c r="GP502" s="282"/>
      <c r="GQ502" s="282"/>
      <c r="GR502" s="282"/>
      <c r="GS502" s="282"/>
      <c r="GT502" s="282"/>
      <c r="GU502" s="282"/>
      <c r="GV502" s="282"/>
      <c r="GW502" s="282"/>
      <c r="GX502" s="282"/>
      <c r="GY502" s="282"/>
      <c r="GZ502" s="282"/>
      <c r="HA502" s="282"/>
      <c r="HB502" s="282"/>
      <c r="HC502" s="282"/>
      <c r="HD502" s="282"/>
      <c r="HE502" s="282"/>
      <c r="HF502" s="282"/>
      <c r="HG502" s="282"/>
      <c r="HH502" s="282"/>
      <c r="HI502" s="282"/>
      <c r="HJ502" s="282"/>
      <c r="HK502" s="282"/>
      <c r="HL502" s="282"/>
      <c r="HM502" s="282"/>
      <c r="HN502" s="282"/>
      <c r="HO502" s="282"/>
      <c r="HP502" s="282"/>
      <c r="HQ502" s="282"/>
      <c r="HR502" s="282"/>
      <c r="HS502" s="282"/>
      <c r="HT502" s="282"/>
      <c r="HU502" s="282"/>
      <c r="HV502" s="282"/>
      <c r="HW502" s="282"/>
      <c r="HX502" s="282"/>
      <c r="HY502" s="282"/>
      <c r="HZ502" s="282"/>
      <c r="IA502" s="282"/>
      <c r="IB502" s="282"/>
      <c r="IC502" s="282"/>
      <c r="ID502" s="282"/>
      <c r="IE502" s="282"/>
      <c r="IF502" s="282"/>
      <c r="IG502" s="282"/>
      <c r="IH502" s="282"/>
      <c r="II502" s="282"/>
      <c r="IJ502" s="282"/>
      <c r="IK502" s="282"/>
    </row>
    <row r="503" spans="1:245">
      <c r="A503" s="301">
        <v>200103</v>
      </c>
      <c r="B503" s="314" t="s">
        <v>839</v>
      </c>
      <c r="C503" s="291" t="s">
        <v>563</v>
      </c>
      <c r="D503" s="291" t="s">
        <v>840</v>
      </c>
      <c r="E503" s="291" t="s">
        <v>358</v>
      </c>
      <c r="F503" s="292" t="s">
        <v>878</v>
      </c>
      <c r="G503" s="293">
        <f t="shared" si="73"/>
        <v>200103</v>
      </c>
      <c r="H503" s="293">
        <f>COUNTIF($J$4:J503,J503)</f>
        <v>13</v>
      </c>
      <c r="I503" s="293" t="str">
        <f>IF(H503=1,COUNTIF($H$4:H503,1),"")</f>
        <v/>
      </c>
      <c r="J503" s="294" t="str">
        <f t="shared" si="74"/>
        <v>北区01私立04小規模A・B・C</v>
      </c>
      <c r="K503" s="294" t="str">
        <f t="shared" si="72"/>
        <v>きずな新琴似保育園</v>
      </c>
      <c r="L503" s="295"/>
      <c r="M503" s="294"/>
      <c r="V503" s="282"/>
      <c r="W503" s="282"/>
      <c r="X503" s="282"/>
      <c r="Y503" s="282"/>
      <c r="Z503" s="282"/>
      <c r="AA503" s="282"/>
      <c r="AB503" s="282"/>
      <c r="AC503" s="282"/>
      <c r="AD503" s="282"/>
      <c r="AE503" s="282"/>
      <c r="AF503" s="282"/>
      <c r="AG503" s="282"/>
      <c r="AH503" s="282"/>
      <c r="AI503" s="282"/>
      <c r="AJ503" s="282"/>
      <c r="AK503" s="282"/>
      <c r="AL503" s="282"/>
      <c r="AM503" s="282"/>
      <c r="AN503" s="282"/>
      <c r="AO503" s="282"/>
      <c r="AP503" s="282"/>
      <c r="AQ503" s="282"/>
      <c r="AR503" s="282"/>
      <c r="AS503" s="282"/>
      <c r="AT503" s="282"/>
      <c r="AU503" s="282"/>
      <c r="AV503" s="282"/>
      <c r="AW503" s="282"/>
      <c r="AX503" s="282"/>
      <c r="AY503" s="282"/>
      <c r="AZ503" s="282"/>
      <c r="BA503" s="282"/>
      <c r="BB503" s="282"/>
      <c r="BC503" s="282"/>
      <c r="BD503" s="282"/>
      <c r="BE503" s="282"/>
      <c r="BF503" s="282"/>
      <c r="BG503" s="282"/>
      <c r="BH503" s="282"/>
      <c r="BI503" s="282"/>
      <c r="BJ503" s="282"/>
      <c r="BK503" s="282"/>
      <c r="BL503" s="282"/>
      <c r="BM503" s="282"/>
      <c r="BN503" s="282"/>
      <c r="BO503" s="282"/>
      <c r="BP503" s="282"/>
      <c r="BQ503" s="282"/>
      <c r="BR503" s="282"/>
      <c r="BS503" s="282"/>
      <c r="BT503" s="282"/>
      <c r="BU503" s="282"/>
      <c r="BV503" s="282"/>
      <c r="BW503" s="282"/>
      <c r="BX503" s="282"/>
      <c r="BY503" s="282"/>
      <c r="BZ503" s="282"/>
      <c r="CA503" s="282"/>
      <c r="CB503" s="282"/>
      <c r="CC503" s="282"/>
      <c r="CD503" s="282"/>
      <c r="CE503" s="282"/>
      <c r="CF503" s="282"/>
      <c r="CG503" s="282"/>
      <c r="CH503" s="282"/>
      <c r="CI503" s="282"/>
      <c r="CJ503" s="282"/>
      <c r="CK503" s="282"/>
      <c r="CL503" s="282"/>
      <c r="CM503" s="282"/>
      <c r="CN503" s="282"/>
      <c r="CO503" s="282"/>
      <c r="CP503" s="282"/>
      <c r="CQ503" s="282"/>
      <c r="CR503" s="282"/>
      <c r="CS503" s="282"/>
      <c r="CT503" s="282"/>
      <c r="CU503" s="282"/>
      <c r="CV503" s="282"/>
      <c r="CW503" s="282"/>
      <c r="CX503" s="282"/>
      <c r="CY503" s="282"/>
      <c r="CZ503" s="282"/>
      <c r="DA503" s="282"/>
      <c r="DB503" s="282"/>
      <c r="DC503" s="282"/>
      <c r="DD503" s="282"/>
      <c r="DE503" s="282"/>
      <c r="DF503" s="282"/>
      <c r="DG503" s="282"/>
      <c r="DH503" s="282"/>
      <c r="DI503" s="282"/>
      <c r="DJ503" s="282"/>
      <c r="DK503" s="282"/>
      <c r="DL503" s="282"/>
      <c r="DM503" s="282"/>
      <c r="DN503" s="282"/>
      <c r="DO503" s="282"/>
      <c r="DP503" s="282"/>
      <c r="DQ503" s="282"/>
      <c r="DR503" s="282"/>
      <c r="DS503" s="282"/>
      <c r="DT503" s="282"/>
      <c r="DU503" s="282"/>
      <c r="DV503" s="282"/>
      <c r="DW503" s="282"/>
      <c r="DX503" s="282"/>
      <c r="DY503" s="282"/>
      <c r="DZ503" s="282"/>
      <c r="EA503" s="282"/>
      <c r="EB503" s="282"/>
      <c r="EC503" s="282"/>
      <c r="ED503" s="282"/>
      <c r="EE503" s="282"/>
      <c r="EF503" s="282"/>
      <c r="EG503" s="282"/>
      <c r="EH503" s="282"/>
      <c r="EI503" s="282"/>
      <c r="EJ503" s="282"/>
      <c r="EK503" s="282"/>
      <c r="EL503" s="282"/>
      <c r="EM503" s="282"/>
      <c r="EN503" s="282"/>
      <c r="EO503" s="282"/>
      <c r="EP503" s="282"/>
      <c r="EQ503" s="282"/>
      <c r="ER503" s="282"/>
      <c r="ES503" s="282"/>
      <c r="ET503" s="282"/>
      <c r="EU503" s="282"/>
      <c r="EV503" s="282"/>
      <c r="EW503" s="282"/>
      <c r="EX503" s="282"/>
      <c r="EY503" s="282"/>
      <c r="EZ503" s="282"/>
      <c r="FA503" s="282"/>
      <c r="FB503" s="282"/>
      <c r="FC503" s="282"/>
      <c r="FD503" s="282"/>
      <c r="FE503" s="282"/>
      <c r="FF503" s="282"/>
      <c r="FG503" s="282"/>
      <c r="FH503" s="282"/>
      <c r="FI503" s="282"/>
      <c r="FJ503" s="282"/>
      <c r="FK503" s="282"/>
      <c r="FL503" s="282"/>
      <c r="FM503" s="282"/>
      <c r="FN503" s="282"/>
      <c r="FO503" s="282"/>
      <c r="FP503" s="282"/>
      <c r="FQ503" s="282"/>
      <c r="FR503" s="282"/>
      <c r="FS503" s="282"/>
      <c r="FT503" s="282"/>
      <c r="FU503" s="282"/>
      <c r="FV503" s="282"/>
      <c r="FW503" s="282"/>
      <c r="FX503" s="282"/>
      <c r="FY503" s="282"/>
      <c r="FZ503" s="282"/>
      <c r="GA503" s="282"/>
      <c r="GB503" s="282"/>
      <c r="GC503" s="282"/>
      <c r="GD503" s="282"/>
      <c r="GE503" s="282"/>
      <c r="GF503" s="282"/>
      <c r="GG503" s="282"/>
      <c r="GH503" s="282"/>
      <c r="GI503" s="282"/>
      <c r="GJ503" s="282"/>
      <c r="GK503" s="282"/>
      <c r="GL503" s="282"/>
      <c r="GM503" s="282"/>
      <c r="GN503" s="282"/>
      <c r="GO503" s="282"/>
      <c r="GP503" s="282"/>
      <c r="GQ503" s="282"/>
      <c r="GR503" s="282"/>
      <c r="GS503" s="282"/>
      <c r="GT503" s="282"/>
      <c r="GU503" s="282"/>
      <c r="GV503" s="282"/>
      <c r="GW503" s="282"/>
      <c r="GX503" s="282"/>
      <c r="GY503" s="282"/>
      <c r="GZ503" s="282"/>
      <c r="HA503" s="282"/>
      <c r="HB503" s="282"/>
      <c r="HC503" s="282"/>
      <c r="HD503" s="282"/>
      <c r="HE503" s="282"/>
      <c r="HF503" s="282"/>
      <c r="HG503" s="282"/>
      <c r="HH503" s="282"/>
      <c r="HI503" s="282"/>
      <c r="HJ503" s="282"/>
      <c r="HK503" s="282"/>
      <c r="HL503" s="282"/>
      <c r="HM503" s="282"/>
      <c r="HN503" s="282"/>
      <c r="HO503" s="282"/>
      <c r="HP503" s="282"/>
      <c r="HQ503" s="282"/>
      <c r="HR503" s="282"/>
      <c r="HS503" s="282"/>
      <c r="HT503" s="282"/>
      <c r="HU503" s="282"/>
      <c r="HV503" s="282"/>
      <c r="HW503" s="282"/>
      <c r="HX503" s="282"/>
      <c r="HY503" s="282"/>
      <c r="HZ503" s="282"/>
      <c r="IA503" s="282"/>
      <c r="IB503" s="282"/>
      <c r="IC503" s="282"/>
      <c r="ID503" s="282"/>
      <c r="IE503" s="282"/>
      <c r="IF503" s="282"/>
      <c r="IG503" s="282"/>
      <c r="IH503" s="282"/>
      <c r="II503" s="282"/>
      <c r="IJ503" s="282"/>
      <c r="IK503" s="282"/>
    </row>
    <row r="504" spans="1:245">
      <c r="A504" s="301">
        <v>200109</v>
      </c>
      <c r="B504" s="314" t="s">
        <v>839</v>
      </c>
      <c r="C504" s="291" t="s">
        <v>563</v>
      </c>
      <c r="D504" s="291" t="s">
        <v>840</v>
      </c>
      <c r="E504" s="291" t="s">
        <v>358</v>
      </c>
      <c r="F504" s="292" t="s">
        <v>879</v>
      </c>
      <c r="G504" s="293">
        <f t="shared" si="73"/>
        <v>200109</v>
      </c>
      <c r="H504" s="293">
        <f>COUNTIF($J$4:J504,J504)</f>
        <v>14</v>
      </c>
      <c r="I504" s="293" t="str">
        <f>IF(H504=1,COUNTIF($H$4:H504,1),"")</f>
        <v/>
      </c>
      <c r="J504" s="294" t="str">
        <f t="shared" si="74"/>
        <v>北区01私立04小規模A・B・C</v>
      </c>
      <c r="K504" s="294" t="str">
        <f t="shared" si="72"/>
        <v>アートチャイルドケア札幌あいの里保育園</v>
      </c>
      <c r="L504" s="295"/>
      <c r="M504" s="294"/>
      <c r="V504" s="282"/>
      <c r="W504" s="282"/>
      <c r="X504" s="282"/>
      <c r="Y504" s="282"/>
      <c r="Z504" s="282"/>
      <c r="AA504" s="282"/>
      <c r="AB504" s="282"/>
      <c r="AC504" s="282"/>
      <c r="AD504" s="282"/>
      <c r="AE504" s="282"/>
      <c r="AF504" s="282"/>
      <c r="AG504" s="282"/>
      <c r="AH504" s="282"/>
      <c r="AI504" s="282"/>
      <c r="AJ504" s="282"/>
      <c r="AK504" s="282"/>
      <c r="AL504" s="282"/>
      <c r="AM504" s="282"/>
      <c r="AN504" s="282"/>
      <c r="AO504" s="282"/>
      <c r="AP504" s="282"/>
      <c r="AQ504" s="282"/>
      <c r="AR504" s="282"/>
      <c r="AS504" s="282"/>
      <c r="AT504" s="282"/>
      <c r="AU504" s="282"/>
      <c r="AV504" s="282"/>
      <c r="AW504" s="282"/>
      <c r="AX504" s="282"/>
      <c r="AY504" s="282"/>
      <c r="AZ504" s="282"/>
      <c r="BA504" s="282"/>
      <c r="BB504" s="282"/>
      <c r="BC504" s="282"/>
      <c r="BD504" s="282"/>
      <c r="BE504" s="282"/>
      <c r="BF504" s="282"/>
      <c r="BG504" s="282"/>
      <c r="BH504" s="282"/>
      <c r="BI504" s="282"/>
      <c r="BJ504" s="282"/>
      <c r="BK504" s="282"/>
      <c r="BL504" s="282"/>
      <c r="BM504" s="282"/>
      <c r="BN504" s="282"/>
      <c r="BO504" s="282"/>
      <c r="BP504" s="282"/>
      <c r="BQ504" s="282"/>
      <c r="BR504" s="282"/>
      <c r="BS504" s="282"/>
      <c r="BT504" s="282"/>
      <c r="BU504" s="282"/>
      <c r="BV504" s="282"/>
      <c r="BW504" s="282"/>
      <c r="BX504" s="282"/>
      <c r="BY504" s="282"/>
      <c r="BZ504" s="282"/>
      <c r="CA504" s="282"/>
      <c r="CB504" s="282"/>
      <c r="CC504" s="282"/>
      <c r="CD504" s="282"/>
      <c r="CE504" s="282"/>
      <c r="CF504" s="282"/>
      <c r="CG504" s="282"/>
      <c r="CH504" s="282"/>
      <c r="CI504" s="282"/>
      <c r="CJ504" s="282"/>
      <c r="CK504" s="282"/>
      <c r="CL504" s="282"/>
      <c r="CM504" s="282"/>
      <c r="CN504" s="282"/>
      <c r="CO504" s="282"/>
      <c r="CP504" s="282"/>
      <c r="CQ504" s="282"/>
      <c r="CR504" s="282"/>
      <c r="CS504" s="282"/>
      <c r="CT504" s="282"/>
      <c r="CU504" s="282"/>
      <c r="CV504" s="282"/>
      <c r="CW504" s="282"/>
      <c r="CX504" s="282"/>
      <c r="CY504" s="282"/>
      <c r="CZ504" s="282"/>
      <c r="DA504" s="282"/>
      <c r="DB504" s="282"/>
      <c r="DC504" s="282"/>
      <c r="DD504" s="282"/>
      <c r="DE504" s="282"/>
      <c r="DF504" s="282"/>
      <c r="DG504" s="282"/>
      <c r="DH504" s="282"/>
      <c r="DI504" s="282"/>
      <c r="DJ504" s="282"/>
      <c r="DK504" s="282"/>
      <c r="DL504" s="282"/>
      <c r="DM504" s="282"/>
      <c r="DN504" s="282"/>
      <c r="DO504" s="282"/>
      <c r="DP504" s="282"/>
      <c r="DQ504" s="282"/>
      <c r="DR504" s="282"/>
      <c r="DS504" s="282"/>
      <c r="DT504" s="282"/>
      <c r="DU504" s="282"/>
      <c r="DV504" s="282"/>
      <c r="DW504" s="282"/>
      <c r="DX504" s="282"/>
      <c r="DY504" s="282"/>
      <c r="DZ504" s="282"/>
      <c r="EA504" s="282"/>
      <c r="EB504" s="282"/>
      <c r="EC504" s="282"/>
      <c r="ED504" s="282"/>
      <c r="EE504" s="282"/>
      <c r="EF504" s="282"/>
      <c r="EG504" s="282"/>
      <c r="EH504" s="282"/>
      <c r="EI504" s="282"/>
      <c r="EJ504" s="282"/>
      <c r="EK504" s="282"/>
      <c r="EL504" s="282"/>
      <c r="EM504" s="282"/>
      <c r="EN504" s="282"/>
      <c r="EO504" s="282"/>
      <c r="EP504" s="282"/>
      <c r="EQ504" s="282"/>
      <c r="ER504" s="282"/>
      <c r="ES504" s="282"/>
      <c r="ET504" s="282"/>
      <c r="EU504" s="282"/>
      <c r="EV504" s="282"/>
      <c r="EW504" s="282"/>
      <c r="EX504" s="282"/>
      <c r="EY504" s="282"/>
      <c r="EZ504" s="282"/>
      <c r="FA504" s="282"/>
      <c r="FB504" s="282"/>
      <c r="FC504" s="282"/>
      <c r="FD504" s="282"/>
      <c r="FE504" s="282"/>
      <c r="FF504" s="282"/>
      <c r="FG504" s="282"/>
      <c r="FH504" s="282"/>
      <c r="FI504" s="282"/>
      <c r="FJ504" s="282"/>
      <c r="FK504" s="282"/>
      <c r="FL504" s="282"/>
      <c r="FM504" s="282"/>
      <c r="FN504" s="282"/>
      <c r="FO504" s="282"/>
      <c r="FP504" s="282"/>
      <c r="FQ504" s="282"/>
      <c r="FR504" s="282"/>
      <c r="FS504" s="282"/>
      <c r="FT504" s="282"/>
      <c r="FU504" s="282"/>
      <c r="FV504" s="282"/>
      <c r="FW504" s="282"/>
      <c r="FX504" s="282"/>
      <c r="FY504" s="282"/>
      <c r="FZ504" s="282"/>
      <c r="GA504" s="282"/>
      <c r="GB504" s="282"/>
      <c r="GC504" s="282"/>
      <c r="GD504" s="282"/>
      <c r="GE504" s="282"/>
      <c r="GF504" s="282"/>
      <c r="GG504" s="282"/>
      <c r="GH504" s="282"/>
      <c r="GI504" s="282"/>
      <c r="GJ504" s="282"/>
      <c r="GK504" s="282"/>
      <c r="GL504" s="282"/>
      <c r="GM504" s="282"/>
      <c r="GN504" s="282"/>
      <c r="GO504" s="282"/>
      <c r="GP504" s="282"/>
      <c r="GQ504" s="282"/>
      <c r="GR504" s="282"/>
      <c r="GS504" s="282"/>
      <c r="GT504" s="282"/>
      <c r="GU504" s="282"/>
      <c r="GV504" s="282"/>
      <c r="GW504" s="282"/>
      <c r="GX504" s="282"/>
      <c r="GY504" s="282"/>
      <c r="GZ504" s="282"/>
      <c r="HA504" s="282"/>
      <c r="HB504" s="282"/>
      <c r="HC504" s="282"/>
      <c r="HD504" s="282"/>
      <c r="HE504" s="282"/>
      <c r="HF504" s="282"/>
      <c r="HG504" s="282"/>
      <c r="HH504" s="282"/>
      <c r="HI504" s="282"/>
      <c r="HJ504" s="282"/>
      <c r="HK504" s="282"/>
      <c r="HL504" s="282"/>
      <c r="HM504" s="282"/>
      <c r="HN504" s="282"/>
      <c r="HO504" s="282"/>
      <c r="HP504" s="282"/>
      <c r="HQ504" s="282"/>
      <c r="HR504" s="282"/>
      <c r="HS504" s="282"/>
      <c r="HT504" s="282"/>
      <c r="HU504" s="282"/>
      <c r="HV504" s="282"/>
      <c r="HW504" s="282"/>
      <c r="HX504" s="282"/>
      <c r="HY504" s="282"/>
      <c r="HZ504" s="282"/>
      <c r="IA504" s="282"/>
      <c r="IB504" s="282"/>
      <c r="IC504" s="282"/>
      <c r="ID504" s="282"/>
      <c r="IE504" s="282"/>
      <c r="IF504" s="282"/>
      <c r="IG504" s="282"/>
      <c r="IH504" s="282"/>
      <c r="II504" s="282"/>
      <c r="IJ504" s="282"/>
      <c r="IK504" s="282"/>
    </row>
    <row r="505" spans="1:245">
      <c r="A505" s="301">
        <v>200110</v>
      </c>
      <c r="B505" s="314" t="s">
        <v>839</v>
      </c>
      <c r="C505" s="291" t="s">
        <v>563</v>
      </c>
      <c r="D505" s="291" t="s">
        <v>840</v>
      </c>
      <c r="E505" s="291" t="s">
        <v>358</v>
      </c>
      <c r="F505" s="292" t="s">
        <v>880</v>
      </c>
      <c r="G505" s="293">
        <f t="shared" si="73"/>
        <v>200110</v>
      </c>
      <c r="H505" s="293">
        <f>COUNTIF($J$4:J505,J505)</f>
        <v>15</v>
      </c>
      <c r="I505" s="293" t="str">
        <f>IF(H505=1,COUNTIF($H$4:H505,1),"")</f>
        <v/>
      </c>
      <c r="J505" s="294" t="str">
        <f t="shared" si="74"/>
        <v>北区01私立04小規模A・B・C</v>
      </c>
      <c r="K505" s="294" t="str">
        <f t="shared" si="72"/>
        <v>木育こどもの家新川園</v>
      </c>
      <c r="L505" s="295"/>
      <c r="M505" s="294"/>
      <c r="V505" s="282"/>
      <c r="W505" s="282"/>
      <c r="X505" s="282"/>
      <c r="Y505" s="282"/>
      <c r="Z505" s="282"/>
      <c r="AA505" s="282"/>
      <c r="AB505" s="282"/>
      <c r="AC505" s="282"/>
      <c r="AD505" s="282"/>
      <c r="AE505" s="282"/>
      <c r="AF505" s="282"/>
      <c r="AG505" s="282"/>
      <c r="AH505" s="282"/>
      <c r="AI505" s="282"/>
      <c r="AJ505" s="282"/>
      <c r="AK505" s="282"/>
      <c r="AL505" s="282"/>
      <c r="AM505" s="282"/>
      <c r="AN505" s="282"/>
      <c r="AO505" s="282"/>
      <c r="AP505" s="282"/>
      <c r="AQ505" s="282"/>
      <c r="AR505" s="282"/>
      <c r="AS505" s="282"/>
      <c r="AT505" s="282"/>
      <c r="AU505" s="282"/>
      <c r="AV505" s="282"/>
      <c r="AW505" s="282"/>
      <c r="AX505" s="282"/>
      <c r="AY505" s="282"/>
      <c r="AZ505" s="282"/>
      <c r="BA505" s="282"/>
      <c r="BB505" s="282"/>
      <c r="BC505" s="282"/>
      <c r="BD505" s="282"/>
      <c r="BE505" s="282"/>
      <c r="BF505" s="282"/>
      <c r="BG505" s="282"/>
      <c r="BH505" s="282"/>
      <c r="BI505" s="282"/>
      <c r="BJ505" s="282"/>
      <c r="BK505" s="282"/>
      <c r="BL505" s="282"/>
      <c r="BM505" s="282"/>
      <c r="BN505" s="282"/>
      <c r="BO505" s="282"/>
      <c r="BP505" s="282"/>
      <c r="BQ505" s="282"/>
      <c r="BR505" s="282"/>
      <c r="BS505" s="282"/>
      <c r="BT505" s="282"/>
      <c r="BU505" s="282"/>
      <c r="BV505" s="282"/>
      <c r="BW505" s="282"/>
      <c r="BX505" s="282"/>
      <c r="BY505" s="282"/>
      <c r="BZ505" s="282"/>
      <c r="CA505" s="282"/>
      <c r="CB505" s="282"/>
      <c r="CC505" s="282"/>
      <c r="CD505" s="282"/>
      <c r="CE505" s="282"/>
      <c r="CF505" s="282"/>
      <c r="CG505" s="282"/>
      <c r="CH505" s="282"/>
      <c r="CI505" s="282"/>
      <c r="CJ505" s="282"/>
      <c r="CK505" s="282"/>
      <c r="CL505" s="282"/>
      <c r="CM505" s="282"/>
      <c r="CN505" s="282"/>
      <c r="CO505" s="282"/>
      <c r="CP505" s="282"/>
      <c r="CQ505" s="282"/>
      <c r="CR505" s="282"/>
      <c r="CS505" s="282"/>
      <c r="CT505" s="282"/>
      <c r="CU505" s="282"/>
      <c r="CV505" s="282"/>
      <c r="CW505" s="282"/>
      <c r="CX505" s="282"/>
      <c r="CY505" s="282"/>
      <c r="CZ505" s="282"/>
      <c r="DA505" s="282"/>
      <c r="DB505" s="282"/>
      <c r="DC505" s="282"/>
      <c r="DD505" s="282"/>
      <c r="DE505" s="282"/>
      <c r="DF505" s="282"/>
      <c r="DG505" s="282"/>
      <c r="DH505" s="282"/>
      <c r="DI505" s="282"/>
      <c r="DJ505" s="282"/>
      <c r="DK505" s="282"/>
      <c r="DL505" s="282"/>
      <c r="DM505" s="282"/>
      <c r="DN505" s="282"/>
      <c r="DO505" s="282"/>
      <c r="DP505" s="282"/>
      <c r="DQ505" s="282"/>
      <c r="DR505" s="282"/>
      <c r="DS505" s="282"/>
      <c r="DT505" s="282"/>
      <c r="DU505" s="282"/>
      <c r="DV505" s="282"/>
      <c r="DW505" s="282"/>
      <c r="DX505" s="282"/>
      <c r="DY505" s="282"/>
      <c r="DZ505" s="282"/>
      <c r="EA505" s="282"/>
      <c r="EB505" s="282"/>
      <c r="EC505" s="282"/>
      <c r="ED505" s="282"/>
      <c r="EE505" s="282"/>
      <c r="EF505" s="282"/>
      <c r="EG505" s="282"/>
      <c r="EH505" s="282"/>
      <c r="EI505" s="282"/>
      <c r="EJ505" s="282"/>
      <c r="EK505" s="282"/>
      <c r="EL505" s="282"/>
      <c r="EM505" s="282"/>
      <c r="EN505" s="282"/>
      <c r="EO505" s="282"/>
      <c r="EP505" s="282"/>
      <c r="EQ505" s="282"/>
      <c r="ER505" s="282"/>
      <c r="ES505" s="282"/>
      <c r="ET505" s="282"/>
      <c r="EU505" s="282"/>
      <c r="EV505" s="282"/>
      <c r="EW505" s="282"/>
      <c r="EX505" s="282"/>
      <c r="EY505" s="282"/>
      <c r="EZ505" s="282"/>
      <c r="FA505" s="282"/>
      <c r="FB505" s="282"/>
      <c r="FC505" s="282"/>
      <c r="FD505" s="282"/>
      <c r="FE505" s="282"/>
      <c r="FF505" s="282"/>
      <c r="FG505" s="282"/>
      <c r="FH505" s="282"/>
      <c r="FI505" s="282"/>
      <c r="FJ505" s="282"/>
      <c r="FK505" s="282"/>
      <c r="FL505" s="282"/>
      <c r="FM505" s="282"/>
      <c r="FN505" s="282"/>
      <c r="FO505" s="282"/>
      <c r="FP505" s="282"/>
      <c r="FQ505" s="282"/>
      <c r="FR505" s="282"/>
      <c r="FS505" s="282"/>
      <c r="FT505" s="282"/>
      <c r="FU505" s="282"/>
      <c r="FV505" s="282"/>
      <c r="FW505" s="282"/>
      <c r="FX505" s="282"/>
      <c r="FY505" s="282"/>
      <c r="FZ505" s="282"/>
      <c r="GA505" s="282"/>
      <c r="GB505" s="282"/>
      <c r="GC505" s="282"/>
      <c r="GD505" s="282"/>
      <c r="GE505" s="282"/>
      <c r="GF505" s="282"/>
      <c r="GG505" s="282"/>
      <c r="GH505" s="282"/>
      <c r="GI505" s="282"/>
      <c r="GJ505" s="282"/>
      <c r="GK505" s="282"/>
      <c r="GL505" s="282"/>
      <c r="GM505" s="282"/>
      <c r="GN505" s="282"/>
      <c r="GO505" s="282"/>
      <c r="GP505" s="282"/>
      <c r="GQ505" s="282"/>
      <c r="GR505" s="282"/>
      <c r="GS505" s="282"/>
      <c r="GT505" s="282"/>
      <c r="GU505" s="282"/>
      <c r="GV505" s="282"/>
      <c r="GW505" s="282"/>
      <c r="GX505" s="282"/>
      <c r="GY505" s="282"/>
      <c r="GZ505" s="282"/>
      <c r="HA505" s="282"/>
      <c r="HB505" s="282"/>
      <c r="HC505" s="282"/>
      <c r="HD505" s="282"/>
      <c r="HE505" s="282"/>
      <c r="HF505" s="282"/>
      <c r="HG505" s="282"/>
      <c r="HH505" s="282"/>
      <c r="HI505" s="282"/>
      <c r="HJ505" s="282"/>
      <c r="HK505" s="282"/>
      <c r="HL505" s="282"/>
      <c r="HM505" s="282"/>
      <c r="HN505" s="282"/>
      <c r="HO505" s="282"/>
      <c r="HP505" s="282"/>
      <c r="HQ505" s="282"/>
      <c r="HR505" s="282"/>
      <c r="HS505" s="282"/>
      <c r="HT505" s="282"/>
      <c r="HU505" s="282"/>
      <c r="HV505" s="282"/>
      <c r="HW505" s="282"/>
      <c r="HX505" s="282"/>
      <c r="HY505" s="282"/>
      <c r="HZ505" s="282"/>
      <c r="IA505" s="282"/>
      <c r="IB505" s="282"/>
      <c r="IC505" s="282"/>
      <c r="ID505" s="282"/>
      <c r="IE505" s="282"/>
      <c r="IF505" s="282"/>
      <c r="IG505" s="282"/>
      <c r="IH505" s="282"/>
      <c r="II505" s="282"/>
      <c r="IJ505" s="282"/>
      <c r="IK505" s="282"/>
    </row>
    <row r="506" spans="1:245">
      <c r="A506" s="301">
        <v>300059</v>
      </c>
      <c r="B506" s="314" t="s">
        <v>839</v>
      </c>
      <c r="C506" s="291" t="s">
        <v>563</v>
      </c>
      <c r="D506" s="291" t="s">
        <v>840</v>
      </c>
      <c r="E506" s="291" t="s">
        <v>317</v>
      </c>
      <c r="F506" s="292" t="s">
        <v>881</v>
      </c>
      <c r="G506" s="293">
        <f t="shared" si="73"/>
        <v>300059</v>
      </c>
      <c r="H506" s="293">
        <f>COUNTIF($J$4:J506,J506)</f>
        <v>1</v>
      </c>
      <c r="I506" s="293">
        <f>IF(H506=1,COUNTIF($H$4:H506,1),"")</f>
        <v>53</v>
      </c>
      <c r="J506" s="294" t="str">
        <f t="shared" si="74"/>
        <v>東区01私立04小規模A・B・C</v>
      </c>
      <c r="K506" s="294" t="str">
        <f t="shared" si="72"/>
        <v>あいあい保育園</v>
      </c>
      <c r="L506" s="295"/>
      <c r="M506" s="294"/>
      <c r="V506" s="282"/>
      <c r="W506" s="282"/>
      <c r="X506" s="282"/>
      <c r="Y506" s="282"/>
      <c r="Z506" s="282"/>
      <c r="AA506" s="282"/>
      <c r="AB506" s="282"/>
      <c r="AC506" s="282"/>
      <c r="AD506" s="282"/>
      <c r="AE506" s="282"/>
      <c r="AF506" s="282"/>
      <c r="AG506" s="282"/>
      <c r="AH506" s="282"/>
      <c r="AI506" s="282"/>
      <c r="AJ506" s="282"/>
      <c r="AK506" s="282"/>
      <c r="AL506" s="282"/>
      <c r="AM506" s="282"/>
      <c r="AN506" s="282"/>
      <c r="AO506" s="282"/>
      <c r="AP506" s="282"/>
      <c r="AQ506" s="282"/>
      <c r="AR506" s="282"/>
      <c r="AS506" s="282"/>
      <c r="AT506" s="282"/>
      <c r="AU506" s="282"/>
      <c r="AV506" s="282"/>
      <c r="AW506" s="282"/>
      <c r="AX506" s="282"/>
      <c r="AY506" s="282"/>
      <c r="AZ506" s="282"/>
      <c r="BA506" s="282"/>
      <c r="BB506" s="282"/>
      <c r="BC506" s="282"/>
      <c r="BD506" s="282"/>
      <c r="BE506" s="282"/>
      <c r="BF506" s="282"/>
      <c r="BG506" s="282"/>
      <c r="BH506" s="282"/>
      <c r="BI506" s="282"/>
      <c r="BJ506" s="282"/>
      <c r="BK506" s="282"/>
      <c r="BL506" s="282"/>
      <c r="BM506" s="282"/>
      <c r="BN506" s="282"/>
      <c r="BO506" s="282"/>
      <c r="BP506" s="282"/>
      <c r="BQ506" s="282"/>
      <c r="BR506" s="282"/>
      <c r="BS506" s="282"/>
      <c r="BT506" s="282"/>
      <c r="BU506" s="282"/>
      <c r="BV506" s="282"/>
      <c r="BW506" s="282"/>
      <c r="BX506" s="282"/>
      <c r="BY506" s="282"/>
      <c r="BZ506" s="282"/>
      <c r="CA506" s="282"/>
      <c r="CB506" s="282"/>
      <c r="CC506" s="282"/>
      <c r="CD506" s="282"/>
      <c r="CE506" s="282"/>
      <c r="CF506" s="282"/>
      <c r="CG506" s="282"/>
      <c r="CH506" s="282"/>
      <c r="CI506" s="282"/>
      <c r="CJ506" s="282"/>
      <c r="CK506" s="282"/>
      <c r="CL506" s="282"/>
      <c r="CM506" s="282"/>
      <c r="CN506" s="282"/>
      <c r="CO506" s="282"/>
      <c r="CP506" s="282"/>
      <c r="CQ506" s="282"/>
      <c r="CR506" s="282"/>
      <c r="CS506" s="282"/>
      <c r="CT506" s="282"/>
      <c r="CU506" s="282"/>
      <c r="CV506" s="282"/>
      <c r="CW506" s="282"/>
      <c r="CX506" s="282"/>
      <c r="CY506" s="282"/>
      <c r="CZ506" s="282"/>
      <c r="DA506" s="282"/>
      <c r="DB506" s="282"/>
      <c r="DC506" s="282"/>
      <c r="DD506" s="282"/>
      <c r="DE506" s="282"/>
      <c r="DF506" s="282"/>
      <c r="DG506" s="282"/>
      <c r="DH506" s="282"/>
      <c r="DI506" s="282"/>
      <c r="DJ506" s="282"/>
      <c r="DK506" s="282"/>
      <c r="DL506" s="282"/>
      <c r="DM506" s="282"/>
      <c r="DN506" s="282"/>
      <c r="DO506" s="282"/>
      <c r="DP506" s="282"/>
      <c r="DQ506" s="282"/>
      <c r="DR506" s="282"/>
      <c r="DS506" s="282"/>
      <c r="DT506" s="282"/>
      <c r="DU506" s="282"/>
      <c r="DV506" s="282"/>
      <c r="DW506" s="282"/>
      <c r="DX506" s="282"/>
      <c r="DY506" s="282"/>
      <c r="DZ506" s="282"/>
      <c r="EA506" s="282"/>
      <c r="EB506" s="282"/>
      <c r="EC506" s="282"/>
      <c r="ED506" s="282"/>
      <c r="EE506" s="282"/>
      <c r="EF506" s="282"/>
      <c r="EG506" s="282"/>
      <c r="EH506" s="282"/>
      <c r="EI506" s="282"/>
      <c r="EJ506" s="282"/>
      <c r="EK506" s="282"/>
      <c r="EL506" s="282"/>
      <c r="EM506" s="282"/>
      <c r="EN506" s="282"/>
      <c r="EO506" s="282"/>
      <c r="EP506" s="282"/>
      <c r="EQ506" s="282"/>
      <c r="ER506" s="282"/>
      <c r="ES506" s="282"/>
      <c r="ET506" s="282"/>
      <c r="EU506" s="282"/>
      <c r="EV506" s="282"/>
      <c r="EW506" s="282"/>
      <c r="EX506" s="282"/>
      <c r="EY506" s="282"/>
      <c r="EZ506" s="282"/>
      <c r="FA506" s="282"/>
      <c r="FB506" s="282"/>
      <c r="FC506" s="282"/>
      <c r="FD506" s="282"/>
      <c r="FE506" s="282"/>
      <c r="FF506" s="282"/>
      <c r="FG506" s="282"/>
      <c r="FH506" s="282"/>
      <c r="FI506" s="282"/>
      <c r="FJ506" s="282"/>
      <c r="FK506" s="282"/>
      <c r="FL506" s="282"/>
      <c r="FM506" s="282"/>
      <c r="FN506" s="282"/>
      <c r="FO506" s="282"/>
      <c r="FP506" s="282"/>
      <c r="FQ506" s="282"/>
      <c r="FR506" s="282"/>
      <c r="FS506" s="282"/>
      <c r="FT506" s="282"/>
      <c r="FU506" s="282"/>
      <c r="FV506" s="282"/>
      <c r="FW506" s="282"/>
      <c r="FX506" s="282"/>
      <c r="FY506" s="282"/>
      <c r="FZ506" s="282"/>
      <c r="GA506" s="282"/>
      <c r="GB506" s="282"/>
      <c r="GC506" s="282"/>
      <c r="GD506" s="282"/>
      <c r="GE506" s="282"/>
      <c r="GF506" s="282"/>
      <c r="GG506" s="282"/>
      <c r="GH506" s="282"/>
      <c r="GI506" s="282"/>
      <c r="GJ506" s="282"/>
      <c r="GK506" s="282"/>
      <c r="GL506" s="282"/>
      <c r="GM506" s="282"/>
      <c r="GN506" s="282"/>
      <c r="GO506" s="282"/>
      <c r="GP506" s="282"/>
      <c r="GQ506" s="282"/>
      <c r="GR506" s="282"/>
      <c r="GS506" s="282"/>
      <c r="GT506" s="282"/>
      <c r="GU506" s="282"/>
      <c r="GV506" s="282"/>
      <c r="GW506" s="282"/>
      <c r="GX506" s="282"/>
      <c r="GY506" s="282"/>
      <c r="GZ506" s="282"/>
      <c r="HA506" s="282"/>
      <c r="HB506" s="282"/>
      <c r="HC506" s="282"/>
      <c r="HD506" s="282"/>
      <c r="HE506" s="282"/>
      <c r="HF506" s="282"/>
      <c r="HG506" s="282"/>
      <c r="HH506" s="282"/>
      <c r="HI506" s="282"/>
      <c r="HJ506" s="282"/>
      <c r="HK506" s="282"/>
      <c r="HL506" s="282"/>
      <c r="HM506" s="282"/>
      <c r="HN506" s="282"/>
      <c r="HO506" s="282"/>
      <c r="HP506" s="282"/>
      <c r="HQ506" s="282"/>
      <c r="HR506" s="282"/>
      <c r="HS506" s="282"/>
      <c r="HT506" s="282"/>
      <c r="HU506" s="282"/>
      <c r="HV506" s="282"/>
      <c r="HW506" s="282"/>
      <c r="HX506" s="282"/>
      <c r="HY506" s="282"/>
      <c r="HZ506" s="282"/>
      <c r="IA506" s="282"/>
      <c r="IB506" s="282"/>
      <c r="IC506" s="282"/>
      <c r="ID506" s="282"/>
      <c r="IE506" s="282"/>
      <c r="IF506" s="282"/>
      <c r="IG506" s="282"/>
      <c r="IH506" s="282"/>
      <c r="II506" s="282"/>
      <c r="IJ506" s="282"/>
      <c r="IK506" s="282"/>
    </row>
    <row r="507" spans="1:245">
      <c r="A507" s="301">
        <v>300069</v>
      </c>
      <c r="B507" s="314" t="s">
        <v>839</v>
      </c>
      <c r="C507" s="291" t="s">
        <v>563</v>
      </c>
      <c r="D507" s="291" t="s">
        <v>840</v>
      </c>
      <c r="E507" s="291" t="s">
        <v>317</v>
      </c>
      <c r="F507" s="292" t="s">
        <v>882</v>
      </c>
      <c r="G507" s="293">
        <f t="shared" si="73"/>
        <v>300069</v>
      </c>
      <c r="H507" s="293">
        <f>COUNTIF($J$4:J507,J507)</f>
        <v>2</v>
      </c>
      <c r="I507" s="293" t="str">
        <f>IF(H507=1,COUNTIF($H$4:H507,1),"")</f>
        <v/>
      </c>
      <c r="J507" s="294" t="str">
        <f t="shared" si="74"/>
        <v>東区01私立04小規模A・B・C</v>
      </c>
      <c r="K507" s="294" t="str">
        <f t="shared" si="72"/>
        <v>ぴっころきっず元町</v>
      </c>
      <c r="L507" s="295"/>
      <c r="M507" s="294"/>
      <c r="V507" s="282"/>
      <c r="W507" s="282"/>
      <c r="X507" s="282"/>
      <c r="Y507" s="282"/>
      <c r="Z507" s="282"/>
      <c r="AA507" s="282"/>
      <c r="AB507" s="282"/>
      <c r="AC507" s="282"/>
      <c r="AD507" s="282"/>
      <c r="AE507" s="282"/>
      <c r="AF507" s="282"/>
      <c r="AG507" s="282"/>
      <c r="AH507" s="282"/>
      <c r="AI507" s="282"/>
      <c r="AJ507" s="282"/>
      <c r="AK507" s="282"/>
      <c r="AL507" s="282"/>
      <c r="AM507" s="282"/>
      <c r="AN507" s="282"/>
      <c r="AO507" s="282"/>
      <c r="AP507" s="282"/>
      <c r="AQ507" s="282"/>
      <c r="AR507" s="282"/>
      <c r="AS507" s="282"/>
      <c r="AT507" s="282"/>
      <c r="AU507" s="282"/>
      <c r="AV507" s="282"/>
      <c r="AW507" s="282"/>
      <c r="AX507" s="282"/>
      <c r="AY507" s="282"/>
      <c r="AZ507" s="282"/>
      <c r="BA507" s="282"/>
      <c r="BB507" s="282"/>
      <c r="BC507" s="282"/>
      <c r="BD507" s="282"/>
      <c r="BE507" s="282"/>
      <c r="BF507" s="282"/>
      <c r="BG507" s="282"/>
      <c r="BH507" s="282"/>
      <c r="BI507" s="282"/>
      <c r="BJ507" s="282"/>
      <c r="BK507" s="282"/>
      <c r="BL507" s="282"/>
      <c r="BM507" s="282"/>
      <c r="BN507" s="282"/>
      <c r="BO507" s="282"/>
      <c r="BP507" s="282"/>
      <c r="BQ507" s="282"/>
      <c r="BR507" s="282"/>
      <c r="BS507" s="282"/>
      <c r="BT507" s="282"/>
      <c r="BU507" s="282"/>
      <c r="BV507" s="282"/>
      <c r="BW507" s="282"/>
      <c r="BX507" s="282"/>
      <c r="BY507" s="282"/>
      <c r="BZ507" s="282"/>
      <c r="CA507" s="282"/>
      <c r="CB507" s="282"/>
      <c r="CC507" s="282"/>
      <c r="CD507" s="282"/>
      <c r="CE507" s="282"/>
      <c r="CF507" s="282"/>
      <c r="CG507" s="282"/>
      <c r="CH507" s="282"/>
      <c r="CI507" s="282"/>
      <c r="CJ507" s="282"/>
      <c r="CK507" s="282"/>
      <c r="CL507" s="282"/>
      <c r="CM507" s="282"/>
      <c r="CN507" s="282"/>
      <c r="CO507" s="282"/>
      <c r="CP507" s="282"/>
      <c r="CQ507" s="282"/>
      <c r="CR507" s="282"/>
      <c r="CS507" s="282"/>
      <c r="CT507" s="282"/>
      <c r="CU507" s="282"/>
      <c r="CV507" s="282"/>
      <c r="CW507" s="282"/>
      <c r="CX507" s="282"/>
      <c r="CY507" s="282"/>
      <c r="CZ507" s="282"/>
      <c r="DA507" s="282"/>
      <c r="DB507" s="282"/>
      <c r="DC507" s="282"/>
      <c r="DD507" s="282"/>
      <c r="DE507" s="282"/>
      <c r="DF507" s="282"/>
      <c r="DG507" s="282"/>
      <c r="DH507" s="282"/>
      <c r="DI507" s="282"/>
      <c r="DJ507" s="282"/>
      <c r="DK507" s="282"/>
      <c r="DL507" s="282"/>
      <c r="DM507" s="282"/>
      <c r="DN507" s="282"/>
      <c r="DO507" s="282"/>
      <c r="DP507" s="282"/>
      <c r="DQ507" s="282"/>
      <c r="DR507" s="282"/>
      <c r="DS507" s="282"/>
      <c r="DT507" s="282"/>
      <c r="DU507" s="282"/>
      <c r="DV507" s="282"/>
      <c r="DW507" s="282"/>
      <c r="DX507" s="282"/>
      <c r="DY507" s="282"/>
      <c r="DZ507" s="282"/>
      <c r="EA507" s="282"/>
      <c r="EB507" s="282"/>
      <c r="EC507" s="282"/>
      <c r="ED507" s="282"/>
      <c r="EE507" s="282"/>
      <c r="EF507" s="282"/>
      <c r="EG507" s="282"/>
      <c r="EH507" s="282"/>
      <c r="EI507" s="282"/>
      <c r="EJ507" s="282"/>
      <c r="EK507" s="282"/>
      <c r="EL507" s="282"/>
      <c r="EM507" s="282"/>
      <c r="EN507" s="282"/>
      <c r="EO507" s="282"/>
      <c r="EP507" s="282"/>
      <c r="EQ507" s="282"/>
      <c r="ER507" s="282"/>
      <c r="ES507" s="282"/>
      <c r="ET507" s="282"/>
      <c r="EU507" s="282"/>
      <c r="EV507" s="282"/>
      <c r="EW507" s="282"/>
      <c r="EX507" s="282"/>
      <c r="EY507" s="282"/>
      <c r="EZ507" s="282"/>
      <c r="FA507" s="282"/>
      <c r="FB507" s="282"/>
      <c r="FC507" s="282"/>
      <c r="FD507" s="282"/>
      <c r="FE507" s="282"/>
      <c r="FF507" s="282"/>
      <c r="FG507" s="282"/>
      <c r="FH507" s="282"/>
      <c r="FI507" s="282"/>
      <c r="FJ507" s="282"/>
      <c r="FK507" s="282"/>
      <c r="FL507" s="282"/>
      <c r="FM507" s="282"/>
      <c r="FN507" s="282"/>
      <c r="FO507" s="282"/>
      <c r="FP507" s="282"/>
      <c r="FQ507" s="282"/>
      <c r="FR507" s="282"/>
      <c r="FS507" s="282"/>
      <c r="FT507" s="282"/>
      <c r="FU507" s="282"/>
      <c r="FV507" s="282"/>
      <c r="FW507" s="282"/>
      <c r="FX507" s="282"/>
      <c r="FY507" s="282"/>
      <c r="FZ507" s="282"/>
      <c r="GA507" s="282"/>
      <c r="GB507" s="282"/>
      <c r="GC507" s="282"/>
      <c r="GD507" s="282"/>
      <c r="GE507" s="282"/>
      <c r="GF507" s="282"/>
      <c r="GG507" s="282"/>
      <c r="GH507" s="282"/>
      <c r="GI507" s="282"/>
      <c r="GJ507" s="282"/>
      <c r="GK507" s="282"/>
      <c r="GL507" s="282"/>
      <c r="GM507" s="282"/>
      <c r="GN507" s="282"/>
      <c r="GO507" s="282"/>
      <c r="GP507" s="282"/>
      <c r="GQ507" s="282"/>
      <c r="GR507" s="282"/>
      <c r="GS507" s="282"/>
      <c r="GT507" s="282"/>
      <c r="GU507" s="282"/>
      <c r="GV507" s="282"/>
      <c r="GW507" s="282"/>
      <c r="GX507" s="282"/>
      <c r="GY507" s="282"/>
      <c r="GZ507" s="282"/>
      <c r="HA507" s="282"/>
      <c r="HB507" s="282"/>
      <c r="HC507" s="282"/>
      <c r="HD507" s="282"/>
      <c r="HE507" s="282"/>
      <c r="HF507" s="282"/>
      <c r="HG507" s="282"/>
      <c r="HH507" s="282"/>
      <c r="HI507" s="282"/>
      <c r="HJ507" s="282"/>
      <c r="HK507" s="282"/>
      <c r="HL507" s="282"/>
      <c r="HM507" s="282"/>
      <c r="HN507" s="282"/>
      <c r="HO507" s="282"/>
      <c r="HP507" s="282"/>
      <c r="HQ507" s="282"/>
      <c r="HR507" s="282"/>
      <c r="HS507" s="282"/>
      <c r="HT507" s="282"/>
      <c r="HU507" s="282"/>
      <c r="HV507" s="282"/>
      <c r="HW507" s="282"/>
      <c r="HX507" s="282"/>
      <c r="HY507" s="282"/>
      <c r="HZ507" s="282"/>
      <c r="IA507" s="282"/>
      <c r="IB507" s="282"/>
      <c r="IC507" s="282"/>
      <c r="ID507" s="282"/>
      <c r="IE507" s="282"/>
      <c r="IF507" s="282"/>
      <c r="IG507" s="282"/>
      <c r="IH507" s="282"/>
      <c r="II507" s="282"/>
      <c r="IJ507" s="282"/>
      <c r="IK507" s="282"/>
    </row>
    <row r="508" spans="1:245">
      <c r="A508" s="301">
        <v>300082</v>
      </c>
      <c r="B508" s="314" t="s">
        <v>839</v>
      </c>
      <c r="C508" s="291" t="s">
        <v>563</v>
      </c>
      <c r="D508" s="291" t="s">
        <v>840</v>
      </c>
      <c r="E508" s="291" t="s">
        <v>317</v>
      </c>
      <c r="F508" s="292" t="s">
        <v>883</v>
      </c>
      <c r="G508" s="293">
        <f t="shared" si="73"/>
        <v>300082</v>
      </c>
      <c r="H508" s="293">
        <f>COUNTIF($J$4:J508,J508)</f>
        <v>3</v>
      </c>
      <c r="I508" s="293" t="str">
        <f>IF(H508=1,COUNTIF($H$4:H508,1),"")</f>
        <v/>
      </c>
      <c r="J508" s="294" t="str">
        <f t="shared" si="74"/>
        <v>東区01私立04小規模A・B・C</v>
      </c>
      <c r="K508" s="294" t="str">
        <f t="shared" si="72"/>
        <v>あうら乳児保育園</v>
      </c>
      <c r="L508" s="295"/>
      <c r="M508" s="294"/>
      <c r="V508" s="282"/>
      <c r="W508" s="282"/>
      <c r="X508" s="282"/>
      <c r="Y508" s="282"/>
      <c r="Z508" s="282"/>
      <c r="AA508" s="282"/>
      <c r="AB508" s="282"/>
      <c r="AC508" s="282"/>
      <c r="AD508" s="282"/>
      <c r="AE508" s="282"/>
      <c r="AF508" s="282"/>
      <c r="AG508" s="282"/>
      <c r="AH508" s="282"/>
      <c r="AI508" s="282"/>
      <c r="AJ508" s="282"/>
      <c r="AK508" s="282"/>
      <c r="AL508" s="282"/>
      <c r="AM508" s="282"/>
      <c r="AN508" s="282"/>
      <c r="AO508" s="282"/>
      <c r="AP508" s="282"/>
      <c r="AQ508" s="282"/>
      <c r="AR508" s="282"/>
      <c r="AS508" s="282"/>
      <c r="AT508" s="282"/>
      <c r="AU508" s="282"/>
      <c r="AV508" s="282"/>
      <c r="AW508" s="282"/>
      <c r="AX508" s="282"/>
      <c r="AY508" s="282"/>
      <c r="AZ508" s="282"/>
      <c r="BA508" s="282"/>
      <c r="BB508" s="282"/>
      <c r="BC508" s="282"/>
      <c r="BD508" s="282"/>
      <c r="BE508" s="282"/>
      <c r="BF508" s="282"/>
      <c r="BG508" s="282"/>
      <c r="BH508" s="282"/>
      <c r="BI508" s="282"/>
      <c r="BJ508" s="282"/>
      <c r="BK508" s="282"/>
      <c r="BL508" s="282"/>
      <c r="BM508" s="282"/>
      <c r="BN508" s="282"/>
      <c r="BO508" s="282"/>
      <c r="BP508" s="282"/>
      <c r="BQ508" s="282"/>
      <c r="BR508" s="282"/>
      <c r="BS508" s="282"/>
      <c r="BT508" s="282"/>
      <c r="BU508" s="282"/>
      <c r="BV508" s="282"/>
      <c r="BW508" s="282"/>
      <c r="BX508" s="282"/>
      <c r="BY508" s="282"/>
      <c r="BZ508" s="282"/>
      <c r="CA508" s="282"/>
      <c r="CB508" s="282"/>
      <c r="CC508" s="282"/>
      <c r="CD508" s="282"/>
      <c r="CE508" s="282"/>
      <c r="CF508" s="282"/>
      <c r="CG508" s="282"/>
      <c r="CH508" s="282"/>
      <c r="CI508" s="282"/>
      <c r="CJ508" s="282"/>
      <c r="CK508" s="282"/>
      <c r="CL508" s="282"/>
      <c r="CM508" s="282"/>
      <c r="CN508" s="282"/>
      <c r="CO508" s="282"/>
      <c r="CP508" s="282"/>
      <c r="CQ508" s="282"/>
      <c r="CR508" s="282"/>
      <c r="CS508" s="282"/>
      <c r="CT508" s="282"/>
      <c r="CU508" s="282"/>
      <c r="CV508" s="282"/>
      <c r="CW508" s="282"/>
      <c r="CX508" s="282"/>
      <c r="CY508" s="282"/>
      <c r="CZ508" s="282"/>
      <c r="DA508" s="282"/>
      <c r="DB508" s="282"/>
      <c r="DC508" s="282"/>
      <c r="DD508" s="282"/>
      <c r="DE508" s="282"/>
      <c r="DF508" s="282"/>
      <c r="DG508" s="282"/>
      <c r="DH508" s="282"/>
      <c r="DI508" s="282"/>
      <c r="DJ508" s="282"/>
      <c r="DK508" s="282"/>
      <c r="DL508" s="282"/>
      <c r="DM508" s="282"/>
      <c r="DN508" s="282"/>
      <c r="DO508" s="282"/>
      <c r="DP508" s="282"/>
      <c r="DQ508" s="282"/>
      <c r="DR508" s="282"/>
      <c r="DS508" s="282"/>
      <c r="DT508" s="282"/>
      <c r="DU508" s="282"/>
      <c r="DV508" s="282"/>
      <c r="DW508" s="282"/>
      <c r="DX508" s="282"/>
      <c r="DY508" s="282"/>
      <c r="DZ508" s="282"/>
      <c r="EA508" s="282"/>
      <c r="EB508" s="282"/>
      <c r="EC508" s="282"/>
      <c r="ED508" s="282"/>
      <c r="EE508" s="282"/>
      <c r="EF508" s="282"/>
      <c r="EG508" s="282"/>
      <c r="EH508" s="282"/>
      <c r="EI508" s="282"/>
      <c r="EJ508" s="282"/>
      <c r="EK508" s="282"/>
      <c r="EL508" s="282"/>
      <c r="EM508" s="282"/>
      <c r="EN508" s="282"/>
      <c r="EO508" s="282"/>
      <c r="EP508" s="282"/>
      <c r="EQ508" s="282"/>
      <c r="ER508" s="282"/>
      <c r="ES508" s="282"/>
      <c r="ET508" s="282"/>
      <c r="EU508" s="282"/>
      <c r="EV508" s="282"/>
      <c r="EW508" s="282"/>
      <c r="EX508" s="282"/>
      <c r="EY508" s="282"/>
      <c r="EZ508" s="282"/>
      <c r="FA508" s="282"/>
      <c r="FB508" s="282"/>
      <c r="FC508" s="282"/>
      <c r="FD508" s="282"/>
      <c r="FE508" s="282"/>
      <c r="FF508" s="282"/>
      <c r="FG508" s="282"/>
      <c r="FH508" s="282"/>
      <c r="FI508" s="282"/>
      <c r="FJ508" s="282"/>
      <c r="FK508" s="282"/>
      <c r="FL508" s="282"/>
      <c r="FM508" s="282"/>
      <c r="FN508" s="282"/>
      <c r="FO508" s="282"/>
      <c r="FP508" s="282"/>
      <c r="FQ508" s="282"/>
      <c r="FR508" s="282"/>
      <c r="FS508" s="282"/>
      <c r="FT508" s="282"/>
      <c r="FU508" s="282"/>
      <c r="FV508" s="282"/>
      <c r="FW508" s="282"/>
      <c r="FX508" s="282"/>
      <c r="FY508" s="282"/>
      <c r="FZ508" s="282"/>
      <c r="GA508" s="282"/>
      <c r="GB508" s="282"/>
      <c r="GC508" s="282"/>
      <c r="GD508" s="282"/>
      <c r="GE508" s="282"/>
      <c r="GF508" s="282"/>
      <c r="GG508" s="282"/>
      <c r="GH508" s="282"/>
      <c r="GI508" s="282"/>
      <c r="GJ508" s="282"/>
      <c r="GK508" s="282"/>
      <c r="GL508" s="282"/>
      <c r="GM508" s="282"/>
      <c r="GN508" s="282"/>
      <c r="GO508" s="282"/>
      <c r="GP508" s="282"/>
      <c r="GQ508" s="282"/>
      <c r="GR508" s="282"/>
      <c r="GS508" s="282"/>
      <c r="GT508" s="282"/>
      <c r="GU508" s="282"/>
      <c r="GV508" s="282"/>
      <c r="GW508" s="282"/>
      <c r="GX508" s="282"/>
      <c r="GY508" s="282"/>
      <c r="GZ508" s="282"/>
      <c r="HA508" s="282"/>
      <c r="HB508" s="282"/>
      <c r="HC508" s="282"/>
      <c r="HD508" s="282"/>
      <c r="HE508" s="282"/>
      <c r="HF508" s="282"/>
      <c r="HG508" s="282"/>
      <c r="HH508" s="282"/>
      <c r="HI508" s="282"/>
      <c r="HJ508" s="282"/>
      <c r="HK508" s="282"/>
      <c r="HL508" s="282"/>
      <c r="HM508" s="282"/>
      <c r="HN508" s="282"/>
      <c r="HO508" s="282"/>
      <c r="HP508" s="282"/>
      <c r="HQ508" s="282"/>
      <c r="HR508" s="282"/>
      <c r="HS508" s="282"/>
      <c r="HT508" s="282"/>
      <c r="HU508" s="282"/>
      <c r="HV508" s="282"/>
      <c r="HW508" s="282"/>
      <c r="HX508" s="282"/>
      <c r="HY508" s="282"/>
      <c r="HZ508" s="282"/>
      <c r="IA508" s="282"/>
      <c r="IB508" s="282"/>
      <c r="IC508" s="282"/>
      <c r="ID508" s="282"/>
      <c r="IE508" s="282"/>
      <c r="IF508" s="282"/>
      <c r="IG508" s="282"/>
      <c r="IH508" s="282"/>
      <c r="II508" s="282"/>
      <c r="IJ508" s="282"/>
      <c r="IK508" s="282"/>
    </row>
    <row r="509" spans="1:245">
      <c r="A509" s="301">
        <v>300087</v>
      </c>
      <c r="B509" s="314" t="s">
        <v>839</v>
      </c>
      <c r="C509" s="291" t="s">
        <v>563</v>
      </c>
      <c r="D509" s="291" t="s">
        <v>840</v>
      </c>
      <c r="E509" s="291" t="s">
        <v>317</v>
      </c>
      <c r="F509" s="292" t="s">
        <v>884</v>
      </c>
      <c r="G509" s="293">
        <f t="shared" si="73"/>
        <v>300087</v>
      </c>
      <c r="H509" s="293">
        <f>COUNTIF($J$4:J509,J509)</f>
        <v>4</v>
      </c>
      <c r="I509" s="293" t="str">
        <f>IF(H509=1,COUNTIF($H$4:H509,1),"")</f>
        <v/>
      </c>
      <c r="J509" s="294" t="str">
        <f t="shared" si="74"/>
        <v>東区01私立04小規模A・B・C</v>
      </c>
      <c r="K509" s="294" t="str">
        <f t="shared" si="72"/>
        <v>すこやか保育園北海道</v>
      </c>
      <c r="L509" s="295"/>
      <c r="M509" s="294"/>
      <c r="V509" s="282"/>
      <c r="W509" s="282"/>
      <c r="X509" s="282"/>
      <c r="Y509" s="282"/>
      <c r="Z509" s="282"/>
      <c r="AA509" s="282"/>
      <c r="AB509" s="282"/>
      <c r="AC509" s="282"/>
      <c r="AD509" s="282"/>
      <c r="AE509" s="282"/>
      <c r="AF509" s="282"/>
      <c r="AG509" s="282"/>
      <c r="AH509" s="282"/>
      <c r="AI509" s="282"/>
      <c r="AJ509" s="282"/>
      <c r="AK509" s="282"/>
      <c r="AL509" s="282"/>
      <c r="AM509" s="282"/>
      <c r="AN509" s="282"/>
      <c r="AO509" s="282"/>
      <c r="AP509" s="282"/>
      <c r="AQ509" s="282"/>
      <c r="AR509" s="282"/>
      <c r="AS509" s="282"/>
      <c r="AT509" s="282"/>
      <c r="AU509" s="282"/>
      <c r="AV509" s="282"/>
      <c r="AW509" s="282"/>
      <c r="AX509" s="282"/>
      <c r="AY509" s="282"/>
      <c r="AZ509" s="282"/>
      <c r="BA509" s="282"/>
      <c r="BB509" s="282"/>
      <c r="BC509" s="282"/>
      <c r="BD509" s="282"/>
      <c r="BE509" s="282"/>
      <c r="BF509" s="282"/>
      <c r="BG509" s="282"/>
      <c r="BH509" s="282"/>
      <c r="BI509" s="282"/>
      <c r="BJ509" s="282"/>
      <c r="BK509" s="282"/>
      <c r="BL509" s="282"/>
      <c r="BM509" s="282"/>
      <c r="BN509" s="282"/>
      <c r="BO509" s="282"/>
      <c r="BP509" s="282"/>
      <c r="BQ509" s="282"/>
      <c r="BR509" s="282"/>
      <c r="BS509" s="282"/>
      <c r="BT509" s="282"/>
      <c r="BU509" s="282"/>
      <c r="BV509" s="282"/>
      <c r="BW509" s="282"/>
      <c r="BX509" s="282"/>
      <c r="BY509" s="282"/>
      <c r="BZ509" s="282"/>
      <c r="CA509" s="282"/>
      <c r="CB509" s="282"/>
      <c r="CC509" s="282"/>
      <c r="CD509" s="282"/>
      <c r="CE509" s="282"/>
      <c r="CF509" s="282"/>
      <c r="CG509" s="282"/>
      <c r="CH509" s="282"/>
      <c r="CI509" s="282"/>
      <c r="CJ509" s="282"/>
      <c r="CK509" s="282"/>
      <c r="CL509" s="282"/>
      <c r="CM509" s="282"/>
      <c r="CN509" s="282"/>
      <c r="CO509" s="282"/>
      <c r="CP509" s="282"/>
      <c r="CQ509" s="282"/>
      <c r="CR509" s="282"/>
      <c r="CS509" s="282"/>
      <c r="CT509" s="282"/>
      <c r="CU509" s="282"/>
      <c r="CV509" s="282"/>
      <c r="CW509" s="282"/>
      <c r="CX509" s="282"/>
      <c r="CY509" s="282"/>
      <c r="CZ509" s="282"/>
      <c r="DA509" s="282"/>
      <c r="DB509" s="282"/>
      <c r="DC509" s="282"/>
      <c r="DD509" s="282"/>
      <c r="DE509" s="282"/>
      <c r="DF509" s="282"/>
      <c r="DG509" s="282"/>
      <c r="DH509" s="282"/>
      <c r="DI509" s="282"/>
      <c r="DJ509" s="282"/>
      <c r="DK509" s="282"/>
      <c r="DL509" s="282"/>
      <c r="DM509" s="282"/>
      <c r="DN509" s="282"/>
      <c r="DO509" s="282"/>
      <c r="DP509" s="282"/>
      <c r="DQ509" s="282"/>
      <c r="DR509" s="282"/>
      <c r="DS509" s="282"/>
      <c r="DT509" s="282"/>
      <c r="DU509" s="282"/>
      <c r="DV509" s="282"/>
      <c r="DW509" s="282"/>
      <c r="DX509" s="282"/>
      <c r="DY509" s="282"/>
      <c r="DZ509" s="282"/>
      <c r="EA509" s="282"/>
      <c r="EB509" s="282"/>
      <c r="EC509" s="282"/>
      <c r="ED509" s="282"/>
      <c r="EE509" s="282"/>
      <c r="EF509" s="282"/>
      <c r="EG509" s="282"/>
      <c r="EH509" s="282"/>
      <c r="EI509" s="282"/>
      <c r="EJ509" s="282"/>
      <c r="EK509" s="282"/>
      <c r="EL509" s="282"/>
      <c r="EM509" s="282"/>
      <c r="EN509" s="282"/>
      <c r="EO509" s="282"/>
      <c r="EP509" s="282"/>
      <c r="EQ509" s="282"/>
      <c r="ER509" s="282"/>
      <c r="ES509" s="282"/>
      <c r="ET509" s="282"/>
      <c r="EU509" s="282"/>
      <c r="EV509" s="282"/>
      <c r="EW509" s="282"/>
      <c r="EX509" s="282"/>
      <c r="EY509" s="282"/>
      <c r="EZ509" s="282"/>
      <c r="FA509" s="282"/>
      <c r="FB509" s="282"/>
      <c r="FC509" s="282"/>
      <c r="FD509" s="282"/>
      <c r="FE509" s="282"/>
      <c r="FF509" s="282"/>
      <c r="FG509" s="282"/>
      <c r="FH509" s="282"/>
      <c r="FI509" s="282"/>
      <c r="FJ509" s="282"/>
      <c r="FK509" s="282"/>
      <c r="FL509" s="282"/>
      <c r="FM509" s="282"/>
      <c r="FN509" s="282"/>
      <c r="FO509" s="282"/>
      <c r="FP509" s="282"/>
      <c r="FQ509" s="282"/>
      <c r="FR509" s="282"/>
      <c r="FS509" s="282"/>
      <c r="FT509" s="282"/>
      <c r="FU509" s="282"/>
      <c r="FV509" s="282"/>
      <c r="FW509" s="282"/>
      <c r="FX509" s="282"/>
      <c r="FY509" s="282"/>
      <c r="FZ509" s="282"/>
      <c r="GA509" s="282"/>
      <c r="GB509" s="282"/>
      <c r="GC509" s="282"/>
      <c r="GD509" s="282"/>
      <c r="GE509" s="282"/>
      <c r="GF509" s="282"/>
      <c r="GG509" s="282"/>
      <c r="GH509" s="282"/>
      <c r="GI509" s="282"/>
      <c r="GJ509" s="282"/>
      <c r="GK509" s="282"/>
      <c r="GL509" s="282"/>
      <c r="GM509" s="282"/>
      <c r="GN509" s="282"/>
      <c r="GO509" s="282"/>
      <c r="GP509" s="282"/>
      <c r="GQ509" s="282"/>
      <c r="GR509" s="282"/>
      <c r="GS509" s="282"/>
      <c r="GT509" s="282"/>
      <c r="GU509" s="282"/>
      <c r="GV509" s="282"/>
      <c r="GW509" s="282"/>
      <c r="GX509" s="282"/>
      <c r="GY509" s="282"/>
      <c r="GZ509" s="282"/>
      <c r="HA509" s="282"/>
      <c r="HB509" s="282"/>
      <c r="HC509" s="282"/>
      <c r="HD509" s="282"/>
      <c r="HE509" s="282"/>
      <c r="HF509" s="282"/>
      <c r="HG509" s="282"/>
      <c r="HH509" s="282"/>
      <c r="HI509" s="282"/>
      <c r="HJ509" s="282"/>
      <c r="HK509" s="282"/>
      <c r="HL509" s="282"/>
      <c r="HM509" s="282"/>
      <c r="HN509" s="282"/>
      <c r="HO509" s="282"/>
      <c r="HP509" s="282"/>
      <c r="HQ509" s="282"/>
      <c r="HR509" s="282"/>
      <c r="HS509" s="282"/>
      <c r="HT509" s="282"/>
      <c r="HU509" s="282"/>
      <c r="HV509" s="282"/>
      <c r="HW509" s="282"/>
      <c r="HX509" s="282"/>
      <c r="HY509" s="282"/>
      <c r="HZ509" s="282"/>
      <c r="IA509" s="282"/>
      <c r="IB509" s="282"/>
      <c r="IC509" s="282"/>
      <c r="ID509" s="282"/>
      <c r="IE509" s="282"/>
      <c r="IF509" s="282"/>
      <c r="IG509" s="282"/>
      <c r="IH509" s="282"/>
      <c r="II509" s="282"/>
      <c r="IJ509" s="282"/>
      <c r="IK509" s="282"/>
    </row>
    <row r="510" spans="1:245">
      <c r="A510" s="301">
        <v>300088</v>
      </c>
      <c r="B510" s="314" t="s">
        <v>839</v>
      </c>
      <c r="C510" s="291" t="s">
        <v>563</v>
      </c>
      <c r="D510" s="291" t="s">
        <v>840</v>
      </c>
      <c r="E510" s="291" t="s">
        <v>317</v>
      </c>
      <c r="F510" s="292" t="s">
        <v>885</v>
      </c>
      <c r="G510" s="293">
        <f t="shared" si="73"/>
        <v>300088</v>
      </c>
      <c r="H510" s="293">
        <f>COUNTIF($J$4:J510,J510)</f>
        <v>5</v>
      </c>
      <c r="I510" s="293" t="str">
        <f>IF(H510=1,COUNTIF($H$4:H510,1),"")</f>
        <v/>
      </c>
      <c r="J510" s="294" t="str">
        <f t="shared" si="74"/>
        <v>東区01私立04小規模A・B・C</v>
      </c>
      <c r="K510" s="294" t="str">
        <f t="shared" si="72"/>
        <v>おりーぶべりー保育園</v>
      </c>
      <c r="L510" s="295"/>
      <c r="M510" s="294"/>
      <c r="V510" s="282"/>
      <c r="W510" s="282"/>
      <c r="X510" s="282"/>
      <c r="Y510" s="282"/>
      <c r="Z510" s="282"/>
      <c r="AA510" s="282"/>
      <c r="AB510" s="282"/>
      <c r="AC510" s="282"/>
      <c r="AD510" s="282"/>
      <c r="AE510" s="282"/>
      <c r="AF510" s="282"/>
      <c r="AG510" s="282"/>
      <c r="AH510" s="282"/>
      <c r="AI510" s="282"/>
      <c r="AJ510" s="282"/>
      <c r="AK510" s="282"/>
      <c r="AL510" s="282"/>
      <c r="AM510" s="282"/>
      <c r="AN510" s="282"/>
      <c r="AO510" s="282"/>
      <c r="AP510" s="282"/>
      <c r="AQ510" s="282"/>
      <c r="AR510" s="282"/>
      <c r="AS510" s="282"/>
      <c r="AT510" s="282"/>
      <c r="AU510" s="282"/>
      <c r="AV510" s="282"/>
      <c r="AW510" s="282"/>
      <c r="AX510" s="282"/>
      <c r="AY510" s="282"/>
      <c r="AZ510" s="282"/>
      <c r="BA510" s="282"/>
      <c r="BB510" s="282"/>
      <c r="BC510" s="282"/>
      <c r="BD510" s="282"/>
      <c r="BE510" s="282"/>
      <c r="BF510" s="282"/>
      <c r="BG510" s="282"/>
      <c r="BH510" s="282"/>
      <c r="BI510" s="282"/>
      <c r="BJ510" s="282"/>
      <c r="BK510" s="282"/>
      <c r="BL510" s="282"/>
      <c r="BM510" s="282"/>
      <c r="BN510" s="282"/>
      <c r="BO510" s="282"/>
      <c r="BP510" s="282"/>
      <c r="BQ510" s="282"/>
      <c r="BR510" s="282"/>
      <c r="BS510" s="282"/>
      <c r="BT510" s="282"/>
      <c r="BU510" s="282"/>
      <c r="BV510" s="282"/>
      <c r="BW510" s="282"/>
      <c r="BX510" s="282"/>
      <c r="BY510" s="282"/>
      <c r="BZ510" s="282"/>
      <c r="CA510" s="282"/>
      <c r="CB510" s="282"/>
      <c r="CC510" s="282"/>
      <c r="CD510" s="282"/>
      <c r="CE510" s="282"/>
      <c r="CF510" s="282"/>
      <c r="CG510" s="282"/>
      <c r="CH510" s="282"/>
      <c r="CI510" s="282"/>
      <c r="CJ510" s="282"/>
      <c r="CK510" s="282"/>
      <c r="CL510" s="282"/>
      <c r="CM510" s="282"/>
      <c r="CN510" s="282"/>
      <c r="CO510" s="282"/>
      <c r="CP510" s="282"/>
      <c r="CQ510" s="282"/>
      <c r="CR510" s="282"/>
      <c r="CS510" s="282"/>
      <c r="CT510" s="282"/>
      <c r="CU510" s="282"/>
      <c r="CV510" s="282"/>
      <c r="CW510" s="282"/>
      <c r="CX510" s="282"/>
      <c r="CY510" s="282"/>
      <c r="CZ510" s="282"/>
      <c r="DA510" s="282"/>
      <c r="DB510" s="282"/>
      <c r="DC510" s="282"/>
      <c r="DD510" s="282"/>
      <c r="DE510" s="282"/>
      <c r="DF510" s="282"/>
      <c r="DG510" s="282"/>
      <c r="DH510" s="282"/>
      <c r="DI510" s="282"/>
      <c r="DJ510" s="282"/>
      <c r="DK510" s="282"/>
      <c r="DL510" s="282"/>
      <c r="DM510" s="282"/>
      <c r="DN510" s="282"/>
      <c r="DO510" s="282"/>
      <c r="DP510" s="282"/>
      <c r="DQ510" s="282"/>
      <c r="DR510" s="282"/>
      <c r="DS510" s="282"/>
      <c r="DT510" s="282"/>
      <c r="DU510" s="282"/>
      <c r="DV510" s="282"/>
      <c r="DW510" s="282"/>
      <c r="DX510" s="282"/>
      <c r="DY510" s="282"/>
      <c r="DZ510" s="282"/>
      <c r="EA510" s="282"/>
      <c r="EB510" s="282"/>
      <c r="EC510" s="282"/>
      <c r="ED510" s="282"/>
      <c r="EE510" s="282"/>
      <c r="EF510" s="282"/>
      <c r="EG510" s="282"/>
      <c r="EH510" s="282"/>
      <c r="EI510" s="282"/>
      <c r="EJ510" s="282"/>
      <c r="EK510" s="282"/>
      <c r="EL510" s="282"/>
      <c r="EM510" s="282"/>
      <c r="EN510" s="282"/>
      <c r="EO510" s="282"/>
      <c r="EP510" s="282"/>
      <c r="EQ510" s="282"/>
      <c r="ER510" s="282"/>
      <c r="ES510" s="282"/>
      <c r="ET510" s="282"/>
      <c r="EU510" s="282"/>
      <c r="EV510" s="282"/>
      <c r="EW510" s="282"/>
      <c r="EX510" s="282"/>
      <c r="EY510" s="282"/>
      <c r="EZ510" s="282"/>
      <c r="FA510" s="282"/>
      <c r="FB510" s="282"/>
      <c r="FC510" s="282"/>
      <c r="FD510" s="282"/>
      <c r="FE510" s="282"/>
      <c r="FF510" s="282"/>
      <c r="FG510" s="282"/>
      <c r="FH510" s="282"/>
      <c r="FI510" s="282"/>
      <c r="FJ510" s="282"/>
      <c r="FK510" s="282"/>
      <c r="FL510" s="282"/>
      <c r="FM510" s="282"/>
      <c r="FN510" s="282"/>
      <c r="FO510" s="282"/>
      <c r="FP510" s="282"/>
      <c r="FQ510" s="282"/>
      <c r="FR510" s="282"/>
      <c r="FS510" s="282"/>
      <c r="FT510" s="282"/>
      <c r="FU510" s="282"/>
      <c r="FV510" s="282"/>
      <c r="FW510" s="282"/>
      <c r="FX510" s="282"/>
      <c r="FY510" s="282"/>
      <c r="FZ510" s="282"/>
      <c r="GA510" s="282"/>
      <c r="GB510" s="282"/>
      <c r="GC510" s="282"/>
      <c r="GD510" s="282"/>
      <c r="GE510" s="282"/>
      <c r="GF510" s="282"/>
      <c r="GG510" s="282"/>
      <c r="GH510" s="282"/>
      <c r="GI510" s="282"/>
      <c r="GJ510" s="282"/>
      <c r="GK510" s="282"/>
      <c r="GL510" s="282"/>
      <c r="GM510" s="282"/>
      <c r="GN510" s="282"/>
      <c r="GO510" s="282"/>
      <c r="GP510" s="282"/>
      <c r="GQ510" s="282"/>
      <c r="GR510" s="282"/>
      <c r="GS510" s="282"/>
      <c r="GT510" s="282"/>
      <c r="GU510" s="282"/>
      <c r="GV510" s="282"/>
      <c r="GW510" s="282"/>
      <c r="GX510" s="282"/>
      <c r="GY510" s="282"/>
      <c r="GZ510" s="282"/>
      <c r="HA510" s="282"/>
      <c r="HB510" s="282"/>
      <c r="HC510" s="282"/>
      <c r="HD510" s="282"/>
      <c r="HE510" s="282"/>
      <c r="HF510" s="282"/>
      <c r="HG510" s="282"/>
      <c r="HH510" s="282"/>
      <c r="HI510" s="282"/>
      <c r="HJ510" s="282"/>
      <c r="HK510" s="282"/>
      <c r="HL510" s="282"/>
      <c r="HM510" s="282"/>
      <c r="HN510" s="282"/>
      <c r="HO510" s="282"/>
      <c r="HP510" s="282"/>
      <c r="HQ510" s="282"/>
      <c r="HR510" s="282"/>
      <c r="HS510" s="282"/>
      <c r="HT510" s="282"/>
      <c r="HU510" s="282"/>
      <c r="HV510" s="282"/>
      <c r="HW510" s="282"/>
      <c r="HX510" s="282"/>
      <c r="HY510" s="282"/>
      <c r="HZ510" s="282"/>
      <c r="IA510" s="282"/>
      <c r="IB510" s="282"/>
      <c r="IC510" s="282"/>
      <c r="ID510" s="282"/>
      <c r="IE510" s="282"/>
      <c r="IF510" s="282"/>
      <c r="IG510" s="282"/>
      <c r="IH510" s="282"/>
      <c r="II510" s="282"/>
      <c r="IJ510" s="282"/>
      <c r="IK510" s="282"/>
    </row>
    <row r="511" spans="1:245">
      <c r="A511" s="301">
        <v>300092</v>
      </c>
      <c r="B511" s="314" t="s">
        <v>839</v>
      </c>
      <c r="C511" s="291" t="s">
        <v>563</v>
      </c>
      <c r="D511" s="291" t="s">
        <v>840</v>
      </c>
      <c r="E511" s="291" t="s">
        <v>317</v>
      </c>
      <c r="F511" s="292" t="s">
        <v>886</v>
      </c>
      <c r="G511" s="293">
        <f t="shared" si="73"/>
        <v>300092</v>
      </c>
      <c r="H511" s="293">
        <f>COUNTIF($J$4:J511,J511)</f>
        <v>6</v>
      </c>
      <c r="I511" s="293" t="str">
        <f>IF(H511=1,COUNTIF($H$4:H511,1),"")</f>
        <v/>
      </c>
      <c r="J511" s="294" t="str">
        <f t="shared" si="74"/>
        <v>東区01私立04小規模A・B・C</v>
      </c>
      <c r="K511" s="294" t="str">
        <f t="shared" si="72"/>
        <v>びくとりー保育園</v>
      </c>
      <c r="L511" s="295"/>
      <c r="M511" s="294"/>
      <c r="V511" s="282"/>
      <c r="W511" s="282"/>
      <c r="X511" s="282"/>
      <c r="Y511" s="282"/>
      <c r="Z511" s="282"/>
      <c r="AA511" s="282"/>
      <c r="AB511" s="282"/>
      <c r="AC511" s="282"/>
      <c r="AD511" s="282"/>
      <c r="AE511" s="282"/>
      <c r="AF511" s="282"/>
      <c r="AG511" s="282"/>
      <c r="AH511" s="282"/>
      <c r="AI511" s="282"/>
      <c r="AJ511" s="282"/>
      <c r="AK511" s="282"/>
      <c r="AL511" s="282"/>
      <c r="AM511" s="282"/>
      <c r="AN511" s="282"/>
      <c r="AO511" s="282"/>
      <c r="AP511" s="282"/>
      <c r="AQ511" s="282"/>
      <c r="AR511" s="282"/>
      <c r="AS511" s="282"/>
      <c r="AT511" s="282"/>
      <c r="AU511" s="282"/>
      <c r="AV511" s="282"/>
      <c r="AW511" s="282"/>
      <c r="AX511" s="282"/>
      <c r="AY511" s="282"/>
      <c r="AZ511" s="282"/>
      <c r="BA511" s="282"/>
      <c r="BB511" s="282"/>
      <c r="BC511" s="282"/>
      <c r="BD511" s="282"/>
      <c r="BE511" s="282"/>
      <c r="BF511" s="282"/>
      <c r="BG511" s="282"/>
      <c r="BH511" s="282"/>
      <c r="BI511" s="282"/>
      <c r="BJ511" s="282"/>
      <c r="BK511" s="282"/>
      <c r="BL511" s="282"/>
      <c r="BM511" s="282"/>
      <c r="BN511" s="282"/>
      <c r="BO511" s="282"/>
      <c r="BP511" s="282"/>
      <c r="BQ511" s="282"/>
      <c r="BR511" s="282"/>
      <c r="BS511" s="282"/>
      <c r="BT511" s="282"/>
      <c r="BU511" s="282"/>
      <c r="BV511" s="282"/>
      <c r="BW511" s="282"/>
      <c r="BX511" s="282"/>
      <c r="BY511" s="282"/>
      <c r="BZ511" s="282"/>
      <c r="CA511" s="282"/>
      <c r="CB511" s="282"/>
      <c r="CC511" s="282"/>
      <c r="CD511" s="282"/>
      <c r="CE511" s="282"/>
      <c r="CF511" s="282"/>
      <c r="CG511" s="282"/>
      <c r="CH511" s="282"/>
      <c r="CI511" s="282"/>
      <c r="CJ511" s="282"/>
      <c r="CK511" s="282"/>
      <c r="CL511" s="282"/>
      <c r="CM511" s="282"/>
      <c r="CN511" s="282"/>
      <c r="CO511" s="282"/>
      <c r="CP511" s="282"/>
      <c r="CQ511" s="282"/>
      <c r="CR511" s="282"/>
      <c r="CS511" s="282"/>
      <c r="CT511" s="282"/>
      <c r="CU511" s="282"/>
      <c r="CV511" s="282"/>
      <c r="CW511" s="282"/>
      <c r="CX511" s="282"/>
      <c r="CY511" s="282"/>
      <c r="CZ511" s="282"/>
      <c r="DA511" s="282"/>
      <c r="DB511" s="282"/>
      <c r="DC511" s="282"/>
      <c r="DD511" s="282"/>
      <c r="DE511" s="282"/>
      <c r="DF511" s="282"/>
      <c r="DG511" s="282"/>
      <c r="DH511" s="282"/>
      <c r="DI511" s="282"/>
      <c r="DJ511" s="282"/>
      <c r="DK511" s="282"/>
      <c r="DL511" s="282"/>
      <c r="DM511" s="282"/>
      <c r="DN511" s="282"/>
      <c r="DO511" s="282"/>
      <c r="DP511" s="282"/>
      <c r="DQ511" s="282"/>
      <c r="DR511" s="282"/>
      <c r="DS511" s="282"/>
      <c r="DT511" s="282"/>
      <c r="DU511" s="282"/>
      <c r="DV511" s="282"/>
      <c r="DW511" s="282"/>
      <c r="DX511" s="282"/>
      <c r="DY511" s="282"/>
      <c r="DZ511" s="282"/>
      <c r="EA511" s="282"/>
      <c r="EB511" s="282"/>
      <c r="EC511" s="282"/>
      <c r="ED511" s="282"/>
      <c r="EE511" s="282"/>
      <c r="EF511" s="282"/>
      <c r="EG511" s="282"/>
      <c r="EH511" s="282"/>
      <c r="EI511" s="282"/>
      <c r="EJ511" s="282"/>
      <c r="EK511" s="282"/>
      <c r="EL511" s="282"/>
      <c r="EM511" s="282"/>
      <c r="EN511" s="282"/>
      <c r="EO511" s="282"/>
      <c r="EP511" s="282"/>
      <c r="EQ511" s="282"/>
      <c r="ER511" s="282"/>
      <c r="ES511" s="282"/>
      <c r="ET511" s="282"/>
      <c r="EU511" s="282"/>
      <c r="EV511" s="282"/>
      <c r="EW511" s="282"/>
      <c r="EX511" s="282"/>
      <c r="EY511" s="282"/>
      <c r="EZ511" s="282"/>
      <c r="FA511" s="282"/>
      <c r="FB511" s="282"/>
      <c r="FC511" s="282"/>
      <c r="FD511" s="282"/>
      <c r="FE511" s="282"/>
      <c r="FF511" s="282"/>
      <c r="FG511" s="282"/>
      <c r="FH511" s="282"/>
      <c r="FI511" s="282"/>
      <c r="FJ511" s="282"/>
      <c r="FK511" s="282"/>
      <c r="FL511" s="282"/>
      <c r="FM511" s="282"/>
      <c r="FN511" s="282"/>
      <c r="FO511" s="282"/>
      <c r="FP511" s="282"/>
      <c r="FQ511" s="282"/>
      <c r="FR511" s="282"/>
      <c r="FS511" s="282"/>
      <c r="FT511" s="282"/>
      <c r="FU511" s="282"/>
      <c r="FV511" s="282"/>
      <c r="FW511" s="282"/>
      <c r="FX511" s="282"/>
      <c r="FY511" s="282"/>
      <c r="FZ511" s="282"/>
      <c r="GA511" s="282"/>
      <c r="GB511" s="282"/>
      <c r="GC511" s="282"/>
      <c r="GD511" s="282"/>
      <c r="GE511" s="282"/>
      <c r="GF511" s="282"/>
      <c r="GG511" s="282"/>
      <c r="GH511" s="282"/>
      <c r="GI511" s="282"/>
      <c r="GJ511" s="282"/>
      <c r="GK511" s="282"/>
      <c r="GL511" s="282"/>
      <c r="GM511" s="282"/>
      <c r="GN511" s="282"/>
      <c r="GO511" s="282"/>
      <c r="GP511" s="282"/>
      <c r="GQ511" s="282"/>
      <c r="GR511" s="282"/>
      <c r="GS511" s="282"/>
      <c r="GT511" s="282"/>
      <c r="GU511" s="282"/>
      <c r="GV511" s="282"/>
      <c r="GW511" s="282"/>
      <c r="GX511" s="282"/>
      <c r="GY511" s="282"/>
      <c r="GZ511" s="282"/>
      <c r="HA511" s="282"/>
      <c r="HB511" s="282"/>
      <c r="HC511" s="282"/>
      <c r="HD511" s="282"/>
      <c r="HE511" s="282"/>
      <c r="HF511" s="282"/>
      <c r="HG511" s="282"/>
      <c r="HH511" s="282"/>
      <c r="HI511" s="282"/>
      <c r="HJ511" s="282"/>
      <c r="HK511" s="282"/>
      <c r="HL511" s="282"/>
      <c r="HM511" s="282"/>
      <c r="HN511" s="282"/>
      <c r="HO511" s="282"/>
      <c r="HP511" s="282"/>
      <c r="HQ511" s="282"/>
      <c r="HR511" s="282"/>
      <c r="HS511" s="282"/>
      <c r="HT511" s="282"/>
      <c r="HU511" s="282"/>
      <c r="HV511" s="282"/>
      <c r="HW511" s="282"/>
      <c r="HX511" s="282"/>
      <c r="HY511" s="282"/>
      <c r="HZ511" s="282"/>
      <c r="IA511" s="282"/>
      <c r="IB511" s="282"/>
      <c r="IC511" s="282"/>
      <c r="ID511" s="282"/>
      <c r="IE511" s="282"/>
      <c r="IF511" s="282"/>
      <c r="IG511" s="282"/>
      <c r="IH511" s="282"/>
      <c r="II511" s="282"/>
      <c r="IJ511" s="282"/>
      <c r="IK511" s="282"/>
    </row>
    <row r="512" spans="1:245">
      <c r="A512" s="301">
        <v>300094</v>
      </c>
      <c r="B512" s="314" t="s">
        <v>839</v>
      </c>
      <c r="C512" s="291" t="s">
        <v>563</v>
      </c>
      <c r="D512" s="291" t="s">
        <v>840</v>
      </c>
      <c r="E512" s="291" t="s">
        <v>317</v>
      </c>
      <c r="F512" s="292" t="s">
        <v>887</v>
      </c>
      <c r="G512" s="293">
        <f t="shared" si="73"/>
        <v>300094</v>
      </c>
      <c r="H512" s="293">
        <f>COUNTIF($J$4:J512,J512)</f>
        <v>7</v>
      </c>
      <c r="I512" s="293" t="str">
        <f>IF(H512=1,COUNTIF($H$4:H512,1),"")</f>
        <v/>
      </c>
      <c r="J512" s="294" t="str">
        <f t="shared" si="74"/>
        <v>東区01私立04小規模A・B・C</v>
      </c>
      <c r="K512" s="294" t="str">
        <f t="shared" si="72"/>
        <v>栄町みつばち保育園</v>
      </c>
      <c r="L512" s="295"/>
      <c r="M512" s="294"/>
      <c r="V512" s="282"/>
      <c r="W512" s="282"/>
      <c r="X512" s="282"/>
      <c r="Y512" s="282"/>
      <c r="Z512" s="282"/>
      <c r="AA512" s="282"/>
      <c r="AB512" s="282"/>
      <c r="AC512" s="282"/>
      <c r="AD512" s="282"/>
      <c r="AE512" s="282"/>
      <c r="AF512" s="282"/>
      <c r="AG512" s="282"/>
      <c r="AH512" s="282"/>
      <c r="AI512" s="282"/>
      <c r="AJ512" s="282"/>
      <c r="AK512" s="282"/>
      <c r="AL512" s="282"/>
      <c r="AM512" s="282"/>
      <c r="AN512" s="282"/>
      <c r="AO512" s="282"/>
      <c r="AP512" s="282"/>
      <c r="AQ512" s="282"/>
      <c r="AR512" s="282"/>
      <c r="AS512" s="282"/>
      <c r="AT512" s="282"/>
      <c r="AU512" s="282"/>
      <c r="AV512" s="282"/>
      <c r="AW512" s="282"/>
      <c r="AX512" s="282"/>
      <c r="AY512" s="282"/>
      <c r="AZ512" s="282"/>
      <c r="BA512" s="282"/>
      <c r="BB512" s="282"/>
      <c r="BC512" s="282"/>
      <c r="BD512" s="282"/>
      <c r="BE512" s="282"/>
      <c r="BF512" s="282"/>
      <c r="BG512" s="282"/>
      <c r="BH512" s="282"/>
      <c r="BI512" s="282"/>
      <c r="BJ512" s="282"/>
      <c r="BK512" s="282"/>
      <c r="BL512" s="282"/>
      <c r="BM512" s="282"/>
      <c r="BN512" s="282"/>
      <c r="BO512" s="282"/>
      <c r="BP512" s="282"/>
      <c r="BQ512" s="282"/>
      <c r="BR512" s="282"/>
      <c r="BS512" s="282"/>
      <c r="BT512" s="282"/>
      <c r="BU512" s="282"/>
      <c r="BV512" s="282"/>
      <c r="BW512" s="282"/>
      <c r="BX512" s="282"/>
      <c r="BY512" s="282"/>
      <c r="BZ512" s="282"/>
      <c r="CA512" s="282"/>
      <c r="CB512" s="282"/>
      <c r="CC512" s="282"/>
      <c r="CD512" s="282"/>
      <c r="CE512" s="282"/>
      <c r="CF512" s="282"/>
      <c r="CG512" s="282"/>
      <c r="CH512" s="282"/>
      <c r="CI512" s="282"/>
      <c r="CJ512" s="282"/>
      <c r="CK512" s="282"/>
      <c r="CL512" s="282"/>
      <c r="CM512" s="282"/>
      <c r="CN512" s="282"/>
      <c r="CO512" s="282"/>
      <c r="CP512" s="282"/>
      <c r="CQ512" s="282"/>
      <c r="CR512" s="282"/>
      <c r="CS512" s="282"/>
      <c r="CT512" s="282"/>
      <c r="CU512" s="282"/>
      <c r="CV512" s="282"/>
      <c r="CW512" s="282"/>
      <c r="CX512" s="282"/>
      <c r="CY512" s="282"/>
      <c r="CZ512" s="282"/>
      <c r="DA512" s="282"/>
      <c r="DB512" s="282"/>
      <c r="DC512" s="282"/>
      <c r="DD512" s="282"/>
      <c r="DE512" s="282"/>
      <c r="DF512" s="282"/>
      <c r="DG512" s="282"/>
      <c r="DH512" s="282"/>
      <c r="DI512" s="282"/>
      <c r="DJ512" s="282"/>
      <c r="DK512" s="282"/>
      <c r="DL512" s="282"/>
      <c r="DM512" s="282"/>
      <c r="DN512" s="282"/>
      <c r="DO512" s="282"/>
      <c r="DP512" s="282"/>
      <c r="DQ512" s="282"/>
      <c r="DR512" s="282"/>
      <c r="DS512" s="282"/>
      <c r="DT512" s="282"/>
      <c r="DU512" s="282"/>
      <c r="DV512" s="282"/>
      <c r="DW512" s="282"/>
      <c r="DX512" s="282"/>
      <c r="DY512" s="282"/>
      <c r="DZ512" s="282"/>
      <c r="EA512" s="282"/>
      <c r="EB512" s="282"/>
      <c r="EC512" s="282"/>
      <c r="ED512" s="282"/>
      <c r="EE512" s="282"/>
      <c r="EF512" s="282"/>
      <c r="EG512" s="282"/>
      <c r="EH512" s="282"/>
      <c r="EI512" s="282"/>
      <c r="EJ512" s="282"/>
      <c r="EK512" s="282"/>
      <c r="EL512" s="282"/>
      <c r="EM512" s="282"/>
      <c r="EN512" s="282"/>
      <c r="EO512" s="282"/>
      <c r="EP512" s="282"/>
      <c r="EQ512" s="282"/>
      <c r="ER512" s="282"/>
      <c r="ES512" s="282"/>
      <c r="ET512" s="282"/>
      <c r="EU512" s="282"/>
      <c r="EV512" s="282"/>
      <c r="EW512" s="282"/>
      <c r="EX512" s="282"/>
      <c r="EY512" s="282"/>
      <c r="EZ512" s="282"/>
      <c r="FA512" s="282"/>
      <c r="FB512" s="282"/>
      <c r="FC512" s="282"/>
      <c r="FD512" s="282"/>
      <c r="FE512" s="282"/>
      <c r="FF512" s="282"/>
      <c r="FG512" s="282"/>
      <c r="FH512" s="282"/>
      <c r="FI512" s="282"/>
      <c r="FJ512" s="282"/>
      <c r="FK512" s="282"/>
      <c r="FL512" s="282"/>
      <c r="FM512" s="282"/>
      <c r="FN512" s="282"/>
      <c r="FO512" s="282"/>
      <c r="FP512" s="282"/>
      <c r="FQ512" s="282"/>
      <c r="FR512" s="282"/>
      <c r="FS512" s="282"/>
      <c r="FT512" s="282"/>
      <c r="FU512" s="282"/>
      <c r="FV512" s="282"/>
      <c r="FW512" s="282"/>
      <c r="FX512" s="282"/>
      <c r="FY512" s="282"/>
      <c r="FZ512" s="282"/>
      <c r="GA512" s="282"/>
      <c r="GB512" s="282"/>
      <c r="GC512" s="282"/>
      <c r="GD512" s="282"/>
      <c r="GE512" s="282"/>
      <c r="GF512" s="282"/>
      <c r="GG512" s="282"/>
      <c r="GH512" s="282"/>
      <c r="GI512" s="282"/>
      <c r="GJ512" s="282"/>
      <c r="GK512" s="282"/>
      <c r="GL512" s="282"/>
      <c r="GM512" s="282"/>
      <c r="GN512" s="282"/>
      <c r="GO512" s="282"/>
      <c r="GP512" s="282"/>
      <c r="GQ512" s="282"/>
      <c r="GR512" s="282"/>
      <c r="GS512" s="282"/>
      <c r="GT512" s="282"/>
      <c r="GU512" s="282"/>
      <c r="GV512" s="282"/>
      <c r="GW512" s="282"/>
      <c r="GX512" s="282"/>
      <c r="GY512" s="282"/>
      <c r="GZ512" s="282"/>
      <c r="HA512" s="282"/>
      <c r="HB512" s="282"/>
      <c r="HC512" s="282"/>
      <c r="HD512" s="282"/>
      <c r="HE512" s="282"/>
      <c r="HF512" s="282"/>
      <c r="HG512" s="282"/>
      <c r="HH512" s="282"/>
      <c r="HI512" s="282"/>
      <c r="HJ512" s="282"/>
      <c r="HK512" s="282"/>
      <c r="HL512" s="282"/>
      <c r="HM512" s="282"/>
      <c r="HN512" s="282"/>
      <c r="HO512" s="282"/>
      <c r="HP512" s="282"/>
      <c r="HQ512" s="282"/>
      <c r="HR512" s="282"/>
      <c r="HS512" s="282"/>
      <c r="HT512" s="282"/>
      <c r="HU512" s="282"/>
      <c r="HV512" s="282"/>
      <c r="HW512" s="282"/>
      <c r="HX512" s="282"/>
      <c r="HY512" s="282"/>
      <c r="HZ512" s="282"/>
      <c r="IA512" s="282"/>
      <c r="IB512" s="282"/>
      <c r="IC512" s="282"/>
      <c r="ID512" s="282"/>
      <c r="IE512" s="282"/>
      <c r="IF512" s="282"/>
      <c r="IG512" s="282"/>
      <c r="IH512" s="282"/>
      <c r="II512" s="282"/>
      <c r="IJ512" s="282"/>
      <c r="IK512" s="282"/>
    </row>
    <row r="513" spans="1:245">
      <c r="A513" s="301">
        <v>300095</v>
      </c>
      <c r="B513" s="314" t="s">
        <v>839</v>
      </c>
      <c r="C513" s="291" t="s">
        <v>563</v>
      </c>
      <c r="D513" s="291" t="s">
        <v>840</v>
      </c>
      <c r="E513" s="291" t="s">
        <v>317</v>
      </c>
      <c r="F513" s="292" t="s">
        <v>888</v>
      </c>
      <c r="G513" s="293">
        <f t="shared" si="73"/>
        <v>300095</v>
      </c>
      <c r="H513" s="293">
        <f>COUNTIF($J$4:J513,J513)</f>
        <v>8</v>
      </c>
      <c r="I513" s="293" t="str">
        <f>IF(H513=1,COUNTIF($H$4:H513,1),"")</f>
        <v/>
      </c>
      <c r="J513" s="294" t="str">
        <f t="shared" si="74"/>
        <v>東区01私立04小規模A・B・C</v>
      </c>
      <c r="K513" s="294" t="str">
        <f t="shared" si="72"/>
        <v>あうら元町乳児保育園</v>
      </c>
      <c r="L513" s="295"/>
      <c r="M513" s="294"/>
      <c r="V513" s="282"/>
      <c r="W513" s="282"/>
      <c r="X513" s="282"/>
      <c r="Y513" s="282"/>
      <c r="Z513" s="282"/>
      <c r="AA513" s="282"/>
      <c r="AB513" s="282"/>
      <c r="AC513" s="282"/>
      <c r="AD513" s="282"/>
      <c r="AE513" s="282"/>
      <c r="AF513" s="282"/>
      <c r="AG513" s="282"/>
      <c r="AH513" s="282"/>
      <c r="AI513" s="282"/>
      <c r="AJ513" s="282"/>
      <c r="AK513" s="282"/>
      <c r="AL513" s="282"/>
      <c r="AM513" s="282"/>
      <c r="AN513" s="282"/>
      <c r="AO513" s="282"/>
      <c r="AP513" s="282"/>
      <c r="AQ513" s="282"/>
      <c r="AR513" s="282"/>
      <c r="AS513" s="282"/>
      <c r="AT513" s="282"/>
      <c r="AU513" s="282"/>
      <c r="AV513" s="282"/>
      <c r="AW513" s="282"/>
      <c r="AX513" s="282"/>
      <c r="AY513" s="282"/>
      <c r="AZ513" s="282"/>
      <c r="BA513" s="282"/>
      <c r="BB513" s="282"/>
      <c r="BC513" s="282"/>
      <c r="BD513" s="282"/>
      <c r="BE513" s="282"/>
      <c r="BF513" s="282"/>
      <c r="BG513" s="282"/>
      <c r="BH513" s="282"/>
      <c r="BI513" s="282"/>
      <c r="BJ513" s="282"/>
      <c r="BK513" s="282"/>
      <c r="BL513" s="282"/>
      <c r="BM513" s="282"/>
      <c r="BN513" s="282"/>
      <c r="BO513" s="282"/>
      <c r="BP513" s="282"/>
      <c r="BQ513" s="282"/>
      <c r="BR513" s="282"/>
      <c r="BS513" s="282"/>
      <c r="BT513" s="282"/>
      <c r="BU513" s="282"/>
      <c r="BV513" s="282"/>
      <c r="BW513" s="282"/>
      <c r="BX513" s="282"/>
      <c r="BY513" s="282"/>
      <c r="BZ513" s="282"/>
      <c r="CA513" s="282"/>
      <c r="CB513" s="282"/>
      <c r="CC513" s="282"/>
      <c r="CD513" s="282"/>
      <c r="CE513" s="282"/>
      <c r="CF513" s="282"/>
      <c r="CG513" s="282"/>
      <c r="CH513" s="282"/>
      <c r="CI513" s="282"/>
      <c r="CJ513" s="282"/>
      <c r="CK513" s="282"/>
      <c r="CL513" s="282"/>
      <c r="CM513" s="282"/>
      <c r="CN513" s="282"/>
      <c r="CO513" s="282"/>
      <c r="CP513" s="282"/>
      <c r="CQ513" s="282"/>
      <c r="CR513" s="282"/>
      <c r="CS513" s="282"/>
      <c r="CT513" s="282"/>
      <c r="CU513" s="282"/>
      <c r="CV513" s="282"/>
      <c r="CW513" s="282"/>
      <c r="CX513" s="282"/>
      <c r="CY513" s="282"/>
      <c r="CZ513" s="282"/>
      <c r="DA513" s="282"/>
      <c r="DB513" s="282"/>
      <c r="DC513" s="282"/>
      <c r="DD513" s="282"/>
      <c r="DE513" s="282"/>
      <c r="DF513" s="282"/>
      <c r="DG513" s="282"/>
      <c r="DH513" s="282"/>
      <c r="DI513" s="282"/>
      <c r="DJ513" s="282"/>
      <c r="DK513" s="282"/>
      <c r="DL513" s="282"/>
      <c r="DM513" s="282"/>
      <c r="DN513" s="282"/>
      <c r="DO513" s="282"/>
      <c r="DP513" s="282"/>
      <c r="DQ513" s="282"/>
      <c r="DR513" s="282"/>
      <c r="DS513" s="282"/>
      <c r="DT513" s="282"/>
      <c r="DU513" s="282"/>
      <c r="DV513" s="282"/>
      <c r="DW513" s="282"/>
      <c r="DX513" s="282"/>
      <c r="DY513" s="282"/>
      <c r="DZ513" s="282"/>
      <c r="EA513" s="282"/>
      <c r="EB513" s="282"/>
      <c r="EC513" s="282"/>
      <c r="ED513" s="282"/>
      <c r="EE513" s="282"/>
      <c r="EF513" s="282"/>
      <c r="EG513" s="282"/>
      <c r="EH513" s="282"/>
      <c r="EI513" s="282"/>
      <c r="EJ513" s="282"/>
      <c r="EK513" s="282"/>
      <c r="EL513" s="282"/>
      <c r="EM513" s="282"/>
      <c r="EN513" s="282"/>
      <c r="EO513" s="282"/>
      <c r="EP513" s="282"/>
      <c r="EQ513" s="282"/>
      <c r="ER513" s="282"/>
      <c r="ES513" s="282"/>
      <c r="ET513" s="282"/>
      <c r="EU513" s="282"/>
      <c r="EV513" s="282"/>
      <c r="EW513" s="282"/>
      <c r="EX513" s="282"/>
      <c r="EY513" s="282"/>
      <c r="EZ513" s="282"/>
      <c r="FA513" s="282"/>
      <c r="FB513" s="282"/>
      <c r="FC513" s="282"/>
      <c r="FD513" s="282"/>
      <c r="FE513" s="282"/>
      <c r="FF513" s="282"/>
      <c r="FG513" s="282"/>
      <c r="FH513" s="282"/>
      <c r="FI513" s="282"/>
      <c r="FJ513" s="282"/>
      <c r="FK513" s="282"/>
      <c r="FL513" s="282"/>
      <c r="FM513" s="282"/>
      <c r="FN513" s="282"/>
      <c r="FO513" s="282"/>
      <c r="FP513" s="282"/>
      <c r="FQ513" s="282"/>
      <c r="FR513" s="282"/>
      <c r="FS513" s="282"/>
      <c r="FT513" s="282"/>
      <c r="FU513" s="282"/>
      <c r="FV513" s="282"/>
      <c r="FW513" s="282"/>
      <c r="FX513" s="282"/>
      <c r="FY513" s="282"/>
      <c r="FZ513" s="282"/>
      <c r="GA513" s="282"/>
      <c r="GB513" s="282"/>
      <c r="GC513" s="282"/>
      <c r="GD513" s="282"/>
      <c r="GE513" s="282"/>
      <c r="GF513" s="282"/>
      <c r="GG513" s="282"/>
      <c r="GH513" s="282"/>
      <c r="GI513" s="282"/>
      <c r="GJ513" s="282"/>
      <c r="GK513" s="282"/>
      <c r="GL513" s="282"/>
      <c r="GM513" s="282"/>
      <c r="GN513" s="282"/>
      <c r="GO513" s="282"/>
      <c r="GP513" s="282"/>
      <c r="GQ513" s="282"/>
      <c r="GR513" s="282"/>
      <c r="GS513" s="282"/>
      <c r="GT513" s="282"/>
      <c r="GU513" s="282"/>
      <c r="GV513" s="282"/>
      <c r="GW513" s="282"/>
      <c r="GX513" s="282"/>
      <c r="GY513" s="282"/>
      <c r="GZ513" s="282"/>
      <c r="HA513" s="282"/>
      <c r="HB513" s="282"/>
      <c r="HC513" s="282"/>
      <c r="HD513" s="282"/>
      <c r="HE513" s="282"/>
      <c r="HF513" s="282"/>
      <c r="HG513" s="282"/>
      <c r="HH513" s="282"/>
      <c r="HI513" s="282"/>
      <c r="HJ513" s="282"/>
      <c r="HK513" s="282"/>
      <c r="HL513" s="282"/>
      <c r="HM513" s="282"/>
      <c r="HN513" s="282"/>
      <c r="HO513" s="282"/>
      <c r="HP513" s="282"/>
      <c r="HQ513" s="282"/>
      <c r="HR513" s="282"/>
      <c r="HS513" s="282"/>
      <c r="HT513" s="282"/>
      <c r="HU513" s="282"/>
      <c r="HV513" s="282"/>
      <c r="HW513" s="282"/>
      <c r="HX513" s="282"/>
      <c r="HY513" s="282"/>
      <c r="HZ513" s="282"/>
      <c r="IA513" s="282"/>
      <c r="IB513" s="282"/>
      <c r="IC513" s="282"/>
      <c r="ID513" s="282"/>
      <c r="IE513" s="282"/>
      <c r="IF513" s="282"/>
      <c r="IG513" s="282"/>
      <c r="IH513" s="282"/>
      <c r="II513" s="282"/>
      <c r="IJ513" s="282"/>
      <c r="IK513" s="282"/>
    </row>
    <row r="514" spans="1:245">
      <c r="A514" s="301">
        <v>300096</v>
      </c>
      <c r="B514" s="314" t="s">
        <v>839</v>
      </c>
      <c r="C514" s="291" t="s">
        <v>563</v>
      </c>
      <c r="D514" s="291" t="s">
        <v>840</v>
      </c>
      <c r="E514" s="291" t="s">
        <v>317</v>
      </c>
      <c r="F514" s="292" t="s">
        <v>889</v>
      </c>
      <c r="G514" s="293">
        <f t="shared" si="73"/>
        <v>300096</v>
      </c>
      <c r="H514" s="293">
        <f>COUNTIF($J$4:J514,J514)</f>
        <v>9</v>
      </c>
      <c r="I514" s="293" t="str">
        <f>IF(H514=1,COUNTIF($H$4:H514,1),"")</f>
        <v/>
      </c>
      <c r="J514" s="294" t="str">
        <f t="shared" si="74"/>
        <v>東区01私立04小規模A・B・C</v>
      </c>
      <c r="K514" s="294" t="str">
        <f t="shared" si="72"/>
        <v>苗穂みらいのたね</v>
      </c>
      <c r="L514" s="295"/>
      <c r="M514" s="294"/>
      <c r="V514" s="282"/>
      <c r="W514" s="282"/>
      <c r="X514" s="282"/>
      <c r="Y514" s="282"/>
      <c r="Z514" s="282"/>
      <c r="AA514" s="282"/>
      <c r="AB514" s="282"/>
      <c r="AC514" s="282"/>
      <c r="AD514" s="282"/>
      <c r="AE514" s="282"/>
      <c r="AF514" s="282"/>
      <c r="AG514" s="282"/>
      <c r="AH514" s="282"/>
      <c r="AI514" s="282"/>
      <c r="AJ514" s="282"/>
      <c r="AK514" s="282"/>
      <c r="AL514" s="282"/>
      <c r="AM514" s="282"/>
      <c r="AN514" s="282"/>
      <c r="AO514" s="282"/>
      <c r="AP514" s="282"/>
      <c r="AQ514" s="282"/>
      <c r="AR514" s="282"/>
      <c r="AS514" s="282"/>
      <c r="AT514" s="282"/>
      <c r="AU514" s="282"/>
      <c r="AV514" s="282"/>
      <c r="AW514" s="282"/>
      <c r="AX514" s="282"/>
      <c r="AY514" s="282"/>
      <c r="AZ514" s="282"/>
      <c r="BA514" s="282"/>
      <c r="BB514" s="282"/>
      <c r="BC514" s="282"/>
      <c r="BD514" s="282"/>
      <c r="BE514" s="282"/>
      <c r="BF514" s="282"/>
      <c r="BG514" s="282"/>
      <c r="BH514" s="282"/>
      <c r="BI514" s="282"/>
      <c r="BJ514" s="282"/>
      <c r="BK514" s="282"/>
      <c r="BL514" s="282"/>
      <c r="BM514" s="282"/>
      <c r="BN514" s="282"/>
      <c r="BO514" s="282"/>
      <c r="BP514" s="282"/>
      <c r="BQ514" s="282"/>
      <c r="BR514" s="282"/>
      <c r="BS514" s="282"/>
      <c r="BT514" s="282"/>
      <c r="BU514" s="282"/>
      <c r="BV514" s="282"/>
      <c r="BW514" s="282"/>
      <c r="BX514" s="282"/>
      <c r="BY514" s="282"/>
      <c r="BZ514" s="282"/>
      <c r="CA514" s="282"/>
      <c r="CB514" s="282"/>
      <c r="CC514" s="282"/>
      <c r="CD514" s="282"/>
      <c r="CE514" s="282"/>
      <c r="CF514" s="282"/>
      <c r="CG514" s="282"/>
      <c r="CH514" s="282"/>
      <c r="CI514" s="282"/>
      <c r="CJ514" s="282"/>
      <c r="CK514" s="282"/>
      <c r="CL514" s="282"/>
      <c r="CM514" s="282"/>
      <c r="CN514" s="282"/>
      <c r="CO514" s="282"/>
      <c r="CP514" s="282"/>
      <c r="CQ514" s="282"/>
      <c r="CR514" s="282"/>
      <c r="CS514" s="282"/>
      <c r="CT514" s="282"/>
      <c r="CU514" s="282"/>
      <c r="CV514" s="282"/>
      <c r="CW514" s="282"/>
      <c r="CX514" s="282"/>
      <c r="CY514" s="282"/>
      <c r="CZ514" s="282"/>
      <c r="DA514" s="282"/>
      <c r="DB514" s="282"/>
      <c r="DC514" s="282"/>
      <c r="DD514" s="282"/>
      <c r="DE514" s="282"/>
      <c r="DF514" s="282"/>
      <c r="DG514" s="282"/>
      <c r="DH514" s="282"/>
      <c r="DI514" s="282"/>
      <c r="DJ514" s="282"/>
      <c r="DK514" s="282"/>
      <c r="DL514" s="282"/>
      <c r="DM514" s="282"/>
      <c r="DN514" s="282"/>
      <c r="DO514" s="282"/>
      <c r="DP514" s="282"/>
      <c r="DQ514" s="282"/>
      <c r="DR514" s="282"/>
      <c r="DS514" s="282"/>
      <c r="DT514" s="282"/>
      <c r="DU514" s="282"/>
      <c r="DV514" s="282"/>
      <c r="DW514" s="282"/>
      <c r="DX514" s="282"/>
      <c r="DY514" s="282"/>
      <c r="DZ514" s="282"/>
      <c r="EA514" s="282"/>
      <c r="EB514" s="282"/>
      <c r="EC514" s="282"/>
      <c r="ED514" s="282"/>
      <c r="EE514" s="282"/>
      <c r="EF514" s="282"/>
      <c r="EG514" s="282"/>
      <c r="EH514" s="282"/>
      <c r="EI514" s="282"/>
      <c r="EJ514" s="282"/>
      <c r="EK514" s="282"/>
      <c r="EL514" s="282"/>
      <c r="EM514" s="282"/>
      <c r="EN514" s="282"/>
      <c r="EO514" s="282"/>
      <c r="EP514" s="282"/>
      <c r="EQ514" s="282"/>
      <c r="ER514" s="282"/>
      <c r="ES514" s="282"/>
      <c r="ET514" s="282"/>
      <c r="EU514" s="282"/>
      <c r="EV514" s="282"/>
      <c r="EW514" s="282"/>
      <c r="EX514" s="282"/>
      <c r="EY514" s="282"/>
      <c r="EZ514" s="282"/>
      <c r="FA514" s="282"/>
      <c r="FB514" s="282"/>
      <c r="FC514" s="282"/>
      <c r="FD514" s="282"/>
      <c r="FE514" s="282"/>
      <c r="FF514" s="282"/>
      <c r="FG514" s="282"/>
      <c r="FH514" s="282"/>
      <c r="FI514" s="282"/>
      <c r="FJ514" s="282"/>
      <c r="FK514" s="282"/>
      <c r="FL514" s="282"/>
      <c r="FM514" s="282"/>
      <c r="FN514" s="282"/>
      <c r="FO514" s="282"/>
      <c r="FP514" s="282"/>
      <c r="FQ514" s="282"/>
      <c r="FR514" s="282"/>
      <c r="FS514" s="282"/>
      <c r="FT514" s="282"/>
      <c r="FU514" s="282"/>
      <c r="FV514" s="282"/>
      <c r="FW514" s="282"/>
      <c r="FX514" s="282"/>
      <c r="FY514" s="282"/>
      <c r="FZ514" s="282"/>
      <c r="GA514" s="282"/>
      <c r="GB514" s="282"/>
      <c r="GC514" s="282"/>
      <c r="GD514" s="282"/>
      <c r="GE514" s="282"/>
      <c r="GF514" s="282"/>
      <c r="GG514" s="282"/>
      <c r="GH514" s="282"/>
      <c r="GI514" s="282"/>
      <c r="GJ514" s="282"/>
      <c r="GK514" s="282"/>
      <c r="GL514" s="282"/>
      <c r="GM514" s="282"/>
      <c r="GN514" s="282"/>
      <c r="GO514" s="282"/>
      <c r="GP514" s="282"/>
      <c r="GQ514" s="282"/>
      <c r="GR514" s="282"/>
      <c r="GS514" s="282"/>
      <c r="GT514" s="282"/>
      <c r="GU514" s="282"/>
      <c r="GV514" s="282"/>
      <c r="GW514" s="282"/>
      <c r="GX514" s="282"/>
      <c r="GY514" s="282"/>
      <c r="GZ514" s="282"/>
      <c r="HA514" s="282"/>
      <c r="HB514" s="282"/>
      <c r="HC514" s="282"/>
      <c r="HD514" s="282"/>
      <c r="HE514" s="282"/>
      <c r="HF514" s="282"/>
      <c r="HG514" s="282"/>
      <c r="HH514" s="282"/>
      <c r="HI514" s="282"/>
      <c r="HJ514" s="282"/>
      <c r="HK514" s="282"/>
      <c r="HL514" s="282"/>
      <c r="HM514" s="282"/>
      <c r="HN514" s="282"/>
      <c r="HO514" s="282"/>
      <c r="HP514" s="282"/>
      <c r="HQ514" s="282"/>
      <c r="HR514" s="282"/>
      <c r="HS514" s="282"/>
      <c r="HT514" s="282"/>
      <c r="HU514" s="282"/>
      <c r="HV514" s="282"/>
      <c r="HW514" s="282"/>
      <c r="HX514" s="282"/>
      <c r="HY514" s="282"/>
      <c r="HZ514" s="282"/>
      <c r="IA514" s="282"/>
      <c r="IB514" s="282"/>
      <c r="IC514" s="282"/>
      <c r="ID514" s="282"/>
      <c r="IE514" s="282"/>
      <c r="IF514" s="282"/>
      <c r="IG514" s="282"/>
      <c r="IH514" s="282"/>
      <c r="II514" s="282"/>
      <c r="IJ514" s="282"/>
      <c r="IK514" s="282"/>
    </row>
    <row r="515" spans="1:245">
      <c r="A515" s="301">
        <v>300097</v>
      </c>
      <c r="B515" s="314" t="s">
        <v>839</v>
      </c>
      <c r="C515" s="291" t="s">
        <v>563</v>
      </c>
      <c r="D515" s="291" t="s">
        <v>840</v>
      </c>
      <c r="E515" s="291" t="s">
        <v>317</v>
      </c>
      <c r="F515" s="292" t="s">
        <v>890</v>
      </c>
      <c r="G515" s="293">
        <f t="shared" si="73"/>
        <v>300097</v>
      </c>
      <c r="H515" s="293">
        <f>COUNTIF($J$4:J515,J515)</f>
        <v>10</v>
      </c>
      <c r="I515" s="293" t="str">
        <f>IF(H515=1,COUNTIF($H$4:H515,1),"")</f>
        <v/>
      </c>
      <c r="J515" s="294" t="str">
        <f t="shared" si="74"/>
        <v>東区01私立04小規模A・B・C</v>
      </c>
      <c r="K515" s="294" t="str">
        <f t="shared" si="72"/>
        <v>こくあの彩保育園</v>
      </c>
      <c r="L515" s="295"/>
      <c r="M515" s="294"/>
      <c r="V515" s="282"/>
      <c r="W515" s="282"/>
      <c r="X515" s="282"/>
      <c r="Y515" s="282"/>
      <c r="Z515" s="282"/>
      <c r="AA515" s="282"/>
      <c r="AB515" s="282"/>
      <c r="AC515" s="282"/>
      <c r="AD515" s="282"/>
      <c r="AE515" s="282"/>
      <c r="AF515" s="282"/>
      <c r="AG515" s="282"/>
      <c r="AH515" s="282"/>
      <c r="AI515" s="282"/>
      <c r="AJ515" s="282"/>
      <c r="AK515" s="282"/>
      <c r="AL515" s="282"/>
      <c r="AM515" s="282"/>
      <c r="AN515" s="282"/>
      <c r="AO515" s="282"/>
      <c r="AP515" s="282"/>
      <c r="AQ515" s="282"/>
      <c r="AR515" s="282"/>
      <c r="AS515" s="282"/>
      <c r="AT515" s="282"/>
      <c r="AU515" s="282"/>
      <c r="AV515" s="282"/>
      <c r="AW515" s="282"/>
      <c r="AX515" s="282"/>
      <c r="AY515" s="282"/>
      <c r="AZ515" s="282"/>
      <c r="BA515" s="282"/>
      <c r="BB515" s="282"/>
      <c r="BC515" s="282"/>
      <c r="BD515" s="282"/>
      <c r="BE515" s="282"/>
      <c r="BF515" s="282"/>
      <c r="BG515" s="282"/>
      <c r="BH515" s="282"/>
      <c r="BI515" s="282"/>
      <c r="BJ515" s="282"/>
      <c r="BK515" s="282"/>
      <c r="BL515" s="282"/>
      <c r="BM515" s="282"/>
      <c r="BN515" s="282"/>
      <c r="BO515" s="282"/>
      <c r="BP515" s="282"/>
      <c r="BQ515" s="282"/>
      <c r="BR515" s="282"/>
      <c r="BS515" s="282"/>
      <c r="BT515" s="282"/>
      <c r="BU515" s="282"/>
      <c r="BV515" s="282"/>
      <c r="BW515" s="282"/>
      <c r="BX515" s="282"/>
      <c r="BY515" s="282"/>
      <c r="BZ515" s="282"/>
      <c r="CA515" s="282"/>
      <c r="CB515" s="282"/>
      <c r="CC515" s="282"/>
      <c r="CD515" s="282"/>
      <c r="CE515" s="282"/>
      <c r="CF515" s="282"/>
      <c r="CG515" s="282"/>
      <c r="CH515" s="282"/>
      <c r="CI515" s="282"/>
      <c r="CJ515" s="282"/>
      <c r="CK515" s="282"/>
      <c r="CL515" s="282"/>
      <c r="CM515" s="282"/>
      <c r="CN515" s="282"/>
      <c r="CO515" s="282"/>
      <c r="CP515" s="282"/>
      <c r="CQ515" s="282"/>
      <c r="CR515" s="282"/>
      <c r="CS515" s="282"/>
      <c r="CT515" s="282"/>
      <c r="CU515" s="282"/>
      <c r="CV515" s="282"/>
      <c r="CW515" s="282"/>
      <c r="CX515" s="282"/>
      <c r="CY515" s="282"/>
      <c r="CZ515" s="282"/>
      <c r="DA515" s="282"/>
      <c r="DB515" s="282"/>
      <c r="DC515" s="282"/>
      <c r="DD515" s="282"/>
      <c r="DE515" s="282"/>
      <c r="DF515" s="282"/>
      <c r="DG515" s="282"/>
      <c r="DH515" s="282"/>
      <c r="DI515" s="282"/>
      <c r="DJ515" s="282"/>
      <c r="DK515" s="282"/>
      <c r="DL515" s="282"/>
      <c r="DM515" s="282"/>
      <c r="DN515" s="282"/>
      <c r="DO515" s="282"/>
      <c r="DP515" s="282"/>
      <c r="DQ515" s="282"/>
      <c r="DR515" s="282"/>
      <c r="DS515" s="282"/>
      <c r="DT515" s="282"/>
      <c r="DU515" s="282"/>
      <c r="DV515" s="282"/>
      <c r="DW515" s="282"/>
      <c r="DX515" s="282"/>
      <c r="DY515" s="282"/>
      <c r="DZ515" s="282"/>
      <c r="EA515" s="282"/>
      <c r="EB515" s="282"/>
      <c r="EC515" s="282"/>
      <c r="ED515" s="282"/>
      <c r="EE515" s="282"/>
      <c r="EF515" s="282"/>
      <c r="EG515" s="282"/>
      <c r="EH515" s="282"/>
      <c r="EI515" s="282"/>
      <c r="EJ515" s="282"/>
      <c r="EK515" s="282"/>
      <c r="EL515" s="282"/>
      <c r="EM515" s="282"/>
      <c r="EN515" s="282"/>
      <c r="EO515" s="282"/>
      <c r="EP515" s="282"/>
      <c r="EQ515" s="282"/>
      <c r="ER515" s="282"/>
      <c r="ES515" s="282"/>
      <c r="ET515" s="282"/>
      <c r="EU515" s="282"/>
      <c r="EV515" s="282"/>
      <c r="EW515" s="282"/>
      <c r="EX515" s="282"/>
      <c r="EY515" s="282"/>
      <c r="EZ515" s="282"/>
      <c r="FA515" s="282"/>
      <c r="FB515" s="282"/>
      <c r="FC515" s="282"/>
      <c r="FD515" s="282"/>
      <c r="FE515" s="282"/>
      <c r="FF515" s="282"/>
      <c r="FG515" s="282"/>
      <c r="FH515" s="282"/>
      <c r="FI515" s="282"/>
      <c r="FJ515" s="282"/>
      <c r="FK515" s="282"/>
      <c r="FL515" s="282"/>
      <c r="FM515" s="282"/>
      <c r="FN515" s="282"/>
      <c r="FO515" s="282"/>
      <c r="FP515" s="282"/>
      <c r="FQ515" s="282"/>
      <c r="FR515" s="282"/>
      <c r="FS515" s="282"/>
      <c r="FT515" s="282"/>
      <c r="FU515" s="282"/>
      <c r="FV515" s="282"/>
      <c r="FW515" s="282"/>
      <c r="FX515" s="282"/>
      <c r="FY515" s="282"/>
      <c r="FZ515" s="282"/>
      <c r="GA515" s="282"/>
      <c r="GB515" s="282"/>
      <c r="GC515" s="282"/>
      <c r="GD515" s="282"/>
      <c r="GE515" s="282"/>
      <c r="GF515" s="282"/>
      <c r="GG515" s="282"/>
      <c r="GH515" s="282"/>
      <c r="GI515" s="282"/>
      <c r="GJ515" s="282"/>
      <c r="GK515" s="282"/>
      <c r="GL515" s="282"/>
      <c r="GM515" s="282"/>
      <c r="GN515" s="282"/>
      <c r="GO515" s="282"/>
      <c r="GP515" s="282"/>
      <c r="GQ515" s="282"/>
      <c r="GR515" s="282"/>
      <c r="GS515" s="282"/>
      <c r="GT515" s="282"/>
      <c r="GU515" s="282"/>
      <c r="GV515" s="282"/>
      <c r="GW515" s="282"/>
      <c r="GX515" s="282"/>
      <c r="GY515" s="282"/>
      <c r="GZ515" s="282"/>
      <c r="HA515" s="282"/>
      <c r="HB515" s="282"/>
      <c r="HC515" s="282"/>
      <c r="HD515" s="282"/>
      <c r="HE515" s="282"/>
      <c r="HF515" s="282"/>
      <c r="HG515" s="282"/>
      <c r="HH515" s="282"/>
      <c r="HI515" s="282"/>
      <c r="HJ515" s="282"/>
      <c r="HK515" s="282"/>
      <c r="HL515" s="282"/>
      <c r="HM515" s="282"/>
      <c r="HN515" s="282"/>
      <c r="HO515" s="282"/>
      <c r="HP515" s="282"/>
      <c r="HQ515" s="282"/>
      <c r="HR515" s="282"/>
      <c r="HS515" s="282"/>
      <c r="HT515" s="282"/>
      <c r="HU515" s="282"/>
      <c r="HV515" s="282"/>
      <c r="HW515" s="282"/>
      <c r="HX515" s="282"/>
      <c r="HY515" s="282"/>
      <c r="HZ515" s="282"/>
      <c r="IA515" s="282"/>
      <c r="IB515" s="282"/>
      <c r="IC515" s="282"/>
      <c r="ID515" s="282"/>
      <c r="IE515" s="282"/>
      <c r="IF515" s="282"/>
      <c r="IG515" s="282"/>
      <c r="IH515" s="282"/>
      <c r="II515" s="282"/>
      <c r="IJ515" s="282"/>
      <c r="IK515" s="282"/>
    </row>
    <row r="516" spans="1:245">
      <c r="A516" s="301">
        <v>300098</v>
      </c>
      <c r="B516" s="314" t="s">
        <v>839</v>
      </c>
      <c r="C516" s="291" t="s">
        <v>563</v>
      </c>
      <c r="D516" s="291" t="s">
        <v>840</v>
      </c>
      <c r="E516" s="291" t="s">
        <v>317</v>
      </c>
      <c r="F516" s="292" t="s">
        <v>891</v>
      </c>
      <c r="G516" s="293">
        <f t="shared" si="73"/>
        <v>300098</v>
      </c>
      <c r="H516" s="293">
        <f>COUNTIF($J$4:J516,J516)</f>
        <v>11</v>
      </c>
      <c r="I516" s="293" t="str">
        <f>IF(H516=1,COUNTIF($H$4:H516,1),"")</f>
        <v/>
      </c>
      <c r="J516" s="294" t="str">
        <f t="shared" si="74"/>
        <v>東区01私立04小規模A・B・C</v>
      </c>
      <c r="K516" s="294" t="str">
        <f t="shared" si="72"/>
        <v>カシオペア</v>
      </c>
      <c r="L516" s="295"/>
      <c r="M516" s="294"/>
      <c r="V516" s="282"/>
      <c r="W516" s="282"/>
      <c r="X516" s="282"/>
      <c r="Y516" s="282"/>
      <c r="Z516" s="282"/>
      <c r="AA516" s="282"/>
      <c r="AB516" s="282"/>
      <c r="AC516" s="282"/>
      <c r="AD516" s="282"/>
      <c r="AE516" s="282"/>
      <c r="AF516" s="282"/>
      <c r="AG516" s="282"/>
      <c r="AH516" s="282"/>
      <c r="AI516" s="282"/>
      <c r="AJ516" s="282"/>
      <c r="AK516" s="282"/>
      <c r="AL516" s="282"/>
      <c r="AM516" s="282"/>
      <c r="AN516" s="282"/>
      <c r="AO516" s="282"/>
      <c r="AP516" s="282"/>
      <c r="AQ516" s="282"/>
      <c r="AR516" s="282"/>
      <c r="AS516" s="282"/>
      <c r="AT516" s="282"/>
      <c r="AU516" s="282"/>
      <c r="AV516" s="282"/>
      <c r="AW516" s="282"/>
      <c r="AX516" s="282"/>
      <c r="AY516" s="282"/>
      <c r="AZ516" s="282"/>
      <c r="BA516" s="282"/>
      <c r="BB516" s="282"/>
      <c r="BC516" s="282"/>
      <c r="BD516" s="282"/>
      <c r="BE516" s="282"/>
      <c r="BF516" s="282"/>
      <c r="BG516" s="282"/>
      <c r="BH516" s="282"/>
      <c r="BI516" s="282"/>
      <c r="BJ516" s="282"/>
      <c r="BK516" s="282"/>
      <c r="BL516" s="282"/>
      <c r="BM516" s="282"/>
      <c r="BN516" s="282"/>
      <c r="BO516" s="282"/>
      <c r="BP516" s="282"/>
      <c r="BQ516" s="282"/>
      <c r="BR516" s="282"/>
      <c r="BS516" s="282"/>
      <c r="BT516" s="282"/>
      <c r="BU516" s="282"/>
      <c r="BV516" s="282"/>
      <c r="BW516" s="282"/>
      <c r="BX516" s="282"/>
      <c r="BY516" s="282"/>
      <c r="BZ516" s="282"/>
      <c r="CA516" s="282"/>
      <c r="CB516" s="282"/>
      <c r="CC516" s="282"/>
      <c r="CD516" s="282"/>
      <c r="CE516" s="282"/>
      <c r="CF516" s="282"/>
      <c r="CG516" s="282"/>
      <c r="CH516" s="282"/>
      <c r="CI516" s="282"/>
      <c r="CJ516" s="282"/>
      <c r="CK516" s="282"/>
      <c r="CL516" s="282"/>
      <c r="CM516" s="282"/>
      <c r="CN516" s="282"/>
      <c r="CO516" s="282"/>
      <c r="CP516" s="282"/>
      <c r="CQ516" s="282"/>
      <c r="CR516" s="282"/>
      <c r="CS516" s="282"/>
      <c r="CT516" s="282"/>
      <c r="CU516" s="282"/>
      <c r="CV516" s="282"/>
      <c r="CW516" s="282"/>
      <c r="CX516" s="282"/>
      <c r="CY516" s="282"/>
      <c r="CZ516" s="282"/>
      <c r="DA516" s="282"/>
      <c r="DB516" s="282"/>
      <c r="DC516" s="282"/>
      <c r="DD516" s="282"/>
      <c r="DE516" s="282"/>
      <c r="DF516" s="282"/>
      <c r="DG516" s="282"/>
      <c r="DH516" s="282"/>
      <c r="DI516" s="282"/>
      <c r="DJ516" s="282"/>
      <c r="DK516" s="282"/>
      <c r="DL516" s="282"/>
      <c r="DM516" s="282"/>
      <c r="DN516" s="282"/>
      <c r="DO516" s="282"/>
      <c r="DP516" s="282"/>
      <c r="DQ516" s="282"/>
      <c r="DR516" s="282"/>
      <c r="DS516" s="282"/>
      <c r="DT516" s="282"/>
      <c r="DU516" s="282"/>
      <c r="DV516" s="282"/>
      <c r="DW516" s="282"/>
      <c r="DX516" s="282"/>
      <c r="DY516" s="282"/>
      <c r="DZ516" s="282"/>
      <c r="EA516" s="282"/>
      <c r="EB516" s="282"/>
      <c r="EC516" s="282"/>
      <c r="ED516" s="282"/>
      <c r="EE516" s="282"/>
      <c r="EF516" s="282"/>
      <c r="EG516" s="282"/>
      <c r="EH516" s="282"/>
      <c r="EI516" s="282"/>
      <c r="EJ516" s="282"/>
      <c r="EK516" s="282"/>
      <c r="EL516" s="282"/>
      <c r="EM516" s="282"/>
      <c r="EN516" s="282"/>
      <c r="EO516" s="282"/>
      <c r="EP516" s="282"/>
      <c r="EQ516" s="282"/>
      <c r="ER516" s="282"/>
      <c r="ES516" s="282"/>
      <c r="ET516" s="282"/>
      <c r="EU516" s="282"/>
      <c r="EV516" s="282"/>
      <c r="EW516" s="282"/>
      <c r="EX516" s="282"/>
      <c r="EY516" s="282"/>
      <c r="EZ516" s="282"/>
      <c r="FA516" s="282"/>
      <c r="FB516" s="282"/>
      <c r="FC516" s="282"/>
      <c r="FD516" s="282"/>
      <c r="FE516" s="282"/>
      <c r="FF516" s="282"/>
      <c r="FG516" s="282"/>
      <c r="FH516" s="282"/>
      <c r="FI516" s="282"/>
      <c r="FJ516" s="282"/>
      <c r="FK516" s="282"/>
      <c r="FL516" s="282"/>
      <c r="FM516" s="282"/>
      <c r="FN516" s="282"/>
      <c r="FO516" s="282"/>
      <c r="FP516" s="282"/>
      <c r="FQ516" s="282"/>
      <c r="FR516" s="282"/>
      <c r="FS516" s="282"/>
      <c r="FT516" s="282"/>
      <c r="FU516" s="282"/>
      <c r="FV516" s="282"/>
      <c r="FW516" s="282"/>
      <c r="FX516" s="282"/>
      <c r="FY516" s="282"/>
      <c r="FZ516" s="282"/>
      <c r="GA516" s="282"/>
      <c r="GB516" s="282"/>
      <c r="GC516" s="282"/>
      <c r="GD516" s="282"/>
      <c r="GE516" s="282"/>
      <c r="GF516" s="282"/>
      <c r="GG516" s="282"/>
      <c r="GH516" s="282"/>
      <c r="GI516" s="282"/>
      <c r="GJ516" s="282"/>
      <c r="GK516" s="282"/>
      <c r="GL516" s="282"/>
      <c r="GM516" s="282"/>
      <c r="GN516" s="282"/>
      <c r="GO516" s="282"/>
      <c r="GP516" s="282"/>
      <c r="GQ516" s="282"/>
      <c r="GR516" s="282"/>
      <c r="GS516" s="282"/>
      <c r="GT516" s="282"/>
      <c r="GU516" s="282"/>
      <c r="GV516" s="282"/>
      <c r="GW516" s="282"/>
      <c r="GX516" s="282"/>
      <c r="GY516" s="282"/>
      <c r="GZ516" s="282"/>
      <c r="HA516" s="282"/>
      <c r="HB516" s="282"/>
      <c r="HC516" s="282"/>
      <c r="HD516" s="282"/>
      <c r="HE516" s="282"/>
      <c r="HF516" s="282"/>
      <c r="HG516" s="282"/>
      <c r="HH516" s="282"/>
      <c r="HI516" s="282"/>
      <c r="HJ516" s="282"/>
      <c r="HK516" s="282"/>
      <c r="HL516" s="282"/>
      <c r="HM516" s="282"/>
      <c r="HN516" s="282"/>
      <c r="HO516" s="282"/>
      <c r="HP516" s="282"/>
      <c r="HQ516" s="282"/>
      <c r="HR516" s="282"/>
      <c r="HS516" s="282"/>
      <c r="HT516" s="282"/>
      <c r="HU516" s="282"/>
      <c r="HV516" s="282"/>
      <c r="HW516" s="282"/>
      <c r="HX516" s="282"/>
      <c r="HY516" s="282"/>
      <c r="HZ516" s="282"/>
      <c r="IA516" s="282"/>
      <c r="IB516" s="282"/>
      <c r="IC516" s="282"/>
      <c r="ID516" s="282"/>
      <c r="IE516" s="282"/>
      <c r="IF516" s="282"/>
      <c r="IG516" s="282"/>
      <c r="IH516" s="282"/>
      <c r="II516" s="282"/>
      <c r="IJ516" s="282"/>
      <c r="IK516" s="282"/>
    </row>
    <row r="517" spans="1:245">
      <c r="A517" s="301">
        <v>300099</v>
      </c>
      <c r="B517" s="314" t="s">
        <v>839</v>
      </c>
      <c r="C517" s="291" t="s">
        <v>563</v>
      </c>
      <c r="D517" s="291" t="s">
        <v>840</v>
      </c>
      <c r="E517" s="291" t="s">
        <v>317</v>
      </c>
      <c r="F517" s="292" t="s">
        <v>892</v>
      </c>
      <c r="G517" s="293">
        <f t="shared" si="73"/>
        <v>300099</v>
      </c>
      <c r="H517" s="293">
        <f>COUNTIF($J$4:J517,J517)</f>
        <v>12</v>
      </c>
      <c r="I517" s="293" t="str">
        <f>IF(H517=1,COUNTIF($H$4:H517,1),"")</f>
        <v/>
      </c>
      <c r="J517" s="294" t="str">
        <f t="shared" si="74"/>
        <v>東区01私立04小規模A・B・C</v>
      </c>
      <c r="K517" s="294" t="str">
        <f t="shared" si="72"/>
        <v>あんあん乳児保育園環状通東ルーム</v>
      </c>
      <c r="L517" s="295"/>
      <c r="M517" s="294"/>
      <c r="V517" s="282"/>
      <c r="W517" s="282"/>
      <c r="X517" s="282"/>
      <c r="Y517" s="282"/>
      <c r="Z517" s="282"/>
      <c r="AA517" s="282"/>
      <c r="AB517" s="282"/>
      <c r="AC517" s="282"/>
      <c r="AD517" s="282"/>
      <c r="AE517" s="282"/>
      <c r="AF517" s="282"/>
      <c r="AG517" s="282"/>
      <c r="AH517" s="282"/>
      <c r="AI517" s="282"/>
      <c r="AJ517" s="282"/>
      <c r="AK517" s="282"/>
      <c r="AL517" s="282"/>
      <c r="AM517" s="282"/>
      <c r="AN517" s="282"/>
      <c r="AO517" s="282"/>
      <c r="AP517" s="282"/>
      <c r="AQ517" s="282"/>
      <c r="AR517" s="282"/>
      <c r="AS517" s="282"/>
      <c r="AT517" s="282"/>
      <c r="AU517" s="282"/>
      <c r="AV517" s="282"/>
      <c r="AW517" s="282"/>
      <c r="AX517" s="282"/>
      <c r="AY517" s="282"/>
      <c r="AZ517" s="282"/>
      <c r="BA517" s="282"/>
      <c r="BB517" s="282"/>
      <c r="BC517" s="282"/>
      <c r="BD517" s="282"/>
      <c r="BE517" s="282"/>
      <c r="BF517" s="282"/>
      <c r="BG517" s="282"/>
      <c r="BH517" s="282"/>
      <c r="BI517" s="282"/>
      <c r="BJ517" s="282"/>
      <c r="BK517" s="282"/>
      <c r="BL517" s="282"/>
      <c r="BM517" s="282"/>
      <c r="BN517" s="282"/>
      <c r="BO517" s="282"/>
      <c r="BP517" s="282"/>
      <c r="BQ517" s="282"/>
      <c r="BR517" s="282"/>
      <c r="BS517" s="282"/>
      <c r="BT517" s="282"/>
      <c r="BU517" s="282"/>
      <c r="BV517" s="282"/>
      <c r="BW517" s="282"/>
      <c r="BX517" s="282"/>
      <c r="BY517" s="282"/>
      <c r="BZ517" s="282"/>
      <c r="CA517" s="282"/>
      <c r="CB517" s="282"/>
      <c r="CC517" s="282"/>
      <c r="CD517" s="282"/>
      <c r="CE517" s="282"/>
      <c r="CF517" s="282"/>
      <c r="CG517" s="282"/>
      <c r="CH517" s="282"/>
      <c r="CI517" s="282"/>
      <c r="CJ517" s="282"/>
      <c r="CK517" s="282"/>
      <c r="CL517" s="282"/>
      <c r="CM517" s="282"/>
      <c r="CN517" s="282"/>
      <c r="CO517" s="282"/>
      <c r="CP517" s="282"/>
      <c r="CQ517" s="282"/>
      <c r="CR517" s="282"/>
      <c r="CS517" s="282"/>
      <c r="CT517" s="282"/>
      <c r="CU517" s="282"/>
      <c r="CV517" s="282"/>
      <c r="CW517" s="282"/>
      <c r="CX517" s="282"/>
      <c r="CY517" s="282"/>
      <c r="CZ517" s="282"/>
      <c r="DA517" s="282"/>
      <c r="DB517" s="282"/>
      <c r="DC517" s="282"/>
      <c r="DD517" s="282"/>
      <c r="DE517" s="282"/>
      <c r="DF517" s="282"/>
      <c r="DG517" s="282"/>
      <c r="DH517" s="282"/>
      <c r="DI517" s="282"/>
      <c r="DJ517" s="282"/>
      <c r="DK517" s="282"/>
      <c r="DL517" s="282"/>
      <c r="DM517" s="282"/>
      <c r="DN517" s="282"/>
      <c r="DO517" s="282"/>
      <c r="DP517" s="282"/>
      <c r="DQ517" s="282"/>
      <c r="DR517" s="282"/>
      <c r="DS517" s="282"/>
      <c r="DT517" s="282"/>
      <c r="DU517" s="282"/>
      <c r="DV517" s="282"/>
      <c r="DW517" s="282"/>
      <c r="DX517" s="282"/>
      <c r="DY517" s="282"/>
      <c r="DZ517" s="282"/>
      <c r="EA517" s="282"/>
      <c r="EB517" s="282"/>
      <c r="EC517" s="282"/>
      <c r="ED517" s="282"/>
      <c r="EE517" s="282"/>
      <c r="EF517" s="282"/>
      <c r="EG517" s="282"/>
      <c r="EH517" s="282"/>
      <c r="EI517" s="282"/>
      <c r="EJ517" s="282"/>
      <c r="EK517" s="282"/>
      <c r="EL517" s="282"/>
      <c r="EM517" s="282"/>
      <c r="EN517" s="282"/>
      <c r="EO517" s="282"/>
      <c r="EP517" s="282"/>
      <c r="EQ517" s="282"/>
      <c r="ER517" s="282"/>
      <c r="ES517" s="282"/>
      <c r="ET517" s="282"/>
      <c r="EU517" s="282"/>
      <c r="EV517" s="282"/>
      <c r="EW517" s="282"/>
      <c r="EX517" s="282"/>
      <c r="EY517" s="282"/>
      <c r="EZ517" s="282"/>
      <c r="FA517" s="282"/>
      <c r="FB517" s="282"/>
      <c r="FC517" s="282"/>
      <c r="FD517" s="282"/>
      <c r="FE517" s="282"/>
      <c r="FF517" s="282"/>
      <c r="FG517" s="282"/>
      <c r="FH517" s="282"/>
      <c r="FI517" s="282"/>
      <c r="FJ517" s="282"/>
      <c r="FK517" s="282"/>
      <c r="FL517" s="282"/>
      <c r="FM517" s="282"/>
      <c r="FN517" s="282"/>
      <c r="FO517" s="282"/>
      <c r="FP517" s="282"/>
      <c r="FQ517" s="282"/>
      <c r="FR517" s="282"/>
      <c r="FS517" s="282"/>
      <c r="FT517" s="282"/>
      <c r="FU517" s="282"/>
      <c r="FV517" s="282"/>
      <c r="FW517" s="282"/>
      <c r="FX517" s="282"/>
      <c r="FY517" s="282"/>
      <c r="FZ517" s="282"/>
      <c r="GA517" s="282"/>
      <c r="GB517" s="282"/>
      <c r="GC517" s="282"/>
      <c r="GD517" s="282"/>
      <c r="GE517" s="282"/>
      <c r="GF517" s="282"/>
      <c r="GG517" s="282"/>
      <c r="GH517" s="282"/>
      <c r="GI517" s="282"/>
      <c r="GJ517" s="282"/>
      <c r="GK517" s="282"/>
      <c r="GL517" s="282"/>
      <c r="GM517" s="282"/>
      <c r="GN517" s="282"/>
      <c r="GO517" s="282"/>
      <c r="GP517" s="282"/>
      <c r="GQ517" s="282"/>
      <c r="GR517" s="282"/>
      <c r="GS517" s="282"/>
      <c r="GT517" s="282"/>
      <c r="GU517" s="282"/>
      <c r="GV517" s="282"/>
      <c r="GW517" s="282"/>
      <c r="GX517" s="282"/>
      <c r="GY517" s="282"/>
      <c r="GZ517" s="282"/>
      <c r="HA517" s="282"/>
      <c r="HB517" s="282"/>
      <c r="HC517" s="282"/>
      <c r="HD517" s="282"/>
      <c r="HE517" s="282"/>
      <c r="HF517" s="282"/>
      <c r="HG517" s="282"/>
      <c r="HH517" s="282"/>
      <c r="HI517" s="282"/>
      <c r="HJ517" s="282"/>
      <c r="HK517" s="282"/>
      <c r="HL517" s="282"/>
      <c r="HM517" s="282"/>
      <c r="HN517" s="282"/>
      <c r="HO517" s="282"/>
      <c r="HP517" s="282"/>
      <c r="HQ517" s="282"/>
      <c r="HR517" s="282"/>
      <c r="HS517" s="282"/>
      <c r="HT517" s="282"/>
      <c r="HU517" s="282"/>
      <c r="HV517" s="282"/>
      <c r="HW517" s="282"/>
      <c r="HX517" s="282"/>
      <c r="HY517" s="282"/>
      <c r="HZ517" s="282"/>
      <c r="IA517" s="282"/>
      <c r="IB517" s="282"/>
      <c r="IC517" s="282"/>
      <c r="ID517" s="282"/>
      <c r="IE517" s="282"/>
      <c r="IF517" s="282"/>
      <c r="IG517" s="282"/>
      <c r="IH517" s="282"/>
      <c r="II517" s="282"/>
      <c r="IJ517" s="282"/>
      <c r="IK517" s="282"/>
    </row>
    <row r="518" spans="1:245">
      <c r="A518" s="301">
        <v>300108</v>
      </c>
      <c r="B518" s="314" t="s">
        <v>839</v>
      </c>
      <c r="C518" s="291" t="s">
        <v>563</v>
      </c>
      <c r="D518" s="291" t="s">
        <v>840</v>
      </c>
      <c r="E518" s="291" t="s">
        <v>317</v>
      </c>
      <c r="F518" s="292" t="s">
        <v>893</v>
      </c>
      <c r="G518" s="293">
        <f t="shared" ref="G518:G543" si="75">A518</f>
        <v>300108</v>
      </c>
      <c r="H518" s="293">
        <f>COUNTIF($J$4:J518,J518)</f>
        <v>13</v>
      </c>
      <c r="I518" s="293" t="str">
        <f>IF(H518=1,COUNTIF($H$4:H518,1),"")</f>
        <v/>
      </c>
      <c r="J518" s="294" t="str">
        <f t="shared" ref="J518:J580" si="76">$E518&amp;$B518&amp;$C518</f>
        <v>東区01私立04小規模A・B・C</v>
      </c>
      <c r="K518" s="294" t="str">
        <f t="shared" si="72"/>
        <v>北７条はな保育園</v>
      </c>
      <c r="L518" s="295"/>
      <c r="M518" s="294"/>
      <c r="V518" s="282"/>
      <c r="W518" s="282"/>
      <c r="X518" s="282"/>
      <c r="Y518" s="282"/>
      <c r="Z518" s="282"/>
      <c r="AA518" s="282"/>
      <c r="AB518" s="282"/>
      <c r="AC518" s="282"/>
      <c r="AD518" s="282"/>
      <c r="AE518" s="282"/>
      <c r="AF518" s="282"/>
      <c r="AG518" s="282"/>
      <c r="AH518" s="282"/>
      <c r="AI518" s="282"/>
      <c r="AJ518" s="282"/>
      <c r="AK518" s="282"/>
      <c r="AL518" s="282"/>
      <c r="AM518" s="282"/>
      <c r="AN518" s="282"/>
      <c r="AO518" s="282"/>
      <c r="AP518" s="282"/>
      <c r="AQ518" s="282"/>
      <c r="AR518" s="282"/>
      <c r="AS518" s="282"/>
      <c r="AT518" s="282"/>
      <c r="AU518" s="282"/>
      <c r="AV518" s="282"/>
      <c r="AW518" s="282"/>
      <c r="AX518" s="282"/>
      <c r="AY518" s="282"/>
      <c r="AZ518" s="282"/>
      <c r="BA518" s="282"/>
      <c r="BB518" s="282"/>
      <c r="BC518" s="282"/>
      <c r="BD518" s="282"/>
      <c r="BE518" s="282"/>
      <c r="BF518" s="282"/>
      <c r="BG518" s="282"/>
      <c r="BH518" s="282"/>
      <c r="BI518" s="282"/>
      <c r="BJ518" s="282"/>
      <c r="BK518" s="282"/>
      <c r="BL518" s="282"/>
      <c r="BM518" s="282"/>
      <c r="BN518" s="282"/>
      <c r="BO518" s="282"/>
      <c r="BP518" s="282"/>
      <c r="BQ518" s="282"/>
      <c r="BR518" s="282"/>
      <c r="BS518" s="282"/>
      <c r="BT518" s="282"/>
      <c r="BU518" s="282"/>
      <c r="BV518" s="282"/>
      <c r="BW518" s="282"/>
      <c r="BX518" s="282"/>
      <c r="BY518" s="282"/>
      <c r="BZ518" s="282"/>
      <c r="CA518" s="282"/>
      <c r="CB518" s="282"/>
      <c r="CC518" s="282"/>
      <c r="CD518" s="282"/>
      <c r="CE518" s="282"/>
      <c r="CF518" s="282"/>
      <c r="CG518" s="282"/>
      <c r="CH518" s="282"/>
      <c r="CI518" s="282"/>
      <c r="CJ518" s="282"/>
      <c r="CK518" s="282"/>
      <c r="CL518" s="282"/>
      <c r="CM518" s="282"/>
      <c r="CN518" s="282"/>
      <c r="CO518" s="282"/>
      <c r="CP518" s="282"/>
      <c r="CQ518" s="282"/>
      <c r="CR518" s="282"/>
      <c r="CS518" s="282"/>
      <c r="CT518" s="282"/>
      <c r="CU518" s="282"/>
      <c r="CV518" s="282"/>
      <c r="CW518" s="282"/>
      <c r="CX518" s="282"/>
      <c r="CY518" s="282"/>
      <c r="CZ518" s="282"/>
      <c r="DA518" s="282"/>
      <c r="DB518" s="282"/>
      <c r="DC518" s="282"/>
      <c r="DD518" s="282"/>
      <c r="DE518" s="282"/>
      <c r="DF518" s="282"/>
      <c r="DG518" s="282"/>
      <c r="DH518" s="282"/>
      <c r="DI518" s="282"/>
      <c r="DJ518" s="282"/>
      <c r="DK518" s="282"/>
      <c r="DL518" s="282"/>
      <c r="DM518" s="282"/>
      <c r="DN518" s="282"/>
      <c r="DO518" s="282"/>
      <c r="DP518" s="282"/>
      <c r="DQ518" s="282"/>
      <c r="DR518" s="282"/>
      <c r="DS518" s="282"/>
      <c r="DT518" s="282"/>
      <c r="DU518" s="282"/>
      <c r="DV518" s="282"/>
      <c r="DW518" s="282"/>
      <c r="DX518" s="282"/>
      <c r="DY518" s="282"/>
      <c r="DZ518" s="282"/>
      <c r="EA518" s="282"/>
      <c r="EB518" s="282"/>
      <c r="EC518" s="282"/>
      <c r="ED518" s="282"/>
      <c r="EE518" s="282"/>
      <c r="EF518" s="282"/>
      <c r="EG518" s="282"/>
      <c r="EH518" s="282"/>
      <c r="EI518" s="282"/>
      <c r="EJ518" s="282"/>
      <c r="EK518" s="282"/>
      <c r="EL518" s="282"/>
      <c r="EM518" s="282"/>
      <c r="EN518" s="282"/>
      <c r="EO518" s="282"/>
      <c r="EP518" s="282"/>
      <c r="EQ518" s="282"/>
      <c r="ER518" s="282"/>
      <c r="ES518" s="282"/>
      <c r="ET518" s="282"/>
      <c r="EU518" s="282"/>
      <c r="EV518" s="282"/>
      <c r="EW518" s="282"/>
      <c r="EX518" s="282"/>
      <c r="EY518" s="282"/>
      <c r="EZ518" s="282"/>
      <c r="FA518" s="282"/>
      <c r="FB518" s="282"/>
      <c r="FC518" s="282"/>
      <c r="FD518" s="282"/>
      <c r="FE518" s="282"/>
      <c r="FF518" s="282"/>
      <c r="FG518" s="282"/>
      <c r="FH518" s="282"/>
      <c r="FI518" s="282"/>
      <c r="FJ518" s="282"/>
      <c r="FK518" s="282"/>
      <c r="FL518" s="282"/>
      <c r="FM518" s="282"/>
      <c r="FN518" s="282"/>
      <c r="FO518" s="282"/>
      <c r="FP518" s="282"/>
      <c r="FQ518" s="282"/>
      <c r="FR518" s="282"/>
      <c r="FS518" s="282"/>
      <c r="FT518" s="282"/>
      <c r="FU518" s="282"/>
      <c r="FV518" s="282"/>
      <c r="FW518" s="282"/>
      <c r="FX518" s="282"/>
      <c r="FY518" s="282"/>
      <c r="FZ518" s="282"/>
      <c r="GA518" s="282"/>
      <c r="GB518" s="282"/>
      <c r="GC518" s="282"/>
      <c r="GD518" s="282"/>
      <c r="GE518" s="282"/>
      <c r="GF518" s="282"/>
      <c r="GG518" s="282"/>
      <c r="GH518" s="282"/>
      <c r="GI518" s="282"/>
      <c r="GJ518" s="282"/>
      <c r="GK518" s="282"/>
      <c r="GL518" s="282"/>
      <c r="GM518" s="282"/>
      <c r="GN518" s="282"/>
      <c r="GO518" s="282"/>
      <c r="GP518" s="282"/>
      <c r="GQ518" s="282"/>
      <c r="GR518" s="282"/>
      <c r="GS518" s="282"/>
      <c r="GT518" s="282"/>
      <c r="GU518" s="282"/>
      <c r="GV518" s="282"/>
      <c r="GW518" s="282"/>
      <c r="GX518" s="282"/>
      <c r="GY518" s="282"/>
      <c r="GZ518" s="282"/>
      <c r="HA518" s="282"/>
      <c r="HB518" s="282"/>
      <c r="HC518" s="282"/>
      <c r="HD518" s="282"/>
      <c r="HE518" s="282"/>
      <c r="HF518" s="282"/>
      <c r="HG518" s="282"/>
      <c r="HH518" s="282"/>
      <c r="HI518" s="282"/>
      <c r="HJ518" s="282"/>
      <c r="HK518" s="282"/>
      <c r="HL518" s="282"/>
      <c r="HM518" s="282"/>
      <c r="HN518" s="282"/>
      <c r="HO518" s="282"/>
      <c r="HP518" s="282"/>
      <c r="HQ518" s="282"/>
      <c r="HR518" s="282"/>
      <c r="HS518" s="282"/>
      <c r="HT518" s="282"/>
      <c r="HU518" s="282"/>
      <c r="HV518" s="282"/>
      <c r="HW518" s="282"/>
      <c r="HX518" s="282"/>
      <c r="HY518" s="282"/>
      <c r="HZ518" s="282"/>
      <c r="IA518" s="282"/>
      <c r="IB518" s="282"/>
      <c r="IC518" s="282"/>
      <c r="ID518" s="282"/>
      <c r="IE518" s="282"/>
      <c r="IF518" s="282"/>
      <c r="IG518" s="282"/>
      <c r="IH518" s="282"/>
      <c r="II518" s="282"/>
      <c r="IJ518" s="282"/>
      <c r="IK518" s="282"/>
    </row>
    <row r="519" spans="1:245">
      <c r="A519" s="301">
        <v>400046</v>
      </c>
      <c r="B519" s="314" t="s">
        <v>839</v>
      </c>
      <c r="C519" s="291" t="s">
        <v>563</v>
      </c>
      <c r="D519" s="291" t="s">
        <v>840</v>
      </c>
      <c r="E519" s="291" t="s">
        <v>318</v>
      </c>
      <c r="F519" s="292" t="s">
        <v>894</v>
      </c>
      <c r="G519" s="293">
        <f t="shared" si="75"/>
        <v>400046</v>
      </c>
      <c r="H519" s="293">
        <f>COUNTIF($J$4:J519,J519)</f>
        <v>1</v>
      </c>
      <c r="I519" s="293">
        <f>IF(H519=1,COUNTIF($H$4:H519,1),"")</f>
        <v>54</v>
      </c>
      <c r="J519" s="294" t="str">
        <f t="shared" si="76"/>
        <v>白石区01私立04小規模A・B・C</v>
      </c>
      <c r="K519" s="294" t="str">
        <f t="shared" si="72"/>
        <v>ぴっころきっず白石駅前</v>
      </c>
      <c r="L519" s="295"/>
      <c r="M519" s="294"/>
      <c r="V519" s="282"/>
      <c r="W519" s="282"/>
      <c r="X519" s="282"/>
      <c r="Y519" s="282"/>
      <c r="Z519" s="282"/>
      <c r="AA519" s="282"/>
      <c r="AB519" s="282"/>
      <c r="AC519" s="282"/>
      <c r="AD519" s="282"/>
      <c r="AE519" s="282"/>
      <c r="AF519" s="282"/>
      <c r="AG519" s="282"/>
      <c r="AH519" s="282"/>
      <c r="AI519" s="282"/>
      <c r="AJ519" s="282"/>
      <c r="AK519" s="282"/>
      <c r="AL519" s="282"/>
      <c r="AM519" s="282"/>
      <c r="AN519" s="282"/>
      <c r="AO519" s="282"/>
      <c r="AP519" s="282"/>
      <c r="AQ519" s="282"/>
      <c r="AR519" s="282"/>
      <c r="AS519" s="282"/>
      <c r="AT519" s="282"/>
      <c r="AU519" s="282"/>
      <c r="AV519" s="282"/>
      <c r="AW519" s="282"/>
      <c r="AX519" s="282"/>
      <c r="AY519" s="282"/>
      <c r="AZ519" s="282"/>
      <c r="BA519" s="282"/>
      <c r="BB519" s="282"/>
      <c r="BC519" s="282"/>
      <c r="BD519" s="282"/>
      <c r="BE519" s="282"/>
      <c r="BF519" s="282"/>
      <c r="BG519" s="282"/>
      <c r="BH519" s="282"/>
      <c r="BI519" s="282"/>
      <c r="BJ519" s="282"/>
      <c r="BK519" s="282"/>
      <c r="BL519" s="282"/>
      <c r="BM519" s="282"/>
      <c r="BN519" s="282"/>
      <c r="BO519" s="282"/>
      <c r="BP519" s="282"/>
      <c r="BQ519" s="282"/>
      <c r="BR519" s="282"/>
      <c r="BS519" s="282"/>
      <c r="BT519" s="282"/>
      <c r="BU519" s="282"/>
      <c r="BV519" s="282"/>
      <c r="BW519" s="282"/>
      <c r="BX519" s="282"/>
      <c r="BY519" s="282"/>
      <c r="BZ519" s="282"/>
      <c r="CA519" s="282"/>
      <c r="CB519" s="282"/>
      <c r="CC519" s="282"/>
      <c r="CD519" s="282"/>
      <c r="CE519" s="282"/>
      <c r="CF519" s="282"/>
      <c r="CG519" s="282"/>
      <c r="CH519" s="282"/>
      <c r="CI519" s="282"/>
      <c r="CJ519" s="282"/>
      <c r="CK519" s="282"/>
      <c r="CL519" s="282"/>
      <c r="CM519" s="282"/>
      <c r="CN519" s="282"/>
      <c r="CO519" s="282"/>
      <c r="CP519" s="282"/>
      <c r="CQ519" s="282"/>
      <c r="CR519" s="282"/>
      <c r="CS519" s="282"/>
      <c r="CT519" s="282"/>
      <c r="CU519" s="282"/>
      <c r="CV519" s="282"/>
      <c r="CW519" s="282"/>
      <c r="CX519" s="282"/>
      <c r="CY519" s="282"/>
      <c r="CZ519" s="282"/>
      <c r="DA519" s="282"/>
      <c r="DB519" s="282"/>
      <c r="DC519" s="282"/>
      <c r="DD519" s="282"/>
      <c r="DE519" s="282"/>
      <c r="DF519" s="282"/>
      <c r="DG519" s="282"/>
      <c r="DH519" s="282"/>
      <c r="DI519" s="282"/>
      <c r="DJ519" s="282"/>
      <c r="DK519" s="282"/>
      <c r="DL519" s="282"/>
      <c r="DM519" s="282"/>
      <c r="DN519" s="282"/>
      <c r="DO519" s="282"/>
      <c r="DP519" s="282"/>
      <c r="DQ519" s="282"/>
      <c r="DR519" s="282"/>
      <c r="DS519" s="282"/>
      <c r="DT519" s="282"/>
      <c r="DU519" s="282"/>
      <c r="DV519" s="282"/>
      <c r="DW519" s="282"/>
      <c r="DX519" s="282"/>
      <c r="DY519" s="282"/>
      <c r="DZ519" s="282"/>
      <c r="EA519" s="282"/>
      <c r="EB519" s="282"/>
      <c r="EC519" s="282"/>
      <c r="ED519" s="282"/>
      <c r="EE519" s="282"/>
      <c r="EF519" s="282"/>
      <c r="EG519" s="282"/>
      <c r="EH519" s="282"/>
      <c r="EI519" s="282"/>
      <c r="EJ519" s="282"/>
      <c r="EK519" s="282"/>
      <c r="EL519" s="282"/>
      <c r="EM519" s="282"/>
      <c r="EN519" s="282"/>
      <c r="EO519" s="282"/>
      <c r="EP519" s="282"/>
      <c r="EQ519" s="282"/>
      <c r="ER519" s="282"/>
      <c r="ES519" s="282"/>
      <c r="ET519" s="282"/>
      <c r="EU519" s="282"/>
      <c r="EV519" s="282"/>
      <c r="EW519" s="282"/>
      <c r="EX519" s="282"/>
      <c r="EY519" s="282"/>
      <c r="EZ519" s="282"/>
      <c r="FA519" s="282"/>
      <c r="FB519" s="282"/>
      <c r="FC519" s="282"/>
      <c r="FD519" s="282"/>
      <c r="FE519" s="282"/>
      <c r="FF519" s="282"/>
      <c r="FG519" s="282"/>
      <c r="FH519" s="282"/>
      <c r="FI519" s="282"/>
      <c r="FJ519" s="282"/>
      <c r="FK519" s="282"/>
      <c r="FL519" s="282"/>
      <c r="FM519" s="282"/>
      <c r="FN519" s="282"/>
      <c r="FO519" s="282"/>
      <c r="FP519" s="282"/>
      <c r="FQ519" s="282"/>
      <c r="FR519" s="282"/>
      <c r="FS519" s="282"/>
      <c r="FT519" s="282"/>
      <c r="FU519" s="282"/>
      <c r="FV519" s="282"/>
      <c r="FW519" s="282"/>
      <c r="FX519" s="282"/>
      <c r="FY519" s="282"/>
      <c r="FZ519" s="282"/>
      <c r="GA519" s="282"/>
      <c r="GB519" s="282"/>
      <c r="GC519" s="282"/>
      <c r="GD519" s="282"/>
      <c r="GE519" s="282"/>
      <c r="GF519" s="282"/>
      <c r="GG519" s="282"/>
      <c r="GH519" s="282"/>
      <c r="GI519" s="282"/>
      <c r="GJ519" s="282"/>
      <c r="GK519" s="282"/>
      <c r="GL519" s="282"/>
      <c r="GM519" s="282"/>
      <c r="GN519" s="282"/>
      <c r="GO519" s="282"/>
      <c r="GP519" s="282"/>
      <c r="GQ519" s="282"/>
      <c r="GR519" s="282"/>
      <c r="GS519" s="282"/>
      <c r="GT519" s="282"/>
      <c r="GU519" s="282"/>
      <c r="GV519" s="282"/>
      <c r="GW519" s="282"/>
      <c r="GX519" s="282"/>
      <c r="GY519" s="282"/>
      <c r="GZ519" s="282"/>
      <c r="HA519" s="282"/>
      <c r="HB519" s="282"/>
      <c r="HC519" s="282"/>
      <c r="HD519" s="282"/>
      <c r="HE519" s="282"/>
      <c r="HF519" s="282"/>
      <c r="HG519" s="282"/>
      <c r="HH519" s="282"/>
      <c r="HI519" s="282"/>
      <c r="HJ519" s="282"/>
      <c r="HK519" s="282"/>
      <c r="HL519" s="282"/>
      <c r="HM519" s="282"/>
      <c r="HN519" s="282"/>
      <c r="HO519" s="282"/>
      <c r="HP519" s="282"/>
      <c r="HQ519" s="282"/>
      <c r="HR519" s="282"/>
      <c r="HS519" s="282"/>
      <c r="HT519" s="282"/>
      <c r="HU519" s="282"/>
      <c r="HV519" s="282"/>
      <c r="HW519" s="282"/>
      <c r="HX519" s="282"/>
      <c r="HY519" s="282"/>
      <c r="HZ519" s="282"/>
      <c r="IA519" s="282"/>
      <c r="IB519" s="282"/>
      <c r="IC519" s="282"/>
      <c r="ID519" s="282"/>
      <c r="IE519" s="282"/>
      <c r="IF519" s="282"/>
      <c r="IG519" s="282"/>
      <c r="IH519" s="282"/>
      <c r="II519" s="282"/>
      <c r="IJ519" s="282"/>
      <c r="IK519" s="282"/>
    </row>
    <row r="520" spans="1:245">
      <c r="A520" s="301">
        <v>400048</v>
      </c>
      <c r="B520" s="314" t="s">
        <v>839</v>
      </c>
      <c r="C520" s="291" t="s">
        <v>563</v>
      </c>
      <c r="D520" s="291" t="s">
        <v>840</v>
      </c>
      <c r="E520" s="291" t="s">
        <v>318</v>
      </c>
      <c r="F520" s="292" t="s">
        <v>895</v>
      </c>
      <c r="G520" s="293">
        <f t="shared" si="75"/>
        <v>400048</v>
      </c>
      <c r="H520" s="293">
        <f>COUNTIF($J$4:J520,J520)</f>
        <v>2</v>
      </c>
      <c r="I520" s="293" t="str">
        <f>IF(H520=1,COUNTIF($H$4:H520,1),"")</f>
        <v/>
      </c>
      <c r="J520" s="294" t="str">
        <f t="shared" si="76"/>
        <v>白石区01私立04小規模A・B・C</v>
      </c>
      <c r="K520" s="294" t="str">
        <f t="shared" si="72"/>
        <v>保育室すまいる</v>
      </c>
      <c r="L520" s="295"/>
      <c r="M520" s="294"/>
      <c r="V520" s="282"/>
      <c r="W520" s="282"/>
      <c r="X520" s="282"/>
      <c r="Y520" s="282"/>
      <c r="Z520" s="282"/>
      <c r="AA520" s="282"/>
      <c r="AB520" s="282"/>
      <c r="AC520" s="282"/>
      <c r="AD520" s="282"/>
      <c r="AE520" s="282"/>
      <c r="AF520" s="282"/>
      <c r="AG520" s="282"/>
      <c r="AH520" s="282"/>
      <c r="AI520" s="282"/>
      <c r="AJ520" s="282"/>
      <c r="AK520" s="282"/>
      <c r="AL520" s="282"/>
      <c r="AM520" s="282"/>
      <c r="AN520" s="282"/>
      <c r="AO520" s="282"/>
      <c r="AP520" s="282"/>
      <c r="AQ520" s="282"/>
      <c r="AR520" s="282"/>
      <c r="AS520" s="282"/>
      <c r="AT520" s="282"/>
      <c r="AU520" s="282"/>
      <c r="AV520" s="282"/>
      <c r="AW520" s="282"/>
      <c r="AX520" s="282"/>
      <c r="AY520" s="282"/>
      <c r="AZ520" s="282"/>
      <c r="BA520" s="282"/>
      <c r="BB520" s="282"/>
      <c r="BC520" s="282"/>
      <c r="BD520" s="282"/>
      <c r="BE520" s="282"/>
      <c r="BF520" s="282"/>
      <c r="BG520" s="282"/>
      <c r="BH520" s="282"/>
      <c r="BI520" s="282"/>
      <c r="BJ520" s="282"/>
      <c r="BK520" s="282"/>
      <c r="BL520" s="282"/>
      <c r="BM520" s="282"/>
      <c r="BN520" s="282"/>
      <c r="BO520" s="282"/>
      <c r="BP520" s="282"/>
      <c r="BQ520" s="282"/>
      <c r="BR520" s="282"/>
      <c r="BS520" s="282"/>
      <c r="BT520" s="282"/>
      <c r="BU520" s="282"/>
      <c r="BV520" s="282"/>
      <c r="BW520" s="282"/>
      <c r="BX520" s="282"/>
      <c r="BY520" s="282"/>
      <c r="BZ520" s="282"/>
      <c r="CA520" s="282"/>
      <c r="CB520" s="282"/>
      <c r="CC520" s="282"/>
      <c r="CD520" s="282"/>
      <c r="CE520" s="282"/>
      <c r="CF520" s="282"/>
      <c r="CG520" s="282"/>
      <c r="CH520" s="282"/>
      <c r="CI520" s="282"/>
      <c r="CJ520" s="282"/>
      <c r="CK520" s="282"/>
      <c r="CL520" s="282"/>
      <c r="CM520" s="282"/>
      <c r="CN520" s="282"/>
      <c r="CO520" s="282"/>
      <c r="CP520" s="282"/>
      <c r="CQ520" s="282"/>
      <c r="CR520" s="282"/>
      <c r="CS520" s="282"/>
      <c r="CT520" s="282"/>
      <c r="CU520" s="282"/>
      <c r="CV520" s="282"/>
      <c r="CW520" s="282"/>
      <c r="CX520" s="282"/>
      <c r="CY520" s="282"/>
      <c r="CZ520" s="282"/>
      <c r="DA520" s="282"/>
      <c r="DB520" s="282"/>
      <c r="DC520" s="282"/>
      <c r="DD520" s="282"/>
      <c r="DE520" s="282"/>
      <c r="DF520" s="282"/>
      <c r="DG520" s="282"/>
      <c r="DH520" s="282"/>
      <c r="DI520" s="282"/>
      <c r="DJ520" s="282"/>
      <c r="DK520" s="282"/>
      <c r="DL520" s="282"/>
      <c r="DM520" s="282"/>
      <c r="DN520" s="282"/>
      <c r="DO520" s="282"/>
      <c r="DP520" s="282"/>
      <c r="DQ520" s="282"/>
      <c r="DR520" s="282"/>
      <c r="DS520" s="282"/>
      <c r="DT520" s="282"/>
      <c r="DU520" s="282"/>
      <c r="DV520" s="282"/>
      <c r="DW520" s="282"/>
      <c r="DX520" s="282"/>
      <c r="DY520" s="282"/>
      <c r="DZ520" s="282"/>
      <c r="EA520" s="282"/>
      <c r="EB520" s="282"/>
      <c r="EC520" s="282"/>
      <c r="ED520" s="282"/>
      <c r="EE520" s="282"/>
      <c r="EF520" s="282"/>
      <c r="EG520" s="282"/>
      <c r="EH520" s="282"/>
      <c r="EI520" s="282"/>
      <c r="EJ520" s="282"/>
      <c r="EK520" s="282"/>
      <c r="EL520" s="282"/>
      <c r="EM520" s="282"/>
      <c r="EN520" s="282"/>
      <c r="EO520" s="282"/>
      <c r="EP520" s="282"/>
      <c r="EQ520" s="282"/>
      <c r="ER520" s="282"/>
      <c r="ES520" s="282"/>
      <c r="ET520" s="282"/>
      <c r="EU520" s="282"/>
      <c r="EV520" s="282"/>
      <c r="EW520" s="282"/>
      <c r="EX520" s="282"/>
      <c r="EY520" s="282"/>
      <c r="EZ520" s="282"/>
      <c r="FA520" s="282"/>
      <c r="FB520" s="282"/>
      <c r="FC520" s="282"/>
      <c r="FD520" s="282"/>
      <c r="FE520" s="282"/>
      <c r="FF520" s="282"/>
      <c r="FG520" s="282"/>
      <c r="FH520" s="282"/>
      <c r="FI520" s="282"/>
      <c r="FJ520" s="282"/>
      <c r="FK520" s="282"/>
      <c r="FL520" s="282"/>
      <c r="FM520" s="282"/>
      <c r="FN520" s="282"/>
      <c r="FO520" s="282"/>
      <c r="FP520" s="282"/>
      <c r="FQ520" s="282"/>
      <c r="FR520" s="282"/>
      <c r="FS520" s="282"/>
      <c r="FT520" s="282"/>
      <c r="FU520" s="282"/>
      <c r="FV520" s="282"/>
      <c r="FW520" s="282"/>
      <c r="FX520" s="282"/>
      <c r="FY520" s="282"/>
      <c r="FZ520" s="282"/>
      <c r="GA520" s="282"/>
      <c r="GB520" s="282"/>
      <c r="GC520" s="282"/>
      <c r="GD520" s="282"/>
      <c r="GE520" s="282"/>
      <c r="GF520" s="282"/>
      <c r="GG520" s="282"/>
      <c r="GH520" s="282"/>
      <c r="GI520" s="282"/>
      <c r="GJ520" s="282"/>
      <c r="GK520" s="282"/>
      <c r="GL520" s="282"/>
      <c r="GM520" s="282"/>
      <c r="GN520" s="282"/>
      <c r="GO520" s="282"/>
      <c r="GP520" s="282"/>
      <c r="GQ520" s="282"/>
      <c r="GR520" s="282"/>
      <c r="GS520" s="282"/>
      <c r="GT520" s="282"/>
      <c r="GU520" s="282"/>
      <c r="GV520" s="282"/>
      <c r="GW520" s="282"/>
      <c r="GX520" s="282"/>
      <c r="GY520" s="282"/>
      <c r="GZ520" s="282"/>
      <c r="HA520" s="282"/>
      <c r="HB520" s="282"/>
      <c r="HC520" s="282"/>
      <c r="HD520" s="282"/>
      <c r="HE520" s="282"/>
      <c r="HF520" s="282"/>
      <c r="HG520" s="282"/>
      <c r="HH520" s="282"/>
      <c r="HI520" s="282"/>
      <c r="HJ520" s="282"/>
      <c r="HK520" s="282"/>
      <c r="HL520" s="282"/>
      <c r="HM520" s="282"/>
      <c r="HN520" s="282"/>
      <c r="HO520" s="282"/>
      <c r="HP520" s="282"/>
      <c r="HQ520" s="282"/>
      <c r="HR520" s="282"/>
      <c r="HS520" s="282"/>
      <c r="HT520" s="282"/>
      <c r="HU520" s="282"/>
      <c r="HV520" s="282"/>
      <c r="HW520" s="282"/>
      <c r="HX520" s="282"/>
      <c r="HY520" s="282"/>
      <c r="HZ520" s="282"/>
      <c r="IA520" s="282"/>
      <c r="IB520" s="282"/>
      <c r="IC520" s="282"/>
      <c r="ID520" s="282"/>
      <c r="IE520" s="282"/>
      <c r="IF520" s="282"/>
      <c r="IG520" s="282"/>
      <c r="IH520" s="282"/>
      <c r="II520" s="282"/>
      <c r="IJ520" s="282"/>
      <c r="IK520" s="282"/>
    </row>
    <row r="521" spans="1:245">
      <c r="A521" s="301">
        <v>400056</v>
      </c>
      <c r="B521" s="314" t="s">
        <v>839</v>
      </c>
      <c r="C521" s="291" t="s">
        <v>563</v>
      </c>
      <c r="D521" s="291" t="s">
        <v>840</v>
      </c>
      <c r="E521" s="291" t="s">
        <v>318</v>
      </c>
      <c r="F521" s="292" t="s">
        <v>896</v>
      </c>
      <c r="G521" s="293">
        <f t="shared" si="75"/>
        <v>400056</v>
      </c>
      <c r="H521" s="293">
        <f>COUNTIF($J$4:J521,J521)</f>
        <v>3</v>
      </c>
      <c r="I521" s="293" t="str">
        <f>IF(H521=1,COUNTIF($H$4:H521,1),"")</f>
        <v/>
      </c>
      <c r="J521" s="294" t="str">
        <f t="shared" si="76"/>
        <v>白石区01私立04小規模A・B・C</v>
      </c>
      <c r="K521" s="294" t="str">
        <f t="shared" si="72"/>
        <v>ぴっころきっず東札幌</v>
      </c>
      <c r="L521" s="295"/>
      <c r="M521" s="294"/>
      <c r="V521" s="282"/>
      <c r="W521" s="282"/>
      <c r="X521" s="282"/>
      <c r="Y521" s="282"/>
      <c r="Z521" s="282"/>
      <c r="AA521" s="282"/>
      <c r="AB521" s="282"/>
      <c r="AC521" s="282"/>
      <c r="AD521" s="282"/>
      <c r="AE521" s="282"/>
      <c r="AF521" s="282"/>
      <c r="AG521" s="282"/>
      <c r="AH521" s="282"/>
      <c r="AI521" s="282"/>
      <c r="AJ521" s="282"/>
      <c r="AK521" s="282"/>
      <c r="AL521" s="282"/>
      <c r="AM521" s="282"/>
      <c r="AN521" s="282"/>
      <c r="AO521" s="282"/>
      <c r="AP521" s="282"/>
      <c r="AQ521" s="282"/>
      <c r="AR521" s="282"/>
      <c r="AS521" s="282"/>
      <c r="AT521" s="282"/>
      <c r="AU521" s="282"/>
      <c r="AV521" s="282"/>
      <c r="AW521" s="282"/>
      <c r="AX521" s="282"/>
      <c r="AY521" s="282"/>
      <c r="AZ521" s="282"/>
      <c r="BA521" s="282"/>
      <c r="BB521" s="282"/>
      <c r="BC521" s="282"/>
      <c r="BD521" s="282"/>
      <c r="BE521" s="282"/>
      <c r="BF521" s="282"/>
      <c r="BG521" s="282"/>
      <c r="BH521" s="282"/>
      <c r="BI521" s="282"/>
      <c r="BJ521" s="282"/>
      <c r="BK521" s="282"/>
      <c r="BL521" s="282"/>
      <c r="BM521" s="282"/>
      <c r="BN521" s="282"/>
      <c r="BO521" s="282"/>
      <c r="BP521" s="282"/>
      <c r="BQ521" s="282"/>
      <c r="BR521" s="282"/>
      <c r="BS521" s="282"/>
      <c r="BT521" s="282"/>
      <c r="BU521" s="282"/>
      <c r="BV521" s="282"/>
      <c r="BW521" s="282"/>
      <c r="BX521" s="282"/>
      <c r="BY521" s="282"/>
      <c r="BZ521" s="282"/>
      <c r="CA521" s="282"/>
      <c r="CB521" s="282"/>
      <c r="CC521" s="282"/>
      <c r="CD521" s="282"/>
      <c r="CE521" s="282"/>
      <c r="CF521" s="282"/>
      <c r="CG521" s="282"/>
      <c r="CH521" s="282"/>
      <c r="CI521" s="282"/>
      <c r="CJ521" s="282"/>
      <c r="CK521" s="282"/>
      <c r="CL521" s="282"/>
      <c r="CM521" s="282"/>
      <c r="CN521" s="282"/>
      <c r="CO521" s="282"/>
      <c r="CP521" s="282"/>
      <c r="CQ521" s="282"/>
      <c r="CR521" s="282"/>
      <c r="CS521" s="282"/>
      <c r="CT521" s="282"/>
      <c r="CU521" s="282"/>
      <c r="CV521" s="282"/>
      <c r="CW521" s="282"/>
      <c r="CX521" s="282"/>
      <c r="CY521" s="282"/>
      <c r="CZ521" s="282"/>
      <c r="DA521" s="282"/>
      <c r="DB521" s="282"/>
      <c r="DC521" s="282"/>
      <c r="DD521" s="282"/>
      <c r="DE521" s="282"/>
      <c r="DF521" s="282"/>
      <c r="DG521" s="282"/>
      <c r="DH521" s="282"/>
      <c r="DI521" s="282"/>
      <c r="DJ521" s="282"/>
      <c r="DK521" s="282"/>
      <c r="DL521" s="282"/>
      <c r="DM521" s="282"/>
      <c r="DN521" s="282"/>
      <c r="DO521" s="282"/>
      <c r="DP521" s="282"/>
      <c r="DQ521" s="282"/>
      <c r="DR521" s="282"/>
      <c r="DS521" s="282"/>
      <c r="DT521" s="282"/>
      <c r="DU521" s="282"/>
      <c r="DV521" s="282"/>
      <c r="DW521" s="282"/>
      <c r="DX521" s="282"/>
      <c r="DY521" s="282"/>
      <c r="DZ521" s="282"/>
      <c r="EA521" s="282"/>
      <c r="EB521" s="282"/>
      <c r="EC521" s="282"/>
      <c r="ED521" s="282"/>
      <c r="EE521" s="282"/>
      <c r="EF521" s="282"/>
      <c r="EG521" s="282"/>
      <c r="EH521" s="282"/>
      <c r="EI521" s="282"/>
      <c r="EJ521" s="282"/>
      <c r="EK521" s="282"/>
      <c r="EL521" s="282"/>
      <c r="EM521" s="282"/>
      <c r="EN521" s="282"/>
      <c r="EO521" s="282"/>
      <c r="EP521" s="282"/>
      <c r="EQ521" s="282"/>
      <c r="ER521" s="282"/>
      <c r="ES521" s="282"/>
      <c r="ET521" s="282"/>
      <c r="EU521" s="282"/>
      <c r="EV521" s="282"/>
      <c r="EW521" s="282"/>
      <c r="EX521" s="282"/>
      <c r="EY521" s="282"/>
      <c r="EZ521" s="282"/>
      <c r="FA521" s="282"/>
      <c r="FB521" s="282"/>
      <c r="FC521" s="282"/>
      <c r="FD521" s="282"/>
      <c r="FE521" s="282"/>
      <c r="FF521" s="282"/>
      <c r="FG521" s="282"/>
      <c r="FH521" s="282"/>
      <c r="FI521" s="282"/>
      <c r="FJ521" s="282"/>
      <c r="FK521" s="282"/>
      <c r="FL521" s="282"/>
      <c r="FM521" s="282"/>
      <c r="FN521" s="282"/>
      <c r="FO521" s="282"/>
      <c r="FP521" s="282"/>
      <c r="FQ521" s="282"/>
      <c r="FR521" s="282"/>
      <c r="FS521" s="282"/>
      <c r="FT521" s="282"/>
      <c r="FU521" s="282"/>
      <c r="FV521" s="282"/>
      <c r="FW521" s="282"/>
      <c r="FX521" s="282"/>
      <c r="FY521" s="282"/>
      <c r="FZ521" s="282"/>
      <c r="GA521" s="282"/>
      <c r="GB521" s="282"/>
      <c r="GC521" s="282"/>
      <c r="GD521" s="282"/>
      <c r="GE521" s="282"/>
      <c r="GF521" s="282"/>
      <c r="GG521" s="282"/>
      <c r="GH521" s="282"/>
      <c r="GI521" s="282"/>
      <c r="GJ521" s="282"/>
      <c r="GK521" s="282"/>
      <c r="GL521" s="282"/>
      <c r="GM521" s="282"/>
      <c r="GN521" s="282"/>
      <c r="GO521" s="282"/>
      <c r="GP521" s="282"/>
      <c r="GQ521" s="282"/>
      <c r="GR521" s="282"/>
      <c r="GS521" s="282"/>
      <c r="GT521" s="282"/>
      <c r="GU521" s="282"/>
      <c r="GV521" s="282"/>
      <c r="GW521" s="282"/>
      <c r="GX521" s="282"/>
      <c r="GY521" s="282"/>
      <c r="GZ521" s="282"/>
      <c r="HA521" s="282"/>
      <c r="HB521" s="282"/>
      <c r="HC521" s="282"/>
      <c r="HD521" s="282"/>
      <c r="HE521" s="282"/>
      <c r="HF521" s="282"/>
      <c r="HG521" s="282"/>
      <c r="HH521" s="282"/>
      <c r="HI521" s="282"/>
      <c r="HJ521" s="282"/>
      <c r="HK521" s="282"/>
      <c r="HL521" s="282"/>
      <c r="HM521" s="282"/>
      <c r="HN521" s="282"/>
      <c r="HO521" s="282"/>
      <c r="HP521" s="282"/>
      <c r="HQ521" s="282"/>
      <c r="HR521" s="282"/>
      <c r="HS521" s="282"/>
      <c r="HT521" s="282"/>
      <c r="HU521" s="282"/>
      <c r="HV521" s="282"/>
      <c r="HW521" s="282"/>
      <c r="HX521" s="282"/>
      <c r="HY521" s="282"/>
      <c r="HZ521" s="282"/>
      <c r="IA521" s="282"/>
      <c r="IB521" s="282"/>
      <c r="IC521" s="282"/>
      <c r="ID521" s="282"/>
      <c r="IE521" s="282"/>
      <c r="IF521" s="282"/>
      <c r="IG521" s="282"/>
      <c r="IH521" s="282"/>
      <c r="II521" s="282"/>
      <c r="IJ521" s="282"/>
      <c r="IK521" s="282"/>
    </row>
    <row r="522" spans="1:245">
      <c r="A522" s="301">
        <v>400065</v>
      </c>
      <c r="B522" s="314" t="s">
        <v>839</v>
      </c>
      <c r="C522" s="291" t="s">
        <v>563</v>
      </c>
      <c r="D522" s="291" t="s">
        <v>840</v>
      </c>
      <c r="E522" s="291" t="s">
        <v>318</v>
      </c>
      <c r="F522" s="292" t="s">
        <v>897</v>
      </c>
      <c r="G522" s="293">
        <f t="shared" si="75"/>
        <v>400065</v>
      </c>
      <c r="H522" s="293">
        <f>COUNTIF($J$4:J522,J522)</f>
        <v>4</v>
      </c>
      <c r="I522" s="293" t="str">
        <f>IF(H522=1,COUNTIF($H$4:H522,1),"")</f>
        <v/>
      </c>
      <c r="J522" s="294" t="str">
        <f t="shared" si="76"/>
        <v>白石区01私立04小規模A・B・C</v>
      </c>
      <c r="K522" s="294" t="str">
        <f t="shared" si="72"/>
        <v>大藤子ども園ほんごう館</v>
      </c>
      <c r="L522" s="295"/>
      <c r="M522" s="294"/>
      <c r="V522" s="282"/>
      <c r="W522" s="282"/>
      <c r="X522" s="282"/>
      <c r="Y522" s="282"/>
      <c r="Z522" s="282"/>
      <c r="AA522" s="282"/>
      <c r="AB522" s="282"/>
      <c r="AC522" s="282"/>
      <c r="AD522" s="282"/>
      <c r="AE522" s="282"/>
      <c r="AF522" s="282"/>
      <c r="AG522" s="282"/>
      <c r="AH522" s="282"/>
      <c r="AI522" s="282"/>
      <c r="AJ522" s="282"/>
      <c r="AK522" s="282"/>
      <c r="AL522" s="282"/>
      <c r="AM522" s="282"/>
      <c r="AN522" s="282"/>
      <c r="AO522" s="282"/>
      <c r="AP522" s="282"/>
      <c r="AQ522" s="282"/>
      <c r="AR522" s="282"/>
      <c r="AS522" s="282"/>
      <c r="AT522" s="282"/>
      <c r="AU522" s="282"/>
      <c r="AV522" s="282"/>
      <c r="AW522" s="282"/>
      <c r="AX522" s="282"/>
      <c r="AY522" s="282"/>
      <c r="AZ522" s="282"/>
      <c r="BA522" s="282"/>
      <c r="BB522" s="282"/>
      <c r="BC522" s="282"/>
      <c r="BD522" s="282"/>
      <c r="BE522" s="282"/>
      <c r="BF522" s="282"/>
      <c r="BG522" s="282"/>
      <c r="BH522" s="282"/>
      <c r="BI522" s="282"/>
      <c r="BJ522" s="282"/>
      <c r="BK522" s="282"/>
      <c r="BL522" s="282"/>
      <c r="BM522" s="282"/>
      <c r="BN522" s="282"/>
      <c r="BO522" s="282"/>
      <c r="BP522" s="282"/>
      <c r="BQ522" s="282"/>
      <c r="BR522" s="282"/>
      <c r="BS522" s="282"/>
      <c r="BT522" s="282"/>
      <c r="BU522" s="282"/>
      <c r="BV522" s="282"/>
      <c r="BW522" s="282"/>
      <c r="BX522" s="282"/>
      <c r="BY522" s="282"/>
      <c r="BZ522" s="282"/>
      <c r="CA522" s="282"/>
      <c r="CB522" s="282"/>
      <c r="CC522" s="282"/>
      <c r="CD522" s="282"/>
      <c r="CE522" s="282"/>
      <c r="CF522" s="282"/>
      <c r="CG522" s="282"/>
      <c r="CH522" s="282"/>
      <c r="CI522" s="282"/>
      <c r="CJ522" s="282"/>
      <c r="CK522" s="282"/>
      <c r="CL522" s="282"/>
      <c r="CM522" s="282"/>
      <c r="CN522" s="282"/>
      <c r="CO522" s="282"/>
      <c r="CP522" s="282"/>
      <c r="CQ522" s="282"/>
      <c r="CR522" s="282"/>
      <c r="CS522" s="282"/>
      <c r="CT522" s="282"/>
      <c r="CU522" s="282"/>
      <c r="CV522" s="282"/>
      <c r="CW522" s="282"/>
      <c r="CX522" s="282"/>
      <c r="CY522" s="282"/>
      <c r="CZ522" s="282"/>
      <c r="DA522" s="282"/>
      <c r="DB522" s="282"/>
      <c r="DC522" s="282"/>
      <c r="DD522" s="282"/>
      <c r="DE522" s="282"/>
      <c r="DF522" s="282"/>
      <c r="DG522" s="282"/>
      <c r="DH522" s="282"/>
      <c r="DI522" s="282"/>
      <c r="DJ522" s="282"/>
      <c r="DK522" s="282"/>
      <c r="DL522" s="282"/>
      <c r="DM522" s="282"/>
      <c r="DN522" s="282"/>
      <c r="DO522" s="282"/>
      <c r="DP522" s="282"/>
      <c r="DQ522" s="282"/>
      <c r="DR522" s="282"/>
      <c r="DS522" s="282"/>
      <c r="DT522" s="282"/>
      <c r="DU522" s="282"/>
      <c r="DV522" s="282"/>
      <c r="DW522" s="282"/>
      <c r="DX522" s="282"/>
      <c r="DY522" s="282"/>
      <c r="DZ522" s="282"/>
      <c r="EA522" s="282"/>
      <c r="EB522" s="282"/>
      <c r="EC522" s="282"/>
      <c r="ED522" s="282"/>
      <c r="EE522" s="282"/>
      <c r="EF522" s="282"/>
      <c r="EG522" s="282"/>
      <c r="EH522" s="282"/>
      <c r="EI522" s="282"/>
      <c r="EJ522" s="282"/>
      <c r="EK522" s="282"/>
      <c r="EL522" s="282"/>
      <c r="EM522" s="282"/>
      <c r="EN522" s="282"/>
      <c r="EO522" s="282"/>
      <c r="EP522" s="282"/>
      <c r="EQ522" s="282"/>
      <c r="ER522" s="282"/>
      <c r="ES522" s="282"/>
      <c r="ET522" s="282"/>
      <c r="EU522" s="282"/>
      <c r="EV522" s="282"/>
      <c r="EW522" s="282"/>
      <c r="EX522" s="282"/>
      <c r="EY522" s="282"/>
      <c r="EZ522" s="282"/>
      <c r="FA522" s="282"/>
      <c r="FB522" s="282"/>
      <c r="FC522" s="282"/>
      <c r="FD522" s="282"/>
      <c r="FE522" s="282"/>
      <c r="FF522" s="282"/>
      <c r="FG522" s="282"/>
      <c r="FH522" s="282"/>
      <c r="FI522" s="282"/>
      <c r="FJ522" s="282"/>
      <c r="FK522" s="282"/>
      <c r="FL522" s="282"/>
      <c r="FM522" s="282"/>
      <c r="FN522" s="282"/>
      <c r="FO522" s="282"/>
      <c r="FP522" s="282"/>
      <c r="FQ522" s="282"/>
      <c r="FR522" s="282"/>
      <c r="FS522" s="282"/>
      <c r="FT522" s="282"/>
      <c r="FU522" s="282"/>
      <c r="FV522" s="282"/>
      <c r="FW522" s="282"/>
      <c r="FX522" s="282"/>
      <c r="FY522" s="282"/>
      <c r="FZ522" s="282"/>
      <c r="GA522" s="282"/>
      <c r="GB522" s="282"/>
      <c r="GC522" s="282"/>
      <c r="GD522" s="282"/>
      <c r="GE522" s="282"/>
      <c r="GF522" s="282"/>
      <c r="GG522" s="282"/>
      <c r="GH522" s="282"/>
      <c r="GI522" s="282"/>
      <c r="GJ522" s="282"/>
      <c r="GK522" s="282"/>
      <c r="GL522" s="282"/>
      <c r="GM522" s="282"/>
      <c r="GN522" s="282"/>
      <c r="GO522" s="282"/>
      <c r="GP522" s="282"/>
      <c r="GQ522" s="282"/>
      <c r="GR522" s="282"/>
      <c r="GS522" s="282"/>
      <c r="GT522" s="282"/>
      <c r="GU522" s="282"/>
      <c r="GV522" s="282"/>
      <c r="GW522" s="282"/>
      <c r="GX522" s="282"/>
      <c r="GY522" s="282"/>
      <c r="GZ522" s="282"/>
      <c r="HA522" s="282"/>
      <c r="HB522" s="282"/>
      <c r="HC522" s="282"/>
      <c r="HD522" s="282"/>
      <c r="HE522" s="282"/>
      <c r="HF522" s="282"/>
      <c r="HG522" s="282"/>
      <c r="HH522" s="282"/>
      <c r="HI522" s="282"/>
      <c r="HJ522" s="282"/>
      <c r="HK522" s="282"/>
      <c r="HL522" s="282"/>
      <c r="HM522" s="282"/>
      <c r="HN522" s="282"/>
      <c r="HO522" s="282"/>
      <c r="HP522" s="282"/>
      <c r="HQ522" s="282"/>
      <c r="HR522" s="282"/>
      <c r="HS522" s="282"/>
      <c r="HT522" s="282"/>
      <c r="HU522" s="282"/>
      <c r="HV522" s="282"/>
      <c r="HW522" s="282"/>
      <c r="HX522" s="282"/>
      <c r="HY522" s="282"/>
      <c r="HZ522" s="282"/>
      <c r="IA522" s="282"/>
      <c r="IB522" s="282"/>
      <c r="IC522" s="282"/>
      <c r="ID522" s="282"/>
      <c r="IE522" s="282"/>
      <c r="IF522" s="282"/>
      <c r="IG522" s="282"/>
      <c r="IH522" s="282"/>
      <c r="II522" s="282"/>
      <c r="IJ522" s="282"/>
      <c r="IK522" s="282"/>
    </row>
    <row r="523" spans="1:245">
      <c r="A523" s="301">
        <v>400071</v>
      </c>
      <c r="B523" s="314" t="s">
        <v>839</v>
      </c>
      <c r="C523" s="291" t="s">
        <v>563</v>
      </c>
      <c r="D523" s="291" t="s">
        <v>840</v>
      </c>
      <c r="E523" s="291" t="s">
        <v>318</v>
      </c>
      <c r="F523" s="292" t="s">
        <v>898</v>
      </c>
      <c r="G523" s="293">
        <f t="shared" si="75"/>
        <v>400071</v>
      </c>
      <c r="H523" s="293">
        <f>COUNTIF($J$4:J523,J523)</f>
        <v>5</v>
      </c>
      <c r="I523" s="293" t="str">
        <f>IF(H523=1,COUNTIF($H$4:H523,1),"")</f>
        <v/>
      </c>
      <c r="J523" s="294" t="str">
        <f t="shared" si="76"/>
        <v>白石区01私立04小規模A・B・C</v>
      </c>
      <c r="K523" s="294" t="str">
        <f t="shared" si="72"/>
        <v>大藤子ども園しらかば館</v>
      </c>
      <c r="L523" s="295"/>
      <c r="M523" s="294"/>
      <c r="V523" s="282"/>
      <c r="W523" s="282"/>
      <c r="X523" s="282"/>
      <c r="Y523" s="282"/>
      <c r="Z523" s="282"/>
      <c r="AA523" s="282"/>
      <c r="AB523" s="282"/>
      <c r="AC523" s="282"/>
      <c r="AD523" s="282"/>
      <c r="AE523" s="282"/>
      <c r="AF523" s="282"/>
      <c r="AG523" s="282"/>
      <c r="AH523" s="282"/>
      <c r="AI523" s="282"/>
      <c r="AJ523" s="282"/>
      <c r="AK523" s="282"/>
      <c r="AL523" s="282"/>
      <c r="AM523" s="282"/>
      <c r="AN523" s="282"/>
      <c r="AO523" s="282"/>
      <c r="AP523" s="282"/>
      <c r="AQ523" s="282"/>
      <c r="AR523" s="282"/>
      <c r="AS523" s="282"/>
      <c r="AT523" s="282"/>
      <c r="AU523" s="282"/>
      <c r="AV523" s="282"/>
      <c r="AW523" s="282"/>
      <c r="AX523" s="282"/>
      <c r="AY523" s="282"/>
      <c r="AZ523" s="282"/>
      <c r="BA523" s="282"/>
      <c r="BB523" s="282"/>
      <c r="BC523" s="282"/>
      <c r="BD523" s="282"/>
      <c r="BE523" s="282"/>
      <c r="BF523" s="282"/>
      <c r="BG523" s="282"/>
      <c r="BH523" s="282"/>
      <c r="BI523" s="282"/>
      <c r="BJ523" s="282"/>
      <c r="BK523" s="282"/>
      <c r="BL523" s="282"/>
      <c r="BM523" s="282"/>
      <c r="BN523" s="282"/>
      <c r="BO523" s="282"/>
      <c r="BP523" s="282"/>
      <c r="BQ523" s="282"/>
      <c r="BR523" s="282"/>
      <c r="BS523" s="282"/>
      <c r="BT523" s="282"/>
      <c r="BU523" s="282"/>
      <c r="BV523" s="282"/>
      <c r="BW523" s="282"/>
      <c r="BX523" s="282"/>
      <c r="BY523" s="282"/>
      <c r="BZ523" s="282"/>
      <c r="CA523" s="282"/>
      <c r="CB523" s="282"/>
      <c r="CC523" s="282"/>
      <c r="CD523" s="282"/>
      <c r="CE523" s="282"/>
      <c r="CF523" s="282"/>
      <c r="CG523" s="282"/>
      <c r="CH523" s="282"/>
      <c r="CI523" s="282"/>
      <c r="CJ523" s="282"/>
      <c r="CK523" s="282"/>
      <c r="CL523" s="282"/>
      <c r="CM523" s="282"/>
      <c r="CN523" s="282"/>
      <c r="CO523" s="282"/>
      <c r="CP523" s="282"/>
      <c r="CQ523" s="282"/>
      <c r="CR523" s="282"/>
      <c r="CS523" s="282"/>
      <c r="CT523" s="282"/>
      <c r="CU523" s="282"/>
      <c r="CV523" s="282"/>
      <c r="CW523" s="282"/>
      <c r="CX523" s="282"/>
      <c r="CY523" s="282"/>
      <c r="CZ523" s="282"/>
      <c r="DA523" s="282"/>
      <c r="DB523" s="282"/>
      <c r="DC523" s="282"/>
      <c r="DD523" s="282"/>
      <c r="DE523" s="282"/>
      <c r="DF523" s="282"/>
      <c r="DG523" s="282"/>
      <c r="DH523" s="282"/>
      <c r="DI523" s="282"/>
      <c r="DJ523" s="282"/>
      <c r="DK523" s="282"/>
      <c r="DL523" s="282"/>
      <c r="DM523" s="282"/>
      <c r="DN523" s="282"/>
      <c r="DO523" s="282"/>
      <c r="DP523" s="282"/>
      <c r="DQ523" s="282"/>
      <c r="DR523" s="282"/>
      <c r="DS523" s="282"/>
      <c r="DT523" s="282"/>
      <c r="DU523" s="282"/>
      <c r="DV523" s="282"/>
      <c r="DW523" s="282"/>
      <c r="DX523" s="282"/>
      <c r="DY523" s="282"/>
      <c r="DZ523" s="282"/>
      <c r="EA523" s="282"/>
      <c r="EB523" s="282"/>
      <c r="EC523" s="282"/>
      <c r="ED523" s="282"/>
      <c r="EE523" s="282"/>
      <c r="EF523" s="282"/>
      <c r="EG523" s="282"/>
      <c r="EH523" s="282"/>
      <c r="EI523" s="282"/>
      <c r="EJ523" s="282"/>
      <c r="EK523" s="282"/>
      <c r="EL523" s="282"/>
      <c r="EM523" s="282"/>
      <c r="EN523" s="282"/>
      <c r="EO523" s="282"/>
      <c r="EP523" s="282"/>
      <c r="EQ523" s="282"/>
      <c r="ER523" s="282"/>
      <c r="ES523" s="282"/>
      <c r="ET523" s="282"/>
      <c r="EU523" s="282"/>
      <c r="EV523" s="282"/>
      <c r="EW523" s="282"/>
      <c r="EX523" s="282"/>
      <c r="EY523" s="282"/>
      <c r="EZ523" s="282"/>
      <c r="FA523" s="282"/>
      <c r="FB523" s="282"/>
      <c r="FC523" s="282"/>
      <c r="FD523" s="282"/>
      <c r="FE523" s="282"/>
      <c r="FF523" s="282"/>
      <c r="FG523" s="282"/>
      <c r="FH523" s="282"/>
      <c r="FI523" s="282"/>
      <c r="FJ523" s="282"/>
      <c r="FK523" s="282"/>
      <c r="FL523" s="282"/>
      <c r="FM523" s="282"/>
      <c r="FN523" s="282"/>
      <c r="FO523" s="282"/>
      <c r="FP523" s="282"/>
      <c r="FQ523" s="282"/>
      <c r="FR523" s="282"/>
      <c r="FS523" s="282"/>
      <c r="FT523" s="282"/>
      <c r="FU523" s="282"/>
      <c r="FV523" s="282"/>
      <c r="FW523" s="282"/>
      <c r="FX523" s="282"/>
      <c r="FY523" s="282"/>
      <c r="FZ523" s="282"/>
      <c r="GA523" s="282"/>
      <c r="GB523" s="282"/>
      <c r="GC523" s="282"/>
      <c r="GD523" s="282"/>
      <c r="GE523" s="282"/>
      <c r="GF523" s="282"/>
      <c r="GG523" s="282"/>
      <c r="GH523" s="282"/>
      <c r="GI523" s="282"/>
      <c r="GJ523" s="282"/>
      <c r="GK523" s="282"/>
      <c r="GL523" s="282"/>
      <c r="GM523" s="282"/>
      <c r="GN523" s="282"/>
      <c r="GO523" s="282"/>
      <c r="GP523" s="282"/>
      <c r="GQ523" s="282"/>
      <c r="GR523" s="282"/>
      <c r="GS523" s="282"/>
      <c r="GT523" s="282"/>
      <c r="GU523" s="282"/>
      <c r="GV523" s="282"/>
      <c r="GW523" s="282"/>
      <c r="GX523" s="282"/>
      <c r="GY523" s="282"/>
      <c r="GZ523" s="282"/>
      <c r="HA523" s="282"/>
      <c r="HB523" s="282"/>
      <c r="HC523" s="282"/>
      <c r="HD523" s="282"/>
      <c r="HE523" s="282"/>
      <c r="HF523" s="282"/>
      <c r="HG523" s="282"/>
      <c r="HH523" s="282"/>
      <c r="HI523" s="282"/>
      <c r="HJ523" s="282"/>
      <c r="HK523" s="282"/>
      <c r="HL523" s="282"/>
      <c r="HM523" s="282"/>
      <c r="HN523" s="282"/>
      <c r="HO523" s="282"/>
      <c r="HP523" s="282"/>
      <c r="HQ523" s="282"/>
      <c r="HR523" s="282"/>
      <c r="HS523" s="282"/>
      <c r="HT523" s="282"/>
      <c r="HU523" s="282"/>
      <c r="HV523" s="282"/>
      <c r="HW523" s="282"/>
      <c r="HX523" s="282"/>
      <c r="HY523" s="282"/>
      <c r="HZ523" s="282"/>
      <c r="IA523" s="282"/>
      <c r="IB523" s="282"/>
      <c r="IC523" s="282"/>
      <c r="ID523" s="282"/>
      <c r="IE523" s="282"/>
      <c r="IF523" s="282"/>
      <c r="IG523" s="282"/>
      <c r="IH523" s="282"/>
      <c r="II523" s="282"/>
      <c r="IJ523" s="282"/>
      <c r="IK523" s="282"/>
    </row>
    <row r="524" spans="1:245">
      <c r="A524" s="301">
        <v>400072</v>
      </c>
      <c r="B524" s="314" t="s">
        <v>839</v>
      </c>
      <c r="C524" s="291" t="s">
        <v>563</v>
      </c>
      <c r="D524" s="291" t="s">
        <v>840</v>
      </c>
      <c r="E524" s="291" t="s">
        <v>318</v>
      </c>
      <c r="F524" s="292" t="s">
        <v>899</v>
      </c>
      <c r="G524" s="293">
        <f t="shared" si="75"/>
        <v>400072</v>
      </c>
      <c r="H524" s="293">
        <f>COUNTIF($J$4:J524,J524)</f>
        <v>6</v>
      </c>
      <c r="I524" s="293" t="str">
        <f>IF(H524=1,COUNTIF($H$4:H524,1),"")</f>
        <v/>
      </c>
      <c r="J524" s="294" t="str">
        <f t="shared" si="76"/>
        <v>白石区01私立04小規模A・B・C</v>
      </c>
      <c r="K524" s="294" t="str">
        <f t="shared" si="72"/>
        <v>にこまるえん東白石</v>
      </c>
      <c r="L524" s="295"/>
      <c r="M524" s="294"/>
      <c r="V524" s="282"/>
      <c r="W524" s="282"/>
      <c r="X524" s="282"/>
      <c r="Y524" s="282"/>
      <c r="Z524" s="282"/>
      <c r="AA524" s="282"/>
      <c r="AB524" s="282"/>
      <c r="AC524" s="282"/>
      <c r="AD524" s="282"/>
      <c r="AE524" s="282"/>
      <c r="AF524" s="282"/>
      <c r="AG524" s="282"/>
      <c r="AH524" s="282"/>
      <c r="AI524" s="282"/>
      <c r="AJ524" s="282"/>
      <c r="AK524" s="282"/>
      <c r="AL524" s="282"/>
      <c r="AM524" s="282"/>
      <c r="AN524" s="282"/>
      <c r="AO524" s="282"/>
      <c r="AP524" s="282"/>
      <c r="AQ524" s="282"/>
      <c r="AR524" s="282"/>
      <c r="AS524" s="282"/>
      <c r="AT524" s="282"/>
      <c r="AU524" s="282"/>
      <c r="AV524" s="282"/>
      <c r="AW524" s="282"/>
      <c r="AX524" s="282"/>
      <c r="AY524" s="282"/>
      <c r="AZ524" s="282"/>
      <c r="BA524" s="282"/>
      <c r="BB524" s="282"/>
      <c r="BC524" s="282"/>
      <c r="BD524" s="282"/>
      <c r="BE524" s="282"/>
      <c r="BF524" s="282"/>
      <c r="BG524" s="282"/>
      <c r="BH524" s="282"/>
      <c r="BI524" s="282"/>
      <c r="BJ524" s="282"/>
      <c r="BK524" s="282"/>
      <c r="BL524" s="282"/>
      <c r="BM524" s="282"/>
      <c r="BN524" s="282"/>
      <c r="BO524" s="282"/>
      <c r="BP524" s="282"/>
      <c r="BQ524" s="282"/>
      <c r="BR524" s="282"/>
      <c r="BS524" s="282"/>
      <c r="BT524" s="282"/>
      <c r="BU524" s="282"/>
      <c r="BV524" s="282"/>
      <c r="BW524" s="282"/>
      <c r="BX524" s="282"/>
      <c r="BY524" s="282"/>
      <c r="BZ524" s="282"/>
      <c r="CA524" s="282"/>
      <c r="CB524" s="282"/>
      <c r="CC524" s="282"/>
      <c r="CD524" s="282"/>
      <c r="CE524" s="282"/>
      <c r="CF524" s="282"/>
      <c r="CG524" s="282"/>
      <c r="CH524" s="282"/>
      <c r="CI524" s="282"/>
      <c r="CJ524" s="282"/>
      <c r="CK524" s="282"/>
      <c r="CL524" s="282"/>
      <c r="CM524" s="282"/>
      <c r="CN524" s="282"/>
      <c r="CO524" s="282"/>
      <c r="CP524" s="282"/>
      <c r="CQ524" s="282"/>
      <c r="CR524" s="282"/>
      <c r="CS524" s="282"/>
      <c r="CT524" s="282"/>
      <c r="CU524" s="282"/>
      <c r="CV524" s="282"/>
      <c r="CW524" s="282"/>
      <c r="CX524" s="282"/>
      <c r="CY524" s="282"/>
      <c r="CZ524" s="282"/>
      <c r="DA524" s="282"/>
      <c r="DB524" s="282"/>
      <c r="DC524" s="282"/>
      <c r="DD524" s="282"/>
      <c r="DE524" s="282"/>
      <c r="DF524" s="282"/>
      <c r="DG524" s="282"/>
      <c r="DH524" s="282"/>
      <c r="DI524" s="282"/>
      <c r="DJ524" s="282"/>
      <c r="DK524" s="282"/>
      <c r="DL524" s="282"/>
      <c r="DM524" s="282"/>
      <c r="DN524" s="282"/>
      <c r="DO524" s="282"/>
      <c r="DP524" s="282"/>
      <c r="DQ524" s="282"/>
      <c r="DR524" s="282"/>
      <c r="DS524" s="282"/>
      <c r="DT524" s="282"/>
      <c r="DU524" s="282"/>
      <c r="DV524" s="282"/>
      <c r="DW524" s="282"/>
      <c r="DX524" s="282"/>
      <c r="DY524" s="282"/>
      <c r="DZ524" s="282"/>
      <c r="EA524" s="282"/>
      <c r="EB524" s="282"/>
      <c r="EC524" s="282"/>
      <c r="ED524" s="282"/>
      <c r="EE524" s="282"/>
      <c r="EF524" s="282"/>
      <c r="EG524" s="282"/>
      <c r="EH524" s="282"/>
      <c r="EI524" s="282"/>
      <c r="EJ524" s="282"/>
      <c r="EK524" s="282"/>
      <c r="EL524" s="282"/>
      <c r="EM524" s="282"/>
      <c r="EN524" s="282"/>
      <c r="EO524" s="282"/>
      <c r="EP524" s="282"/>
      <c r="EQ524" s="282"/>
      <c r="ER524" s="282"/>
      <c r="ES524" s="282"/>
      <c r="ET524" s="282"/>
      <c r="EU524" s="282"/>
      <c r="EV524" s="282"/>
      <c r="EW524" s="282"/>
      <c r="EX524" s="282"/>
      <c r="EY524" s="282"/>
      <c r="EZ524" s="282"/>
      <c r="FA524" s="282"/>
      <c r="FB524" s="282"/>
      <c r="FC524" s="282"/>
      <c r="FD524" s="282"/>
      <c r="FE524" s="282"/>
      <c r="FF524" s="282"/>
      <c r="FG524" s="282"/>
      <c r="FH524" s="282"/>
      <c r="FI524" s="282"/>
      <c r="FJ524" s="282"/>
      <c r="FK524" s="282"/>
      <c r="FL524" s="282"/>
      <c r="FM524" s="282"/>
      <c r="FN524" s="282"/>
      <c r="FO524" s="282"/>
      <c r="FP524" s="282"/>
      <c r="FQ524" s="282"/>
      <c r="FR524" s="282"/>
      <c r="FS524" s="282"/>
      <c r="FT524" s="282"/>
      <c r="FU524" s="282"/>
      <c r="FV524" s="282"/>
      <c r="FW524" s="282"/>
      <c r="FX524" s="282"/>
      <c r="FY524" s="282"/>
      <c r="FZ524" s="282"/>
      <c r="GA524" s="282"/>
      <c r="GB524" s="282"/>
      <c r="GC524" s="282"/>
      <c r="GD524" s="282"/>
      <c r="GE524" s="282"/>
      <c r="GF524" s="282"/>
      <c r="GG524" s="282"/>
      <c r="GH524" s="282"/>
      <c r="GI524" s="282"/>
      <c r="GJ524" s="282"/>
      <c r="GK524" s="282"/>
      <c r="GL524" s="282"/>
      <c r="GM524" s="282"/>
      <c r="GN524" s="282"/>
      <c r="GO524" s="282"/>
      <c r="GP524" s="282"/>
      <c r="GQ524" s="282"/>
      <c r="GR524" s="282"/>
      <c r="GS524" s="282"/>
      <c r="GT524" s="282"/>
      <c r="GU524" s="282"/>
      <c r="GV524" s="282"/>
      <c r="GW524" s="282"/>
      <c r="GX524" s="282"/>
      <c r="GY524" s="282"/>
      <c r="GZ524" s="282"/>
      <c r="HA524" s="282"/>
      <c r="HB524" s="282"/>
      <c r="HC524" s="282"/>
      <c r="HD524" s="282"/>
      <c r="HE524" s="282"/>
      <c r="HF524" s="282"/>
      <c r="HG524" s="282"/>
      <c r="HH524" s="282"/>
      <c r="HI524" s="282"/>
      <c r="HJ524" s="282"/>
      <c r="HK524" s="282"/>
      <c r="HL524" s="282"/>
      <c r="HM524" s="282"/>
      <c r="HN524" s="282"/>
      <c r="HO524" s="282"/>
      <c r="HP524" s="282"/>
      <c r="HQ524" s="282"/>
      <c r="HR524" s="282"/>
      <c r="HS524" s="282"/>
      <c r="HT524" s="282"/>
      <c r="HU524" s="282"/>
      <c r="HV524" s="282"/>
      <c r="HW524" s="282"/>
      <c r="HX524" s="282"/>
      <c r="HY524" s="282"/>
      <c r="HZ524" s="282"/>
      <c r="IA524" s="282"/>
      <c r="IB524" s="282"/>
      <c r="IC524" s="282"/>
      <c r="ID524" s="282"/>
      <c r="IE524" s="282"/>
      <c r="IF524" s="282"/>
      <c r="IG524" s="282"/>
      <c r="IH524" s="282"/>
      <c r="II524" s="282"/>
      <c r="IJ524" s="282"/>
      <c r="IK524" s="282"/>
    </row>
    <row r="525" spans="1:245">
      <c r="A525" s="301">
        <v>400077</v>
      </c>
      <c r="B525" s="314" t="s">
        <v>839</v>
      </c>
      <c r="C525" s="291" t="s">
        <v>563</v>
      </c>
      <c r="D525" s="291" t="s">
        <v>840</v>
      </c>
      <c r="E525" s="291" t="s">
        <v>318</v>
      </c>
      <c r="F525" s="292" t="s">
        <v>900</v>
      </c>
      <c r="G525" s="293">
        <f t="shared" si="75"/>
        <v>400077</v>
      </c>
      <c r="H525" s="293">
        <f>COUNTIF($J$4:J525,J525)</f>
        <v>7</v>
      </c>
      <c r="I525" s="293" t="str">
        <f>IF(H525=1,COUNTIF($H$4:H525,1),"")</f>
        <v/>
      </c>
      <c r="J525" s="294" t="str">
        <f t="shared" si="76"/>
        <v>白石区01私立04小規模A・B・C</v>
      </c>
      <c r="K525" s="294" t="str">
        <f t="shared" si="72"/>
        <v>保育ママだんだん</v>
      </c>
      <c r="L525" s="295"/>
      <c r="M525" s="294"/>
      <c r="V525" s="282"/>
      <c r="W525" s="282"/>
      <c r="X525" s="282"/>
      <c r="Y525" s="282"/>
      <c r="Z525" s="282"/>
      <c r="AA525" s="282"/>
      <c r="AB525" s="282"/>
      <c r="AC525" s="282"/>
      <c r="AD525" s="282"/>
      <c r="AE525" s="282"/>
      <c r="AF525" s="282"/>
      <c r="AG525" s="282"/>
      <c r="AH525" s="282"/>
      <c r="AI525" s="282"/>
      <c r="AJ525" s="282"/>
      <c r="AK525" s="282"/>
      <c r="AL525" s="282"/>
      <c r="AM525" s="282"/>
      <c r="AN525" s="282"/>
      <c r="AO525" s="282"/>
      <c r="AP525" s="282"/>
      <c r="AQ525" s="282"/>
      <c r="AR525" s="282"/>
      <c r="AS525" s="282"/>
      <c r="AT525" s="282"/>
      <c r="AU525" s="282"/>
      <c r="AV525" s="282"/>
      <c r="AW525" s="282"/>
      <c r="AX525" s="282"/>
      <c r="AY525" s="282"/>
      <c r="AZ525" s="282"/>
      <c r="BA525" s="282"/>
      <c r="BB525" s="282"/>
      <c r="BC525" s="282"/>
      <c r="BD525" s="282"/>
      <c r="BE525" s="282"/>
      <c r="BF525" s="282"/>
      <c r="BG525" s="282"/>
      <c r="BH525" s="282"/>
      <c r="BI525" s="282"/>
      <c r="BJ525" s="282"/>
      <c r="BK525" s="282"/>
      <c r="BL525" s="282"/>
      <c r="BM525" s="282"/>
      <c r="BN525" s="282"/>
      <c r="BO525" s="282"/>
      <c r="BP525" s="282"/>
      <c r="BQ525" s="282"/>
      <c r="BR525" s="282"/>
      <c r="BS525" s="282"/>
      <c r="BT525" s="282"/>
      <c r="BU525" s="282"/>
      <c r="BV525" s="282"/>
      <c r="BW525" s="282"/>
      <c r="BX525" s="282"/>
      <c r="BY525" s="282"/>
      <c r="BZ525" s="282"/>
      <c r="CA525" s="282"/>
      <c r="CB525" s="282"/>
      <c r="CC525" s="282"/>
      <c r="CD525" s="282"/>
      <c r="CE525" s="282"/>
      <c r="CF525" s="282"/>
      <c r="CG525" s="282"/>
      <c r="CH525" s="282"/>
      <c r="CI525" s="282"/>
      <c r="CJ525" s="282"/>
      <c r="CK525" s="282"/>
      <c r="CL525" s="282"/>
      <c r="CM525" s="282"/>
      <c r="CN525" s="282"/>
      <c r="CO525" s="282"/>
      <c r="CP525" s="282"/>
      <c r="CQ525" s="282"/>
      <c r="CR525" s="282"/>
      <c r="CS525" s="282"/>
      <c r="CT525" s="282"/>
      <c r="CU525" s="282"/>
      <c r="CV525" s="282"/>
      <c r="CW525" s="282"/>
      <c r="CX525" s="282"/>
      <c r="CY525" s="282"/>
      <c r="CZ525" s="282"/>
      <c r="DA525" s="282"/>
      <c r="DB525" s="282"/>
      <c r="DC525" s="282"/>
      <c r="DD525" s="282"/>
      <c r="DE525" s="282"/>
      <c r="DF525" s="282"/>
      <c r="DG525" s="282"/>
      <c r="DH525" s="282"/>
      <c r="DI525" s="282"/>
      <c r="DJ525" s="282"/>
      <c r="DK525" s="282"/>
      <c r="DL525" s="282"/>
      <c r="DM525" s="282"/>
      <c r="DN525" s="282"/>
      <c r="DO525" s="282"/>
      <c r="DP525" s="282"/>
      <c r="DQ525" s="282"/>
      <c r="DR525" s="282"/>
      <c r="DS525" s="282"/>
      <c r="DT525" s="282"/>
      <c r="DU525" s="282"/>
      <c r="DV525" s="282"/>
      <c r="DW525" s="282"/>
      <c r="DX525" s="282"/>
      <c r="DY525" s="282"/>
      <c r="DZ525" s="282"/>
      <c r="EA525" s="282"/>
      <c r="EB525" s="282"/>
      <c r="EC525" s="282"/>
      <c r="ED525" s="282"/>
      <c r="EE525" s="282"/>
      <c r="EF525" s="282"/>
      <c r="EG525" s="282"/>
      <c r="EH525" s="282"/>
      <c r="EI525" s="282"/>
      <c r="EJ525" s="282"/>
      <c r="EK525" s="282"/>
      <c r="EL525" s="282"/>
      <c r="EM525" s="282"/>
      <c r="EN525" s="282"/>
      <c r="EO525" s="282"/>
      <c r="EP525" s="282"/>
      <c r="EQ525" s="282"/>
      <c r="ER525" s="282"/>
      <c r="ES525" s="282"/>
      <c r="ET525" s="282"/>
      <c r="EU525" s="282"/>
      <c r="EV525" s="282"/>
      <c r="EW525" s="282"/>
      <c r="EX525" s="282"/>
      <c r="EY525" s="282"/>
      <c r="EZ525" s="282"/>
      <c r="FA525" s="282"/>
      <c r="FB525" s="282"/>
      <c r="FC525" s="282"/>
      <c r="FD525" s="282"/>
      <c r="FE525" s="282"/>
      <c r="FF525" s="282"/>
      <c r="FG525" s="282"/>
      <c r="FH525" s="282"/>
      <c r="FI525" s="282"/>
      <c r="FJ525" s="282"/>
      <c r="FK525" s="282"/>
      <c r="FL525" s="282"/>
      <c r="FM525" s="282"/>
      <c r="FN525" s="282"/>
      <c r="FO525" s="282"/>
      <c r="FP525" s="282"/>
      <c r="FQ525" s="282"/>
      <c r="FR525" s="282"/>
      <c r="FS525" s="282"/>
      <c r="FT525" s="282"/>
      <c r="FU525" s="282"/>
      <c r="FV525" s="282"/>
      <c r="FW525" s="282"/>
      <c r="FX525" s="282"/>
      <c r="FY525" s="282"/>
      <c r="FZ525" s="282"/>
      <c r="GA525" s="282"/>
      <c r="GB525" s="282"/>
      <c r="GC525" s="282"/>
      <c r="GD525" s="282"/>
      <c r="GE525" s="282"/>
      <c r="GF525" s="282"/>
      <c r="GG525" s="282"/>
      <c r="GH525" s="282"/>
      <c r="GI525" s="282"/>
      <c r="GJ525" s="282"/>
      <c r="GK525" s="282"/>
      <c r="GL525" s="282"/>
      <c r="GM525" s="282"/>
      <c r="GN525" s="282"/>
      <c r="GO525" s="282"/>
      <c r="GP525" s="282"/>
      <c r="GQ525" s="282"/>
      <c r="GR525" s="282"/>
      <c r="GS525" s="282"/>
      <c r="GT525" s="282"/>
      <c r="GU525" s="282"/>
      <c r="GV525" s="282"/>
      <c r="GW525" s="282"/>
      <c r="GX525" s="282"/>
      <c r="GY525" s="282"/>
      <c r="GZ525" s="282"/>
      <c r="HA525" s="282"/>
      <c r="HB525" s="282"/>
      <c r="HC525" s="282"/>
      <c r="HD525" s="282"/>
      <c r="HE525" s="282"/>
      <c r="HF525" s="282"/>
      <c r="HG525" s="282"/>
      <c r="HH525" s="282"/>
      <c r="HI525" s="282"/>
      <c r="HJ525" s="282"/>
      <c r="HK525" s="282"/>
      <c r="HL525" s="282"/>
      <c r="HM525" s="282"/>
      <c r="HN525" s="282"/>
      <c r="HO525" s="282"/>
      <c r="HP525" s="282"/>
      <c r="HQ525" s="282"/>
      <c r="HR525" s="282"/>
      <c r="HS525" s="282"/>
      <c r="HT525" s="282"/>
      <c r="HU525" s="282"/>
      <c r="HV525" s="282"/>
      <c r="HW525" s="282"/>
      <c r="HX525" s="282"/>
      <c r="HY525" s="282"/>
      <c r="HZ525" s="282"/>
      <c r="IA525" s="282"/>
      <c r="IB525" s="282"/>
      <c r="IC525" s="282"/>
      <c r="ID525" s="282"/>
      <c r="IE525" s="282"/>
      <c r="IF525" s="282"/>
      <c r="IG525" s="282"/>
      <c r="IH525" s="282"/>
      <c r="II525" s="282"/>
      <c r="IJ525" s="282"/>
      <c r="IK525" s="282"/>
    </row>
    <row r="526" spans="1:245">
      <c r="A526" s="301">
        <v>400078</v>
      </c>
      <c r="B526" s="314" t="s">
        <v>839</v>
      </c>
      <c r="C526" s="291" t="s">
        <v>563</v>
      </c>
      <c r="D526" s="291" t="s">
        <v>840</v>
      </c>
      <c r="E526" s="291" t="s">
        <v>318</v>
      </c>
      <c r="F526" s="292" t="s">
        <v>901</v>
      </c>
      <c r="G526" s="293">
        <f t="shared" si="75"/>
        <v>400078</v>
      </c>
      <c r="H526" s="293">
        <f>COUNTIF($J$4:J526,J526)</f>
        <v>8</v>
      </c>
      <c r="I526" s="293" t="str">
        <f>IF(H526=1,COUNTIF($H$4:H526,1),"")</f>
        <v/>
      </c>
      <c r="J526" s="294" t="str">
        <f t="shared" si="76"/>
        <v>白石区01私立04小規模A・B・C</v>
      </c>
      <c r="K526" s="294" t="str">
        <f t="shared" si="72"/>
        <v>白石よつば保育園</v>
      </c>
      <c r="L526" s="295"/>
      <c r="M526" s="294"/>
      <c r="V526" s="282"/>
      <c r="W526" s="282"/>
      <c r="X526" s="282"/>
      <c r="Y526" s="282"/>
      <c r="Z526" s="282"/>
      <c r="AA526" s="282"/>
      <c r="AB526" s="282"/>
      <c r="AC526" s="282"/>
      <c r="AD526" s="282"/>
      <c r="AE526" s="282"/>
      <c r="AF526" s="282"/>
      <c r="AG526" s="282"/>
      <c r="AH526" s="282"/>
      <c r="AI526" s="282"/>
      <c r="AJ526" s="282"/>
      <c r="AK526" s="282"/>
      <c r="AL526" s="282"/>
      <c r="AM526" s="282"/>
      <c r="AN526" s="282"/>
      <c r="AO526" s="282"/>
      <c r="AP526" s="282"/>
      <c r="AQ526" s="282"/>
      <c r="AR526" s="282"/>
      <c r="AS526" s="282"/>
      <c r="AT526" s="282"/>
      <c r="AU526" s="282"/>
      <c r="AV526" s="282"/>
      <c r="AW526" s="282"/>
      <c r="AX526" s="282"/>
      <c r="AY526" s="282"/>
      <c r="AZ526" s="282"/>
      <c r="BA526" s="282"/>
      <c r="BB526" s="282"/>
      <c r="BC526" s="282"/>
      <c r="BD526" s="282"/>
      <c r="BE526" s="282"/>
      <c r="BF526" s="282"/>
      <c r="BG526" s="282"/>
      <c r="BH526" s="282"/>
      <c r="BI526" s="282"/>
      <c r="BJ526" s="282"/>
      <c r="BK526" s="282"/>
      <c r="BL526" s="282"/>
      <c r="BM526" s="282"/>
      <c r="BN526" s="282"/>
      <c r="BO526" s="282"/>
      <c r="BP526" s="282"/>
      <c r="BQ526" s="282"/>
      <c r="BR526" s="282"/>
      <c r="BS526" s="282"/>
      <c r="BT526" s="282"/>
      <c r="BU526" s="282"/>
      <c r="BV526" s="282"/>
      <c r="BW526" s="282"/>
      <c r="BX526" s="282"/>
      <c r="BY526" s="282"/>
      <c r="BZ526" s="282"/>
      <c r="CA526" s="282"/>
      <c r="CB526" s="282"/>
      <c r="CC526" s="282"/>
      <c r="CD526" s="282"/>
      <c r="CE526" s="282"/>
      <c r="CF526" s="282"/>
      <c r="CG526" s="282"/>
      <c r="CH526" s="282"/>
      <c r="CI526" s="282"/>
      <c r="CJ526" s="282"/>
      <c r="CK526" s="282"/>
      <c r="CL526" s="282"/>
      <c r="CM526" s="282"/>
      <c r="CN526" s="282"/>
      <c r="CO526" s="282"/>
      <c r="CP526" s="282"/>
      <c r="CQ526" s="282"/>
      <c r="CR526" s="282"/>
      <c r="CS526" s="282"/>
      <c r="CT526" s="282"/>
      <c r="CU526" s="282"/>
      <c r="CV526" s="282"/>
      <c r="CW526" s="282"/>
      <c r="CX526" s="282"/>
      <c r="CY526" s="282"/>
      <c r="CZ526" s="282"/>
      <c r="DA526" s="282"/>
      <c r="DB526" s="282"/>
      <c r="DC526" s="282"/>
      <c r="DD526" s="282"/>
      <c r="DE526" s="282"/>
      <c r="DF526" s="282"/>
      <c r="DG526" s="282"/>
      <c r="DH526" s="282"/>
      <c r="DI526" s="282"/>
      <c r="DJ526" s="282"/>
      <c r="DK526" s="282"/>
      <c r="DL526" s="282"/>
      <c r="DM526" s="282"/>
      <c r="DN526" s="282"/>
      <c r="DO526" s="282"/>
      <c r="DP526" s="282"/>
      <c r="DQ526" s="282"/>
      <c r="DR526" s="282"/>
      <c r="DS526" s="282"/>
      <c r="DT526" s="282"/>
      <c r="DU526" s="282"/>
      <c r="DV526" s="282"/>
      <c r="DW526" s="282"/>
      <c r="DX526" s="282"/>
      <c r="DY526" s="282"/>
      <c r="DZ526" s="282"/>
      <c r="EA526" s="282"/>
      <c r="EB526" s="282"/>
      <c r="EC526" s="282"/>
      <c r="ED526" s="282"/>
      <c r="EE526" s="282"/>
      <c r="EF526" s="282"/>
      <c r="EG526" s="282"/>
      <c r="EH526" s="282"/>
      <c r="EI526" s="282"/>
      <c r="EJ526" s="282"/>
      <c r="EK526" s="282"/>
      <c r="EL526" s="282"/>
      <c r="EM526" s="282"/>
      <c r="EN526" s="282"/>
      <c r="EO526" s="282"/>
      <c r="EP526" s="282"/>
      <c r="EQ526" s="282"/>
      <c r="ER526" s="282"/>
      <c r="ES526" s="282"/>
      <c r="ET526" s="282"/>
      <c r="EU526" s="282"/>
      <c r="EV526" s="282"/>
      <c r="EW526" s="282"/>
      <c r="EX526" s="282"/>
      <c r="EY526" s="282"/>
      <c r="EZ526" s="282"/>
      <c r="FA526" s="282"/>
      <c r="FB526" s="282"/>
      <c r="FC526" s="282"/>
      <c r="FD526" s="282"/>
      <c r="FE526" s="282"/>
      <c r="FF526" s="282"/>
      <c r="FG526" s="282"/>
      <c r="FH526" s="282"/>
      <c r="FI526" s="282"/>
      <c r="FJ526" s="282"/>
      <c r="FK526" s="282"/>
      <c r="FL526" s="282"/>
      <c r="FM526" s="282"/>
      <c r="FN526" s="282"/>
      <c r="FO526" s="282"/>
      <c r="FP526" s="282"/>
      <c r="FQ526" s="282"/>
      <c r="FR526" s="282"/>
      <c r="FS526" s="282"/>
      <c r="FT526" s="282"/>
      <c r="FU526" s="282"/>
      <c r="FV526" s="282"/>
      <c r="FW526" s="282"/>
      <c r="FX526" s="282"/>
      <c r="FY526" s="282"/>
      <c r="FZ526" s="282"/>
      <c r="GA526" s="282"/>
      <c r="GB526" s="282"/>
      <c r="GC526" s="282"/>
      <c r="GD526" s="282"/>
      <c r="GE526" s="282"/>
      <c r="GF526" s="282"/>
      <c r="GG526" s="282"/>
      <c r="GH526" s="282"/>
      <c r="GI526" s="282"/>
      <c r="GJ526" s="282"/>
      <c r="GK526" s="282"/>
      <c r="GL526" s="282"/>
      <c r="GM526" s="282"/>
      <c r="GN526" s="282"/>
      <c r="GO526" s="282"/>
      <c r="GP526" s="282"/>
      <c r="GQ526" s="282"/>
      <c r="GR526" s="282"/>
      <c r="GS526" s="282"/>
      <c r="GT526" s="282"/>
      <c r="GU526" s="282"/>
      <c r="GV526" s="282"/>
      <c r="GW526" s="282"/>
      <c r="GX526" s="282"/>
      <c r="GY526" s="282"/>
      <c r="GZ526" s="282"/>
      <c r="HA526" s="282"/>
      <c r="HB526" s="282"/>
      <c r="HC526" s="282"/>
      <c r="HD526" s="282"/>
      <c r="HE526" s="282"/>
      <c r="HF526" s="282"/>
      <c r="HG526" s="282"/>
      <c r="HH526" s="282"/>
      <c r="HI526" s="282"/>
      <c r="HJ526" s="282"/>
      <c r="HK526" s="282"/>
      <c r="HL526" s="282"/>
      <c r="HM526" s="282"/>
      <c r="HN526" s="282"/>
      <c r="HO526" s="282"/>
      <c r="HP526" s="282"/>
      <c r="HQ526" s="282"/>
      <c r="HR526" s="282"/>
      <c r="HS526" s="282"/>
      <c r="HT526" s="282"/>
      <c r="HU526" s="282"/>
      <c r="HV526" s="282"/>
      <c r="HW526" s="282"/>
      <c r="HX526" s="282"/>
      <c r="HY526" s="282"/>
      <c r="HZ526" s="282"/>
      <c r="IA526" s="282"/>
      <c r="IB526" s="282"/>
      <c r="IC526" s="282"/>
      <c r="ID526" s="282"/>
      <c r="IE526" s="282"/>
      <c r="IF526" s="282"/>
      <c r="IG526" s="282"/>
      <c r="IH526" s="282"/>
      <c r="II526" s="282"/>
      <c r="IJ526" s="282"/>
      <c r="IK526" s="282"/>
    </row>
    <row r="527" spans="1:245">
      <c r="A527" s="301">
        <v>400079</v>
      </c>
      <c r="B527" s="314" t="s">
        <v>839</v>
      </c>
      <c r="C527" s="291" t="s">
        <v>563</v>
      </c>
      <c r="D527" s="291" t="s">
        <v>840</v>
      </c>
      <c r="E527" s="291" t="s">
        <v>318</v>
      </c>
      <c r="F527" s="292" t="s">
        <v>902</v>
      </c>
      <c r="G527" s="293">
        <f t="shared" si="75"/>
        <v>400079</v>
      </c>
      <c r="H527" s="293">
        <f>COUNTIF($J$4:J527,J527)</f>
        <v>9</v>
      </c>
      <c r="I527" s="293" t="str">
        <f>IF(H527=1,COUNTIF($H$4:H527,1),"")</f>
        <v/>
      </c>
      <c r="J527" s="294" t="str">
        <f t="shared" si="76"/>
        <v>白石区01私立04小規模A・B・C</v>
      </c>
      <c r="K527" s="294" t="str">
        <f t="shared" si="72"/>
        <v>にこまるえん南郷</v>
      </c>
      <c r="L527" s="295"/>
      <c r="M527" s="294"/>
      <c r="V527" s="282"/>
      <c r="W527" s="282"/>
      <c r="X527" s="282"/>
      <c r="Y527" s="282"/>
      <c r="Z527" s="282"/>
      <c r="AA527" s="282"/>
      <c r="AB527" s="282"/>
      <c r="AC527" s="282"/>
      <c r="AD527" s="282"/>
      <c r="AE527" s="282"/>
      <c r="AF527" s="282"/>
      <c r="AG527" s="282"/>
      <c r="AH527" s="282"/>
      <c r="AI527" s="282"/>
      <c r="AJ527" s="282"/>
      <c r="AK527" s="282"/>
      <c r="AL527" s="282"/>
      <c r="AM527" s="282"/>
      <c r="AN527" s="282"/>
      <c r="AO527" s="282"/>
      <c r="AP527" s="282"/>
      <c r="AQ527" s="282"/>
      <c r="AR527" s="282"/>
      <c r="AS527" s="282"/>
      <c r="AT527" s="282"/>
      <c r="AU527" s="282"/>
      <c r="AV527" s="282"/>
      <c r="AW527" s="282"/>
      <c r="AX527" s="282"/>
      <c r="AY527" s="282"/>
      <c r="AZ527" s="282"/>
      <c r="BA527" s="282"/>
      <c r="BB527" s="282"/>
      <c r="BC527" s="282"/>
      <c r="BD527" s="282"/>
      <c r="BE527" s="282"/>
      <c r="BF527" s="282"/>
      <c r="BG527" s="282"/>
      <c r="BH527" s="282"/>
      <c r="BI527" s="282"/>
      <c r="BJ527" s="282"/>
      <c r="BK527" s="282"/>
      <c r="BL527" s="282"/>
      <c r="BM527" s="282"/>
      <c r="BN527" s="282"/>
      <c r="BO527" s="282"/>
      <c r="BP527" s="282"/>
      <c r="BQ527" s="282"/>
      <c r="BR527" s="282"/>
      <c r="BS527" s="282"/>
      <c r="BT527" s="282"/>
      <c r="BU527" s="282"/>
      <c r="BV527" s="282"/>
      <c r="BW527" s="282"/>
      <c r="BX527" s="282"/>
      <c r="BY527" s="282"/>
      <c r="BZ527" s="282"/>
      <c r="CA527" s="282"/>
      <c r="CB527" s="282"/>
      <c r="CC527" s="282"/>
      <c r="CD527" s="282"/>
      <c r="CE527" s="282"/>
      <c r="CF527" s="282"/>
      <c r="CG527" s="282"/>
      <c r="CH527" s="282"/>
      <c r="CI527" s="282"/>
      <c r="CJ527" s="282"/>
      <c r="CK527" s="282"/>
      <c r="CL527" s="282"/>
      <c r="CM527" s="282"/>
      <c r="CN527" s="282"/>
      <c r="CO527" s="282"/>
      <c r="CP527" s="282"/>
      <c r="CQ527" s="282"/>
      <c r="CR527" s="282"/>
      <c r="CS527" s="282"/>
      <c r="CT527" s="282"/>
      <c r="CU527" s="282"/>
      <c r="CV527" s="282"/>
      <c r="CW527" s="282"/>
      <c r="CX527" s="282"/>
      <c r="CY527" s="282"/>
      <c r="CZ527" s="282"/>
      <c r="DA527" s="282"/>
      <c r="DB527" s="282"/>
      <c r="DC527" s="282"/>
      <c r="DD527" s="282"/>
      <c r="DE527" s="282"/>
      <c r="DF527" s="282"/>
      <c r="DG527" s="282"/>
      <c r="DH527" s="282"/>
      <c r="DI527" s="282"/>
      <c r="DJ527" s="282"/>
      <c r="DK527" s="282"/>
      <c r="DL527" s="282"/>
      <c r="DM527" s="282"/>
      <c r="DN527" s="282"/>
      <c r="DO527" s="282"/>
      <c r="DP527" s="282"/>
      <c r="DQ527" s="282"/>
      <c r="DR527" s="282"/>
      <c r="DS527" s="282"/>
      <c r="DT527" s="282"/>
      <c r="DU527" s="282"/>
      <c r="DV527" s="282"/>
      <c r="DW527" s="282"/>
      <c r="DX527" s="282"/>
      <c r="DY527" s="282"/>
      <c r="DZ527" s="282"/>
      <c r="EA527" s="282"/>
      <c r="EB527" s="282"/>
      <c r="EC527" s="282"/>
      <c r="ED527" s="282"/>
      <c r="EE527" s="282"/>
      <c r="EF527" s="282"/>
      <c r="EG527" s="282"/>
      <c r="EH527" s="282"/>
      <c r="EI527" s="282"/>
      <c r="EJ527" s="282"/>
      <c r="EK527" s="282"/>
      <c r="EL527" s="282"/>
      <c r="EM527" s="282"/>
      <c r="EN527" s="282"/>
      <c r="EO527" s="282"/>
      <c r="EP527" s="282"/>
      <c r="EQ527" s="282"/>
      <c r="ER527" s="282"/>
      <c r="ES527" s="282"/>
      <c r="ET527" s="282"/>
      <c r="EU527" s="282"/>
      <c r="EV527" s="282"/>
      <c r="EW527" s="282"/>
      <c r="EX527" s="282"/>
      <c r="EY527" s="282"/>
      <c r="EZ527" s="282"/>
      <c r="FA527" s="282"/>
      <c r="FB527" s="282"/>
      <c r="FC527" s="282"/>
      <c r="FD527" s="282"/>
      <c r="FE527" s="282"/>
      <c r="FF527" s="282"/>
      <c r="FG527" s="282"/>
      <c r="FH527" s="282"/>
      <c r="FI527" s="282"/>
      <c r="FJ527" s="282"/>
      <c r="FK527" s="282"/>
      <c r="FL527" s="282"/>
      <c r="FM527" s="282"/>
      <c r="FN527" s="282"/>
      <c r="FO527" s="282"/>
      <c r="FP527" s="282"/>
      <c r="FQ527" s="282"/>
      <c r="FR527" s="282"/>
      <c r="FS527" s="282"/>
      <c r="FT527" s="282"/>
      <c r="FU527" s="282"/>
      <c r="FV527" s="282"/>
      <c r="FW527" s="282"/>
      <c r="FX527" s="282"/>
      <c r="FY527" s="282"/>
      <c r="FZ527" s="282"/>
      <c r="GA527" s="282"/>
      <c r="GB527" s="282"/>
      <c r="GC527" s="282"/>
      <c r="GD527" s="282"/>
      <c r="GE527" s="282"/>
      <c r="GF527" s="282"/>
      <c r="GG527" s="282"/>
      <c r="GH527" s="282"/>
      <c r="GI527" s="282"/>
      <c r="GJ527" s="282"/>
      <c r="GK527" s="282"/>
      <c r="GL527" s="282"/>
      <c r="GM527" s="282"/>
      <c r="GN527" s="282"/>
      <c r="GO527" s="282"/>
      <c r="GP527" s="282"/>
      <c r="GQ527" s="282"/>
      <c r="GR527" s="282"/>
      <c r="GS527" s="282"/>
      <c r="GT527" s="282"/>
      <c r="GU527" s="282"/>
      <c r="GV527" s="282"/>
      <c r="GW527" s="282"/>
      <c r="GX527" s="282"/>
      <c r="GY527" s="282"/>
      <c r="GZ527" s="282"/>
      <c r="HA527" s="282"/>
      <c r="HB527" s="282"/>
      <c r="HC527" s="282"/>
      <c r="HD527" s="282"/>
      <c r="HE527" s="282"/>
      <c r="HF527" s="282"/>
      <c r="HG527" s="282"/>
      <c r="HH527" s="282"/>
      <c r="HI527" s="282"/>
      <c r="HJ527" s="282"/>
      <c r="HK527" s="282"/>
      <c r="HL527" s="282"/>
      <c r="HM527" s="282"/>
      <c r="HN527" s="282"/>
      <c r="HO527" s="282"/>
      <c r="HP527" s="282"/>
      <c r="HQ527" s="282"/>
      <c r="HR527" s="282"/>
      <c r="HS527" s="282"/>
      <c r="HT527" s="282"/>
      <c r="HU527" s="282"/>
      <c r="HV527" s="282"/>
      <c r="HW527" s="282"/>
      <c r="HX527" s="282"/>
      <c r="HY527" s="282"/>
      <c r="HZ527" s="282"/>
      <c r="IA527" s="282"/>
      <c r="IB527" s="282"/>
      <c r="IC527" s="282"/>
      <c r="ID527" s="282"/>
      <c r="IE527" s="282"/>
      <c r="IF527" s="282"/>
      <c r="IG527" s="282"/>
      <c r="IH527" s="282"/>
      <c r="II527" s="282"/>
      <c r="IJ527" s="282"/>
      <c r="IK527" s="282"/>
    </row>
    <row r="528" spans="1:245">
      <c r="A528" s="301">
        <v>400080</v>
      </c>
      <c r="B528" s="314" t="s">
        <v>839</v>
      </c>
      <c r="C528" s="291" t="s">
        <v>563</v>
      </c>
      <c r="D528" s="291" t="s">
        <v>840</v>
      </c>
      <c r="E528" s="291" t="s">
        <v>318</v>
      </c>
      <c r="F528" s="292" t="s">
        <v>903</v>
      </c>
      <c r="G528" s="293">
        <f t="shared" si="75"/>
        <v>400080</v>
      </c>
      <c r="H528" s="293">
        <f>COUNTIF($J$4:J528,J528)</f>
        <v>10</v>
      </c>
      <c r="I528" s="293" t="str">
        <f>IF(H528=1,COUNTIF($H$4:H528,1),"")</f>
        <v/>
      </c>
      <c r="J528" s="294" t="str">
        <f t="shared" si="76"/>
        <v>白石区01私立04小規模A・B・C</v>
      </c>
      <c r="K528" s="294" t="str">
        <f t="shared" si="72"/>
        <v>もりのなかま保育園菊水元町園</v>
      </c>
      <c r="L528" s="295"/>
      <c r="M528" s="294"/>
      <c r="V528" s="282"/>
      <c r="W528" s="282"/>
      <c r="X528" s="282"/>
      <c r="Y528" s="282"/>
      <c r="Z528" s="282"/>
      <c r="AA528" s="282"/>
      <c r="AB528" s="282"/>
      <c r="AC528" s="282"/>
      <c r="AD528" s="282"/>
      <c r="AE528" s="282"/>
      <c r="AF528" s="282"/>
      <c r="AG528" s="282"/>
      <c r="AH528" s="282"/>
      <c r="AI528" s="282"/>
      <c r="AJ528" s="282"/>
      <c r="AK528" s="282"/>
      <c r="AL528" s="282"/>
      <c r="AM528" s="282"/>
      <c r="AN528" s="282"/>
      <c r="AO528" s="282"/>
      <c r="AP528" s="282"/>
      <c r="AQ528" s="282"/>
      <c r="AR528" s="282"/>
      <c r="AS528" s="282"/>
      <c r="AT528" s="282"/>
      <c r="AU528" s="282"/>
      <c r="AV528" s="282"/>
      <c r="AW528" s="282"/>
      <c r="AX528" s="282"/>
      <c r="AY528" s="282"/>
      <c r="AZ528" s="282"/>
      <c r="BA528" s="282"/>
      <c r="BB528" s="282"/>
      <c r="BC528" s="282"/>
      <c r="BD528" s="282"/>
      <c r="BE528" s="282"/>
      <c r="BF528" s="282"/>
      <c r="BG528" s="282"/>
      <c r="BH528" s="282"/>
      <c r="BI528" s="282"/>
      <c r="BJ528" s="282"/>
      <c r="BK528" s="282"/>
      <c r="BL528" s="282"/>
      <c r="BM528" s="282"/>
      <c r="BN528" s="282"/>
      <c r="BO528" s="282"/>
      <c r="BP528" s="282"/>
      <c r="BQ528" s="282"/>
      <c r="BR528" s="282"/>
      <c r="BS528" s="282"/>
      <c r="BT528" s="282"/>
      <c r="BU528" s="282"/>
      <c r="BV528" s="282"/>
      <c r="BW528" s="282"/>
      <c r="BX528" s="282"/>
      <c r="BY528" s="282"/>
      <c r="BZ528" s="282"/>
      <c r="CA528" s="282"/>
      <c r="CB528" s="282"/>
      <c r="CC528" s="282"/>
      <c r="CD528" s="282"/>
      <c r="CE528" s="282"/>
      <c r="CF528" s="282"/>
      <c r="CG528" s="282"/>
      <c r="CH528" s="282"/>
      <c r="CI528" s="282"/>
      <c r="CJ528" s="282"/>
      <c r="CK528" s="282"/>
      <c r="CL528" s="282"/>
      <c r="CM528" s="282"/>
      <c r="CN528" s="282"/>
      <c r="CO528" s="282"/>
      <c r="CP528" s="282"/>
      <c r="CQ528" s="282"/>
      <c r="CR528" s="282"/>
      <c r="CS528" s="282"/>
      <c r="CT528" s="282"/>
      <c r="CU528" s="282"/>
      <c r="CV528" s="282"/>
      <c r="CW528" s="282"/>
      <c r="CX528" s="282"/>
      <c r="CY528" s="282"/>
      <c r="CZ528" s="282"/>
      <c r="DA528" s="282"/>
      <c r="DB528" s="282"/>
      <c r="DC528" s="282"/>
      <c r="DD528" s="282"/>
      <c r="DE528" s="282"/>
      <c r="DF528" s="282"/>
      <c r="DG528" s="282"/>
      <c r="DH528" s="282"/>
      <c r="DI528" s="282"/>
      <c r="DJ528" s="282"/>
      <c r="DK528" s="282"/>
      <c r="DL528" s="282"/>
      <c r="DM528" s="282"/>
      <c r="DN528" s="282"/>
      <c r="DO528" s="282"/>
      <c r="DP528" s="282"/>
      <c r="DQ528" s="282"/>
      <c r="DR528" s="282"/>
      <c r="DS528" s="282"/>
      <c r="DT528" s="282"/>
      <c r="DU528" s="282"/>
      <c r="DV528" s="282"/>
      <c r="DW528" s="282"/>
      <c r="DX528" s="282"/>
      <c r="DY528" s="282"/>
      <c r="DZ528" s="282"/>
      <c r="EA528" s="282"/>
      <c r="EB528" s="282"/>
      <c r="EC528" s="282"/>
      <c r="ED528" s="282"/>
      <c r="EE528" s="282"/>
      <c r="EF528" s="282"/>
      <c r="EG528" s="282"/>
      <c r="EH528" s="282"/>
      <c r="EI528" s="282"/>
      <c r="EJ528" s="282"/>
      <c r="EK528" s="282"/>
      <c r="EL528" s="282"/>
      <c r="EM528" s="282"/>
      <c r="EN528" s="282"/>
      <c r="EO528" s="282"/>
      <c r="EP528" s="282"/>
      <c r="EQ528" s="282"/>
      <c r="ER528" s="282"/>
      <c r="ES528" s="282"/>
      <c r="ET528" s="282"/>
      <c r="EU528" s="282"/>
      <c r="EV528" s="282"/>
      <c r="EW528" s="282"/>
      <c r="EX528" s="282"/>
      <c r="EY528" s="282"/>
      <c r="EZ528" s="282"/>
      <c r="FA528" s="282"/>
      <c r="FB528" s="282"/>
      <c r="FC528" s="282"/>
      <c r="FD528" s="282"/>
      <c r="FE528" s="282"/>
      <c r="FF528" s="282"/>
      <c r="FG528" s="282"/>
      <c r="FH528" s="282"/>
      <c r="FI528" s="282"/>
      <c r="FJ528" s="282"/>
      <c r="FK528" s="282"/>
      <c r="FL528" s="282"/>
      <c r="FM528" s="282"/>
      <c r="FN528" s="282"/>
      <c r="FO528" s="282"/>
      <c r="FP528" s="282"/>
      <c r="FQ528" s="282"/>
      <c r="FR528" s="282"/>
      <c r="FS528" s="282"/>
      <c r="FT528" s="282"/>
      <c r="FU528" s="282"/>
      <c r="FV528" s="282"/>
      <c r="FW528" s="282"/>
      <c r="FX528" s="282"/>
      <c r="FY528" s="282"/>
      <c r="FZ528" s="282"/>
      <c r="GA528" s="282"/>
      <c r="GB528" s="282"/>
      <c r="GC528" s="282"/>
      <c r="GD528" s="282"/>
      <c r="GE528" s="282"/>
      <c r="GF528" s="282"/>
      <c r="GG528" s="282"/>
      <c r="GH528" s="282"/>
      <c r="GI528" s="282"/>
      <c r="GJ528" s="282"/>
      <c r="GK528" s="282"/>
      <c r="GL528" s="282"/>
      <c r="GM528" s="282"/>
      <c r="GN528" s="282"/>
      <c r="GO528" s="282"/>
      <c r="GP528" s="282"/>
      <c r="GQ528" s="282"/>
      <c r="GR528" s="282"/>
      <c r="GS528" s="282"/>
      <c r="GT528" s="282"/>
      <c r="GU528" s="282"/>
      <c r="GV528" s="282"/>
      <c r="GW528" s="282"/>
      <c r="GX528" s="282"/>
      <c r="GY528" s="282"/>
      <c r="GZ528" s="282"/>
      <c r="HA528" s="282"/>
      <c r="HB528" s="282"/>
      <c r="HC528" s="282"/>
      <c r="HD528" s="282"/>
      <c r="HE528" s="282"/>
      <c r="HF528" s="282"/>
      <c r="HG528" s="282"/>
      <c r="HH528" s="282"/>
      <c r="HI528" s="282"/>
      <c r="HJ528" s="282"/>
      <c r="HK528" s="282"/>
      <c r="HL528" s="282"/>
      <c r="HM528" s="282"/>
      <c r="HN528" s="282"/>
      <c r="HO528" s="282"/>
      <c r="HP528" s="282"/>
      <c r="HQ528" s="282"/>
      <c r="HR528" s="282"/>
      <c r="HS528" s="282"/>
      <c r="HT528" s="282"/>
      <c r="HU528" s="282"/>
      <c r="HV528" s="282"/>
      <c r="HW528" s="282"/>
      <c r="HX528" s="282"/>
      <c r="HY528" s="282"/>
      <c r="HZ528" s="282"/>
      <c r="IA528" s="282"/>
      <c r="IB528" s="282"/>
      <c r="IC528" s="282"/>
      <c r="ID528" s="282"/>
      <c r="IE528" s="282"/>
      <c r="IF528" s="282"/>
      <c r="IG528" s="282"/>
      <c r="IH528" s="282"/>
      <c r="II528" s="282"/>
      <c r="IJ528" s="282"/>
      <c r="IK528" s="282"/>
    </row>
    <row r="529" spans="1:245">
      <c r="A529" s="301">
        <v>400081</v>
      </c>
      <c r="B529" s="314" t="s">
        <v>839</v>
      </c>
      <c r="C529" s="291" t="s">
        <v>563</v>
      </c>
      <c r="D529" s="291" t="s">
        <v>840</v>
      </c>
      <c r="E529" s="291" t="s">
        <v>318</v>
      </c>
      <c r="F529" s="292" t="s">
        <v>904</v>
      </c>
      <c r="G529" s="293">
        <f t="shared" si="75"/>
        <v>400081</v>
      </c>
      <c r="H529" s="293">
        <f>COUNTIF($J$4:J529,J529)</f>
        <v>11</v>
      </c>
      <c r="I529" s="293" t="str">
        <f>IF(H529=1,COUNTIF($H$4:H529,1),"")</f>
        <v/>
      </c>
      <c r="J529" s="294" t="str">
        <f t="shared" si="76"/>
        <v>白石区01私立04小規模A・B・C</v>
      </c>
      <c r="K529" s="294" t="str">
        <f t="shared" si="72"/>
        <v>ちゅうわ南郷保育園</v>
      </c>
      <c r="L529" s="295"/>
      <c r="M529" s="294"/>
      <c r="V529" s="282"/>
      <c r="W529" s="282"/>
      <c r="X529" s="282"/>
      <c r="Y529" s="282"/>
      <c r="Z529" s="282"/>
      <c r="AA529" s="282"/>
      <c r="AB529" s="282"/>
      <c r="AC529" s="282"/>
      <c r="AD529" s="282"/>
      <c r="AE529" s="282"/>
      <c r="AF529" s="282"/>
      <c r="AG529" s="282"/>
      <c r="AH529" s="282"/>
      <c r="AI529" s="282"/>
      <c r="AJ529" s="282"/>
      <c r="AK529" s="282"/>
      <c r="AL529" s="282"/>
      <c r="AM529" s="282"/>
      <c r="AN529" s="282"/>
      <c r="AO529" s="282"/>
      <c r="AP529" s="282"/>
      <c r="AQ529" s="282"/>
      <c r="AR529" s="282"/>
      <c r="AS529" s="282"/>
      <c r="AT529" s="282"/>
      <c r="AU529" s="282"/>
      <c r="AV529" s="282"/>
      <c r="AW529" s="282"/>
      <c r="AX529" s="282"/>
      <c r="AY529" s="282"/>
      <c r="AZ529" s="282"/>
      <c r="BA529" s="282"/>
      <c r="BB529" s="282"/>
      <c r="BC529" s="282"/>
      <c r="BD529" s="282"/>
      <c r="BE529" s="282"/>
      <c r="BF529" s="282"/>
      <c r="BG529" s="282"/>
      <c r="BH529" s="282"/>
      <c r="BI529" s="282"/>
      <c r="BJ529" s="282"/>
      <c r="BK529" s="282"/>
      <c r="BL529" s="282"/>
      <c r="BM529" s="282"/>
      <c r="BN529" s="282"/>
      <c r="BO529" s="282"/>
      <c r="BP529" s="282"/>
      <c r="BQ529" s="282"/>
      <c r="BR529" s="282"/>
      <c r="BS529" s="282"/>
      <c r="BT529" s="282"/>
      <c r="BU529" s="282"/>
      <c r="BV529" s="282"/>
      <c r="BW529" s="282"/>
      <c r="BX529" s="282"/>
      <c r="BY529" s="282"/>
      <c r="BZ529" s="282"/>
      <c r="CA529" s="282"/>
      <c r="CB529" s="282"/>
      <c r="CC529" s="282"/>
      <c r="CD529" s="282"/>
      <c r="CE529" s="282"/>
      <c r="CF529" s="282"/>
      <c r="CG529" s="282"/>
      <c r="CH529" s="282"/>
      <c r="CI529" s="282"/>
      <c r="CJ529" s="282"/>
      <c r="CK529" s="282"/>
      <c r="CL529" s="282"/>
      <c r="CM529" s="282"/>
      <c r="CN529" s="282"/>
      <c r="CO529" s="282"/>
      <c r="CP529" s="282"/>
      <c r="CQ529" s="282"/>
      <c r="CR529" s="282"/>
      <c r="CS529" s="282"/>
      <c r="CT529" s="282"/>
      <c r="CU529" s="282"/>
      <c r="CV529" s="282"/>
      <c r="CW529" s="282"/>
      <c r="CX529" s="282"/>
      <c r="CY529" s="282"/>
      <c r="CZ529" s="282"/>
      <c r="DA529" s="282"/>
      <c r="DB529" s="282"/>
      <c r="DC529" s="282"/>
      <c r="DD529" s="282"/>
      <c r="DE529" s="282"/>
      <c r="DF529" s="282"/>
      <c r="DG529" s="282"/>
      <c r="DH529" s="282"/>
      <c r="DI529" s="282"/>
      <c r="DJ529" s="282"/>
      <c r="DK529" s="282"/>
      <c r="DL529" s="282"/>
      <c r="DM529" s="282"/>
      <c r="DN529" s="282"/>
      <c r="DO529" s="282"/>
      <c r="DP529" s="282"/>
      <c r="DQ529" s="282"/>
      <c r="DR529" s="282"/>
      <c r="DS529" s="282"/>
      <c r="DT529" s="282"/>
      <c r="DU529" s="282"/>
      <c r="DV529" s="282"/>
      <c r="DW529" s="282"/>
      <c r="DX529" s="282"/>
      <c r="DY529" s="282"/>
      <c r="DZ529" s="282"/>
      <c r="EA529" s="282"/>
      <c r="EB529" s="282"/>
      <c r="EC529" s="282"/>
      <c r="ED529" s="282"/>
      <c r="EE529" s="282"/>
      <c r="EF529" s="282"/>
      <c r="EG529" s="282"/>
      <c r="EH529" s="282"/>
      <c r="EI529" s="282"/>
      <c r="EJ529" s="282"/>
      <c r="EK529" s="282"/>
      <c r="EL529" s="282"/>
      <c r="EM529" s="282"/>
      <c r="EN529" s="282"/>
      <c r="EO529" s="282"/>
      <c r="EP529" s="282"/>
      <c r="EQ529" s="282"/>
      <c r="ER529" s="282"/>
      <c r="ES529" s="282"/>
      <c r="ET529" s="282"/>
      <c r="EU529" s="282"/>
      <c r="EV529" s="282"/>
      <c r="EW529" s="282"/>
      <c r="EX529" s="282"/>
      <c r="EY529" s="282"/>
      <c r="EZ529" s="282"/>
      <c r="FA529" s="282"/>
      <c r="FB529" s="282"/>
      <c r="FC529" s="282"/>
      <c r="FD529" s="282"/>
      <c r="FE529" s="282"/>
      <c r="FF529" s="282"/>
      <c r="FG529" s="282"/>
      <c r="FH529" s="282"/>
      <c r="FI529" s="282"/>
      <c r="FJ529" s="282"/>
      <c r="FK529" s="282"/>
      <c r="FL529" s="282"/>
      <c r="FM529" s="282"/>
      <c r="FN529" s="282"/>
      <c r="FO529" s="282"/>
      <c r="FP529" s="282"/>
      <c r="FQ529" s="282"/>
      <c r="FR529" s="282"/>
      <c r="FS529" s="282"/>
      <c r="FT529" s="282"/>
      <c r="FU529" s="282"/>
      <c r="FV529" s="282"/>
      <c r="FW529" s="282"/>
      <c r="FX529" s="282"/>
      <c r="FY529" s="282"/>
      <c r="FZ529" s="282"/>
      <c r="GA529" s="282"/>
      <c r="GB529" s="282"/>
      <c r="GC529" s="282"/>
      <c r="GD529" s="282"/>
      <c r="GE529" s="282"/>
      <c r="GF529" s="282"/>
      <c r="GG529" s="282"/>
      <c r="GH529" s="282"/>
      <c r="GI529" s="282"/>
      <c r="GJ529" s="282"/>
      <c r="GK529" s="282"/>
      <c r="GL529" s="282"/>
      <c r="GM529" s="282"/>
      <c r="GN529" s="282"/>
      <c r="GO529" s="282"/>
      <c r="GP529" s="282"/>
      <c r="GQ529" s="282"/>
      <c r="GR529" s="282"/>
      <c r="GS529" s="282"/>
      <c r="GT529" s="282"/>
      <c r="GU529" s="282"/>
      <c r="GV529" s="282"/>
      <c r="GW529" s="282"/>
      <c r="GX529" s="282"/>
      <c r="GY529" s="282"/>
      <c r="GZ529" s="282"/>
      <c r="HA529" s="282"/>
      <c r="HB529" s="282"/>
      <c r="HC529" s="282"/>
      <c r="HD529" s="282"/>
      <c r="HE529" s="282"/>
      <c r="HF529" s="282"/>
      <c r="HG529" s="282"/>
      <c r="HH529" s="282"/>
      <c r="HI529" s="282"/>
      <c r="HJ529" s="282"/>
      <c r="HK529" s="282"/>
      <c r="HL529" s="282"/>
      <c r="HM529" s="282"/>
      <c r="HN529" s="282"/>
      <c r="HO529" s="282"/>
      <c r="HP529" s="282"/>
      <c r="HQ529" s="282"/>
      <c r="HR529" s="282"/>
      <c r="HS529" s="282"/>
      <c r="HT529" s="282"/>
      <c r="HU529" s="282"/>
      <c r="HV529" s="282"/>
      <c r="HW529" s="282"/>
      <c r="HX529" s="282"/>
      <c r="HY529" s="282"/>
      <c r="HZ529" s="282"/>
      <c r="IA529" s="282"/>
      <c r="IB529" s="282"/>
      <c r="IC529" s="282"/>
      <c r="ID529" s="282"/>
      <c r="IE529" s="282"/>
      <c r="IF529" s="282"/>
      <c r="IG529" s="282"/>
      <c r="IH529" s="282"/>
      <c r="II529" s="282"/>
      <c r="IJ529" s="282"/>
      <c r="IK529" s="282"/>
    </row>
    <row r="530" spans="1:245">
      <c r="A530" s="301">
        <v>400084</v>
      </c>
      <c r="B530" s="314" t="s">
        <v>839</v>
      </c>
      <c r="C530" s="291" t="s">
        <v>563</v>
      </c>
      <c r="D530" s="291" t="s">
        <v>840</v>
      </c>
      <c r="E530" s="291" t="s">
        <v>318</v>
      </c>
      <c r="F530" s="292" t="s">
        <v>905</v>
      </c>
      <c r="G530" s="293">
        <f t="shared" si="75"/>
        <v>400084</v>
      </c>
      <c r="H530" s="293">
        <f>COUNTIF($J$4:J530,J530)</f>
        <v>12</v>
      </c>
      <c r="I530" s="293" t="str">
        <f>IF(H530=1,COUNTIF($H$4:H530,1),"")</f>
        <v/>
      </c>
      <c r="J530" s="294" t="str">
        <f t="shared" si="76"/>
        <v>白石区01私立04小規模A・B・C</v>
      </c>
      <c r="K530" s="294" t="str">
        <f t="shared" si="72"/>
        <v>木育こどもの家白石園</v>
      </c>
      <c r="L530" s="295"/>
      <c r="M530" s="294"/>
      <c r="V530" s="282"/>
      <c r="W530" s="282"/>
      <c r="X530" s="282"/>
      <c r="Y530" s="282"/>
      <c r="Z530" s="282"/>
      <c r="AA530" s="282"/>
      <c r="AB530" s="282"/>
      <c r="AC530" s="282"/>
      <c r="AD530" s="282"/>
      <c r="AE530" s="282"/>
      <c r="AF530" s="282"/>
      <c r="AG530" s="282"/>
      <c r="AH530" s="282"/>
      <c r="AI530" s="282"/>
      <c r="AJ530" s="282"/>
      <c r="AK530" s="282"/>
      <c r="AL530" s="282"/>
      <c r="AM530" s="282"/>
      <c r="AN530" s="282"/>
      <c r="AO530" s="282"/>
      <c r="AP530" s="282"/>
      <c r="AQ530" s="282"/>
      <c r="AR530" s="282"/>
      <c r="AS530" s="282"/>
      <c r="AT530" s="282"/>
      <c r="AU530" s="282"/>
      <c r="AV530" s="282"/>
      <c r="AW530" s="282"/>
      <c r="AX530" s="282"/>
      <c r="AY530" s="282"/>
      <c r="AZ530" s="282"/>
      <c r="BA530" s="282"/>
      <c r="BB530" s="282"/>
      <c r="BC530" s="282"/>
      <c r="BD530" s="282"/>
      <c r="BE530" s="282"/>
      <c r="BF530" s="282"/>
      <c r="BG530" s="282"/>
      <c r="BH530" s="282"/>
      <c r="BI530" s="282"/>
      <c r="BJ530" s="282"/>
      <c r="BK530" s="282"/>
      <c r="BL530" s="282"/>
      <c r="BM530" s="282"/>
      <c r="BN530" s="282"/>
      <c r="BO530" s="282"/>
      <c r="BP530" s="282"/>
      <c r="BQ530" s="282"/>
      <c r="BR530" s="282"/>
      <c r="BS530" s="282"/>
      <c r="BT530" s="282"/>
      <c r="BU530" s="282"/>
      <c r="BV530" s="282"/>
      <c r="BW530" s="282"/>
      <c r="BX530" s="282"/>
      <c r="BY530" s="282"/>
      <c r="BZ530" s="282"/>
      <c r="CA530" s="282"/>
      <c r="CB530" s="282"/>
      <c r="CC530" s="282"/>
      <c r="CD530" s="282"/>
      <c r="CE530" s="282"/>
      <c r="CF530" s="282"/>
      <c r="CG530" s="282"/>
      <c r="CH530" s="282"/>
      <c r="CI530" s="282"/>
      <c r="CJ530" s="282"/>
      <c r="CK530" s="282"/>
      <c r="CL530" s="282"/>
      <c r="CM530" s="282"/>
      <c r="CN530" s="282"/>
      <c r="CO530" s="282"/>
      <c r="CP530" s="282"/>
      <c r="CQ530" s="282"/>
      <c r="CR530" s="282"/>
      <c r="CS530" s="282"/>
      <c r="CT530" s="282"/>
      <c r="CU530" s="282"/>
      <c r="CV530" s="282"/>
      <c r="CW530" s="282"/>
      <c r="CX530" s="282"/>
      <c r="CY530" s="282"/>
      <c r="CZ530" s="282"/>
      <c r="DA530" s="282"/>
      <c r="DB530" s="282"/>
      <c r="DC530" s="282"/>
      <c r="DD530" s="282"/>
      <c r="DE530" s="282"/>
      <c r="DF530" s="282"/>
      <c r="DG530" s="282"/>
      <c r="DH530" s="282"/>
      <c r="DI530" s="282"/>
      <c r="DJ530" s="282"/>
      <c r="DK530" s="282"/>
      <c r="DL530" s="282"/>
      <c r="DM530" s="282"/>
      <c r="DN530" s="282"/>
      <c r="DO530" s="282"/>
      <c r="DP530" s="282"/>
      <c r="DQ530" s="282"/>
      <c r="DR530" s="282"/>
      <c r="DS530" s="282"/>
      <c r="DT530" s="282"/>
      <c r="DU530" s="282"/>
      <c r="DV530" s="282"/>
      <c r="DW530" s="282"/>
      <c r="DX530" s="282"/>
      <c r="DY530" s="282"/>
      <c r="DZ530" s="282"/>
      <c r="EA530" s="282"/>
      <c r="EB530" s="282"/>
      <c r="EC530" s="282"/>
      <c r="ED530" s="282"/>
      <c r="EE530" s="282"/>
      <c r="EF530" s="282"/>
      <c r="EG530" s="282"/>
      <c r="EH530" s="282"/>
      <c r="EI530" s="282"/>
      <c r="EJ530" s="282"/>
      <c r="EK530" s="282"/>
      <c r="EL530" s="282"/>
      <c r="EM530" s="282"/>
      <c r="EN530" s="282"/>
      <c r="EO530" s="282"/>
      <c r="EP530" s="282"/>
      <c r="EQ530" s="282"/>
      <c r="ER530" s="282"/>
      <c r="ES530" s="282"/>
      <c r="ET530" s="282"/>
      <c r="EU530" s="282"/>
      <c r="EV530" s="282"/>
      <c r="EW530" s="282"/>
      <c r="EX530" s="282"/>
      <c r="EY530" s="282"/>
      <c r="EZ530" s="282"/>
      <c r="FA530" s="282"/>
      <c r="FB530" s="282"/>
      <c r="FC530" s="282"/>
      <c r="FD530" s="282"/>
      <c r="FE530" s="282"/>
      <c r="FF530" s="282"/>
      <c r="FG530" s="282"/>
      <c r="FH530" s="282"/>
      <c r="FI530" s="282"/>
      <c r="FJ530" s="282"/>
      <c r="FK530" s="282"/>
      <c r="FL530" s="282"/>
      <c r="FM530" s="282"/>
      <c r="FN530" s="282"/>
      <c r="FO530" s="282"/>
      <c r="FP530" s="282"/>
      <c r="FQ530" s="282"/>
      <c r="FR530" s="282"/>
      <c r="FS530" s="282"/>
      <c r="FT530" s="282"/>
      <c r="FU530" s="282"/>
      <c r="FV530" s="282"/>
      <c r="FW530" s="282"/>
      <c r="FX530" s="282"/>
      <c r="FY530" s="282"/>
      <c r="FZ530" s="282"/>
      <c r="GA530" s="282"/>
      <c r="GB530" s="282"/>
      <c r="GC530" s="282"/>
      <c r="GD530" s="282"/>
      <c r="GE530" s="282"/>
      <c r="GF530" s="282"/>
      <c r="GG530" s="282"/>
      <c r="GH530" s="282"/>
      <c r="GI530" s="282"/>
      <c r="GJ530" s="282"/>
      <c r="GK530" s="282"/>
      <c r="GL530" s="282"/>
      <c r="GM530" s="282"/>
      <c r="GN530" s="282"/>
      <c r="GO530" s="282"/>
      <c r="GP530" s="282"/>
      <c r="GQ530" s="282"/>
      <c r="GR530" s="282"/>
      <c r="GS530" s="282"/>
      <c r="GT530" s="282"/>
      <c r="GU530" s="282"/>
      <c r="GV530" s="282"/>
      <c r="GW530" s="282"/>
      <c r="GX530" s="282"/>
      <c r="GY530" s="282"/>
      <c r="GZ530" s="282"/>
      <c r="HA530" s="282"/>
      <c r="HB530" s="282"/>
      <c r="HC530" s="282"/>
      <c r="HD530" s="282"/>
      <c r="HE530" s="282"/>
      <c r="HF530" s="282"/>
      <c r="HG530" s="282"/>
      <c r="HH530" s="282"/>
      <c r="HI530" s="282"/>
      <c r="HJ530" s="282"/>
      <c r="HK530" s="282"/>
      <c r="HL530" s="282"/>
      <c r="HM530" s="282"/>
      <c r="HN530" s="282"/>
      <c r="HO530" s="282"/>
      <c r="HP530" s="282"/>
      <c r="HQ530" s="282"/>
      <c r="HR530" s="282"/>
      <c r="HS530" s="282"/>
      <c r="HT530" s="282"/>
      <c r="HU530" s="282"/>
      <c r="HV530" s="282"/>
      <c r="HW530" s="282"/>
      <c r="HX530" s="282"/>
      <c r="HY530" s="282"/>
      <c r="HZ530" s="282"/>
      <c r="IA530" s="282"/>
      <c r="IB530" s="282"/>
      <c r="IC530" s="282"/>
      <c r="ID530" s="282"/>
      <c r="IE530" s="282"/>
      <c r="IF530" s="282"/>
      <c r="IG530" s="282"/>
      <c r="IH530" s="282"/>
      <c r="II530" s="282"/>
      <c r="IJ530" s="282"/>
      <c r="IK530" s="282"/>
    </row>
    <row r="531" spans="1:245">
      <c r="A531" s="301">
        <v>450051</v>
      </c>
      <c r="B531" s="314" t="s">
        <v>839</v>
      </c>
      <c r="C531" s="291" t="s">
        <v>563</v>
      </c>
      <c r="D531" s="291" t="s">
        <v>840</v>
      </c>
      <c r="E531" s="291" t="s">
        <v>447</v>
      </c>
      <c r="F531" s="292" t="s">
        <v>906</v>
      </c>
      <c r="G531" s="293">
        <f t="shared" si="75"/>
        <v>450051</v>
      </c>
      <c r="H531" s="293">
        <f>COUNTIF($J$4:J531,J531)</f>
        <v>1</v>
      </c>
      <c r="I531" s="293">
        <f>IF(H531=1,COUNTIF($H$4:H531,1),"")</f>
        <v>55</v>
      </c>
      <c r="J531" s="294" t="str">
        <f t="shared" si="76"/>
        <v>厚別区01私立04小規模A・B・C</v>
      </c>
      <c r="K531" s="294" t="str">
        <f t="shared" si="72"/>
        <v>サクラ保育園厚別西</v>
      </c>
      <c r="L531" s="295"/>
      <c r="M531" s="294"/>
      <c r="V531" s="282"/>
      <c r="W531" s="282"/>
      <c r="X531" s="282"/>
      <c r="Y531" s="282"/>
      <c r="Z531" s="282"/>
      <c r="AA531" s="282"/>
      <c r="AB531" s="282"/>
      <c r="AC531" s="282"/>
      <c r="AD531" s="282"/>
      <c r="AE531" s="282"/>
      <c r="AF531" s="282"/>
      <c r="AG531" s="282"/>
      <c r="AH531" s="282"/>
      <c r="AI531" s="282"/>
      <c r="AJ531" s="282"/>
      <c r="AK531" s="282"/>
      <c r="AL531" s="282"/>
      <c r="AM531" s="282"/>
      <c r="AN531" s="282"/>
      <c r="AO531" s="282"/>
      <c r="AP531" s="282"/>
      <c r="AQ531" s="282"/>
      <c r="AR531" s="282"/>
      <c r="AS531" s="282"/>
      <c r="AT531" s="282"/>
      <c r="AU531" s="282"/>
      <c r="AV531" s="282"/>
      <c r="AW531" s="282"/>
      <c r="AX531" s="282"/>
      <c r="AY531" s="282"/>
      <c r="AZ531" s="282"/>
      <c r="BA531" s="282"/>
      <c r="BB531" s="282"/>
      <c r="BC531" s="282"/>
      <c r="BD531" s="282"/>
      <c r="BE531" s="282"/>
      <c r="BF531" s="282"/>
      <c r="BG531" s="282"/>
      <c r="BH531" s="282"/>
      <c r="BI531" s="282"/>
      <c r="BJ531" s="282"/>
      <c r="BK531" s="282"/>
      <c r="BL531" s="282"/>
      <c r="BM531" s="282"/>
      <c r="BN531" s="282"/>
      <c r="BO531" s="282"/>
      <c r="BP531" s="282"/>
      <c r="BQ531" s="282"/>
      <c r="BR531" s="282"/>
      <c r="BS531" s="282"/>
      <c r="BT531" s="282"/>
      <c r="BU531" s="282"/>
      <c r="BV531" s="282"/>
      <c r="BW531" s="282"/>
      <c r="BX531" s="282"/>
      <c r="BY531" s="282"/>
      <c r="BZ531" s="282"/>
      <c r="CA531" s="282"/>
      <c r="CB531" s="282"/>
      <c r="CC531" s="282"/>
      <c r="CD531" s="282"/>
      <c r="CE531" s="282"/>
      <c r="CF531" s="282"/>
      <c r="CG531" s="282"/>
      <c r="CH531" s="282"/>
      <c r="CI531" s="282"/>
      <c r="CJ531" s="282"/>
      <c r="CK531" s="282"/>
      <c r="CL531" s="282"/>
      <c r="CM531" s="282"/>
      <c r="CN531" s="282"/>
      <c r="CO531" s="282"/>
      <c r="CP531" s="282"/>
      <c r="CQ531" s="282"/>
      <c r="CR531" s="282"/>
      <c r="CS531" s="282"/>
      <c r="CT531" s="282"/>
      <c r="CU531" s="282"/>
      <c r="CV531" s="282"/>
      <c r="CW531" s="282"/>
      <c r="CX531" s="282"/>
      <c r="CY531" s="282"/>
      <c r="CZ531" s="282"/>
      <c r="DA531" s="282"/>
      <c r="DB531" s="282"/>
      <c r="DC531" s="282"/>
      <c r="DD531" s="282"/>
      <c r="DE531" s="282"/>
      <c r="DF531" s="282"/>
      <c r="DG531" s="282"/>
      <c r="DH531" s="282"/>
      <c r="DI531" s="282"/>
      <c r="DJ531" s="282"/>
      <c r="DK531" s="282"/>
      <c r="DL531" s="282"/>
      <c r="DM531" s="282"/>
      <c r="DN531" s="282"/>
      <c r="DO531" s="282"/>
      <c r="DP531" s="282"/>
      <c r="DQ531" s="282"/>
      <c r="DR531" s="282"/>
      <c r="DS531" s="282"/>
      <c r="DT531" s="282"/>
      <c r="DU531" s="282"/>
      <c r="DV531" s="282"/>
      <c r="DW531" s="282"/>
      <c r="DX531" s="282"/>
      <c r="DY531" s="282"/>
      <c r="DZ531" s="282"/>
      <c r="EA531" s="282"/>
      <c r="EB531" s="282"/>
      <c r="EC531" s="282"/>
      <c r="ED531" s="282"/>
      <c r="EE531" s="282"/>
      <c r="EF531" s="282"/>
      <c r="EG531" s="282"/>
      <c r="EH531" s="282"/>
      <c r="EI531" s="282"/>
      <c r="EJ531" s="282"/>
      <c r="EK531" s="282"/>
      <c r="EL531" s="282"/>
      <c r="EM531" s="282"/>
      <c r="EN531" s="282"/>
      <c r="EO531" s="282"/>
      <c r="EP531" s="282"/>
      <c r="EQ531" s="282"/>
      <c r="ER531" s="282"/>
      <c r="ES531" s="282"/>
      <c r="ET531" s="282"/>
      <c r="EU531" s="282"/>
      <c r="EV531" s="282"/>
      <c r="EW531" s="282"/>
      <c r="EX531" s="282"/>
      <c r="EY531" s="282"/>
      <c r="EZ531" s="282"/>
      <c r="FA531" s="282"/>
      <c r="FB531" s="282"/>
      <c r="FC531" s="282"/>
      <c r="FD531" s="282"/>
      <c r="FE531" s="282"/>
      <c r="FF531" s="282"/>
      <c r="FG531" s="282"/>
      <c r="FH531" s="282"/>
      <c r="FI531" s="282"/>
      <c r="FJ531" s="282"/>
      <c r="FK531" s="282"/>
      <c r="FL531" s="282"/>
      <c r="FM531" s="282"/>
      <c r="FN531" s="282"/>
      <c r="FO531" s="282"/>
      <c r="FP531" s="282"/>
      <c r="FQ531" s="282"/>
      <c r="FR531" s="282"/>
      <c r="FS531" s="282"/>
      <c r="FT531" s="282"/>
      <c r="FU531" s="282"/>
      <c r="FV531" s="282"/>
      <c r="FW531" s="282"/>
      <c r="FX531" s="282"/>
      <c r="FY531" s="282"/>
      <c r="FZ531" s="282"/>
      <c r="GA531" s="282"/>
      <c r="GB531" s="282"/>
      <c r="GC531" s="282"/>
      <c r="GD531" s="282"/>
      <c r="GE531" s="282"/>
      <c r="GF531" s="282"/>
      <c r="GG531" s="282"/>
      <c r="GH531" s="282"/>
      <c r="GI531" s="282"/>
      <c r="GJ531" s="282"/>
      <c r="GK531" s="282"/>
      <c r="GL531" s="282"/>
      <c r="GM531" s="282"/>
      <c r="GN531" s="282"/>
      <c r="GO531" s="282"/>
      <c r="GP531" s="282"/>
      <c r="GQ531" s="282"/>
      <c r="GR531" s="282"/>
      <c r="GS531" s="282"/>
      <c r="GT531" s="282"/>
      <c r="GU531" s="282"/>
      <c r="GV531" s="282"/>
      <c r="GW531" s="282"/>
      <c r="GX531" s="282"/>
      <c r="GY531" s="282"/>
      <c r="GZ531" s="282"/>
      <c r="HA531" s="282"/>
      <c r="HB531" s="282"/>
      <c r="HC531" s="282"/>
      <c r="HD531" s="282"/>
      <c r="HE531" s="282"/>
      <c r="HF531" s="282"/>
      <c r="HG531" s="282"/>
      <c r="HH531" s="282"/>
      <c r="HI531" s="282"/>
      <c r="HJ531" s="282"/>
      <c r="HK531" s="282"/>
      <c r="HL531" s="282"/>
      <c r="HM531" s="282"/>
      <c r="HN531" s="282"/>
      <c r="HO531" s="282"/>
      <c r="HP531" s="282"/>
      <c r="HQ531" s="282"/>
      <c r="HR531" s="282"/>
      <c r="HS531" s="282"/>
      <c r="HT531" s="282"/>
      <c r="HU531" s="282"/>
      <c r="HV531" s="282"/>
      <c r="HW531" s="282"/>
      <c r="HX531" s="282"/>
      <c r="HY531" s="282"/>
      <c r="HZ531" s="282"/>
      <c r="IA531" s="282"/>
      <c r="IB531" s="282"/>
      <c r="IC531" s="282"/>
      <c r="ID531" s="282"/>
      <c r="IE531" s="282"/>
      <c r="IF531" s="282"/>
      <c r="IG531" s="282"/>
      <c r="IH531" s="282"/>
      <c r="II531" s="282"/>
      <c r="IJ531" s="282"/>
      <c r="IK531" s="282"/>
    </row>
    <row r="532" spans="1:245">
      <c r="A532" s="301">
        <v>450053</v>
      </c>
      <c r="B532" s="314" t="s">
        <v>839</v>
      </c>
      <c r="C532" s="291" t="s">
        <v>563</v>
      </c>
      <c r="D532" s="291" t="s">
        <v>840</v>
      </c>
      <c r="E532" s="291" t="s">
        <v>447</v>
      </c>
      <c r="F532" s="292" t="s">
        <v>907</v>
      </c>
      <c r="G532" s="293">
        <f t="shared" si="75"/>
        <v>450053</v>
      </c>
      <c r="H532" s="293">
        <f>COUNTIF($J$4:J532,J532)</f>
        <v>2</v>
      </c>
      <c r="I532" s="293" t="str">
        <f>IF(H532=1,COUNTIF($H$4:H532,1),"")</f>
        <v/>
      </c>
      <c r="J532" s="294" t="str">
        <f t="shared" si="76"/>
        <v>厚別区01私立04小規模A・B・C</v>
      </c>
      <c r="K532" s="294" t="str">
        <f t="shared" si="72"/>
        <v>はぐくみ園厚別</v>
      </c>
      <c r="L532" s="295"/>
      <c r="M532" s="294"/>
      <c r="V532" s="282"/>
      <c r="W532" s="282"/>
      <c r="X532" s="282"/>
      <c r="Y532" s="282"/>
      <c r="Z532" s="282"/>
      <c r="AA532" s="282"/>
      <c r="AB532" s="282"/>
      <c r="AC532" s="282"/>
      <c r="AD532" s="282"/>
      <c r="AE532" s="282"/>
      <c r="AF532" s="282"/>
      <c r="AG532" s="282"/>
      <c r="AH532" s="282"/>
      <c r="AI532" s="282"/>
      <c r="AJ532" s="282"/>
      <c r="AK532" s="282"/>
      <c r="AL532" s="282"/>
      <c r="AM532" s="282"/>
      <c r="AN532" s="282"/>
      <c r="AO532" s="282"/>
      <c r="AP532" s="282"/>
      <c r="AQ532" s="282"/>
      <c r="AR532" s="282"/>
      <c r="AS532" s="282"/>
      <c r="AT532" s="282"/>
      <c r="AU532" s="282"/>
      <c r="AV532" s="282"/>
      <c r="AW532" s="282"/>
      <c r="AX532" s="282"/>
      <c r="AY532" s="282"/>
      <c r="AZ532" s="282"/>
      <c r="BA532" s="282"/>
      <c r="BB532" s="282"/>
      <c r="BC532" s="282"/>
      <c r="BD532" s="282"/>
      <c r="BE532" s="282"/>
      <c r="BF532" s="282"/>
      <c r="BG532" s="282"/>
      <c r="BH532" s="282"/>
      <c r="BI532" s="282"/>
      <c r="BJ532" s="282"/>
      <c r="BK532" s="282"/>
      <c r="BL532" s="282"/>
      <c r="BM532" s="282"/>
      <c r="BN532" s="282"/>
      <c r="BO532" s="282"/>
      <c r="BP532" s="282"/>
      <c r="BQ532" s="282"/>
      <c r="BR532" s="282"/>
      <c r="BS532" s="282"/>
      <c r="BT532" s="282"/>
      <c r="BU532" s="282"/>
      <c r="BV532" s="282"/>
      <c r="BW532" s="282"/>
      <c r="BX532" s="282"/>
      <c r="BY532" s="282"/>
      <c r="BZ532" s="282"/>
      <c r="CA532" s="282"/>
      <c r="CB532" s="282"/>
      <c r="CC532" s="282"/>
      <c r="CD532" s="282"/>
      <c r="CE532" s="282"/>
      <c r="CF532" s="282"/>
      <c r="CG532" s="282"/>
      <c r="CH532" s="282"/>
      <c r="CI532" s="282"/>
      <c r="CJ532" s="282"/>
      <c r="CK532" s="282"/>
      <c r="CL532" s="282"/>
      <c r="CM532" s="282"/>
      <c r="CN532" s="282"/>
      <c r="CO532" s="282"/>
      <c r="CP532" s="282"/>
      <c r="CQ532" s="282"/>
      <c r="CR532" s="282"/>
      <c r="CS532" s="282"/>
      <c r="CT532" s="282"/>
      <c r="CU532" s="282"/>
      <c r="CV532" s="282"/>
      <c r="CW532" s="282"/>
      <c r="CX532" s="282"/>
      <c r="CY532" s="282"/>
      <c r="CZ532" s="282"/>
      <c r="DA532" s="282"/>
      <c r="DB532" s="282"/>
      <c r="DC532" s="282"/>
      <c r="DD532" s="282"/>
      <c r="DE532" s="282"/>
      <c r="DF532" s="282"/>
      <c r="DG532" s="282"/>
      <c r="DH532" s="282"/>
      <c r="DI532" s="282"/>
      <c r="DJ532" s="282"/>
      <c r="DK532" s="282"/>
      <c r="DL532" s="282"/>
      <c r="DM532" s="282"/>
      <c r="DN532" s="282"/>
      <c r="DO532" s="282"/>
      <c r="DP532" s="282"/>
      <c r="DQ532" s="282"/>
      <c r="DR532" s="282"/>
      <c r="DS532" s="282"/>
      <c r="DT532" s="282"/>
      <c r="DU532" s="282"/>
      <c r="DV532" s="282"/>
      <c r="DW532" s="282"/>
      <c r="DX532" s="282"/>
      <c r="DY532" s="282"/>
      <c r="DZ532" s="282"/>
      <c r="EA532" s="282"/>
      <c r="EB532" s="282"/>
      <c r="EC532" s="282"/>
      <c r="ED532" s="282"/>
      <c r="EE532" s="282"/>
      <c r="EF532" s="282"/>
      <c r="EG532" s="282"/>
      <c r="EH532" s="282"/>
      <c r="EI532" s="282"/>
      <c r="EJ532" s="282"/>
      <c r="EK532" s="282"/>
      <c r="EL532" s="282"/>
      <c r="EM532" s="282"/>
      <c r="EN532" s="282"/>
      <c r="EO532" s="282"/>
      <c r="EP532" s="282"/>
      <c r="EQ532" s="282"/>
      <c r="ER532" s="282"/>
      <c r="ES532" s="282"/>
      <c r="ET532" s="282"/>
      <c r="EU532" s="282"/>
      <c r="EV532" s="282"/>
      <c r="EW532" s="282"/>
      <c r="EX532" s="282"/>
      <c r="EY532" s="282"/>
      <c r="EZ532" s="282"/>
      <c r="FA532" s="282"/>
      <c r="FB532" s="282"/>
      <c r="FC532" s="282"/>
      <c r="FD532" s="282"/>
      <c r="FE532" s="282"/>
      <c r="FF532" s="282"/>
      <c r="FG532" s="282"/>
      <c r="FH532" s="282"/>
      <c r="FI532" s="282"/>
      <c r="FJ532" s="282"/>
      <c r="FK532" s="282"/>
      <c r="FL532" s="282"/>
      <c r="FM532" s="282"/>
      <c r="FN532" s="282"/>
      <c r="FO532" s="282"/>
      <c r="FP532" s="282"/>
      <c r="FQ532" s="282"/>
      <c r="FR532" s="282"/>
      <c r="FS532" s="282"/>
      <c r="FT532" s="282"/>
      <c r="FU532" s="282"/>
      <c r="FV532" s="282"/>
      <c r="FW532" s="282"/>
      <c r="FX532" s="282"/>
      <c r="FY532" s="282"/>
      <c r="FZ532" s="282"/>
      <c r="GA532" s="282"/>
      <c r="GB532" s="282"/>
      <c r="GC532" s="282"/>
      <c r="GD532" s="282"/>
      <c r="GE532" s="282"/>
      <c r="GF532" s="282"/>
      <c r="GG532" s="282"/>
      <c r="GH532" s="282"/>
      <c r="GI532" s="282"/>
      <c r="GJ532" s="282"/>
      <c r="GK532" s="282"/>
      <c r="GL532" s="282"/>
      <c r="GM532" s="282"/>
      <c r="GN532" s="282"/>
      <c r="GO532" s="282"/>
      <c r="GP532" s="282"/>
      <c r="GQ532" s="282"/>
      <c r="GR532" s="282"/>
      <c r="GS532" s="282"/>
      <c r="GT532" s="282"/>
      <c r="GU532" s="282"/>
      <c r="GV532" s="282"/>
      <c r="GW532" s="282"/>
      <c r="GX532" s="282"/>
      <c r="GY532" s="282"/>
      <c r="GZ532" s="282"/>
      <c r="HA532" s="282"/>
      <c r="HB532" s="282"/>
      <c r="HC532" s="282"/>
      <c r="HD532" s="282"/>
      <c r="HE532" s="282"/>
      <c r="HF532" s="282"/>
      <c r="HG532" s="282"/>
      <c r="HH532" s="282"/>
      <c r="HI532" s="282"/>
      <c r="HJ532" s="282"/>
      <c r="HK532" s="282"/>
      <c r="HL532" s="282"/>
      <c r="HM532" s="282"/>
      <c r="HN532" s="282"/>
      <c r="HO532" s="282"/>
      <c r="HP532" s="282"/>
      <c r="HQ532" s="282"/>
      <c r="HR532" s="282"/>
      <c r="HS532" s="282"/>
      <c r="HT532" s="282"/>
      <c r="HU532" s="282"/>
      <c r="HV532" s="282"/>
      <c r="HW532" s="282"/>
      <c r="HX532" s="282"/>
      <c r="HY532" s="282"/>
      <c r="HZ532" s="282"/>
      <c r="IA532" s="282"/>
      <c r="IB532" s="282"/>
      <c r="IC532" s="282"/>
      <c r="ID532" s="282"/>
      <c r="IE532" s="282"/>
      <c r="IF532" s="282"/>
      <c r="IG532" s="282"/>
      <c r="IH532" s="282"/>
      <c r="II532" s="282"/>
      <c r="IJ532" s="282"/>
      <c r="IK532" s="282"/>
    </row>
    <row r="533" spans="1:245">
      <c r="A533" s="301">
        <v>450054</v>
      </c>
      <c r="B533" s="314" t="s">
        <v>839</v>
      </c>
      <c r="C533" s="291" t="s">
        <v>563</v>
      </c>
      <c r="D533" s="291" t="s">
        <v>840</v>
      </c>
      <c r="E533" s="291" t="s">
        <v>447</v>
      </c>
      <c r="F533" s="292" t="s">
        <v>908</v>
      </c>
      <c r="G533" s="293">
        <f t="shared" si="75"/>
        <v>450054</v>
      </c>
      <c r="H533" s="293">
        <f>COUNTIF($J$4:J533,J533)</f>
        <v>3</v>
      </c>
      <c r="I533" s="293" t="str">
        <f>IF(H533=1,COUNTIF($H$4:H533,1),"")</f>
        <v/>
      </c>
      <c r="J533" s="294" t="str">
        <f t="shared" si="76"/>
        <v>厚別区01私立04小規模A・B・C</v>
      </c>
      <c r="K533" s="294" t="str">
        <f t="shared" si="72"/>
        <v>みんなのナーサリー</v>
      </c>
      <c r="L533" s="295"/>
      <c r="M533" s="294"/>
      <c r="V533" s="282"/>
      <c r="W533" s="282"/>
      <c r="X533" s="282"/>
      <c r="Y533" s="282"/>
      <c r="Z533" s="282"/>
      <c r="AA533" s="282"/>
      <c r="AB533" s="282"/>
      <c r="AC533" s="282"/>
      <c r="AD533" s="282"/>
      <c r="AE533" s="282"/>
      <c r="AF533" s="282"/>
      <c r="AG533" s="282"/>
      <c r="AH533" s="282"/>
      <c r="AI533" s="282"/>
      <c r="AJ533" s="282"/>
      <c r="AK533" s="282"/>
      <c r="AL533" s="282"/>
      <c r="AM533" s="282"/>
      <c r="AN533" s="282"/>
      <c r="AO533" s="282"/>
      <c r="AP533" s="282"/>
      <c r="AQ533" s="282"/>
      <c r="AR533" s="282"/>
      <c r="AS533" s="282"/>
      <c r="AT533" s="282"/>
      <c r="AU533" s="282"/>
      <c r="AV533" s="282"/>
      <c r="AW533" s="282"/>
      <c r="AX533" s="282"/>
      <c r="AY533" s="282"/>
      <c r="AZ533" s="282"/>
      <c r="BA533" s="282"/>
      <c r="BB533" s="282"/>
      <c r="BC533" s="282"/>
      <c r="BD533" s="282"/>
      <c r="BE533" s="282"/>
      <c r="BF533" s="282"/>
      <c r="BG533" s="282"/>
      <c r="BH533" s="282"/>
      <c r="BI533" s="282"/>
      <c r="BJ533" s="282"/>
      <c r="BK533" s="282"/>
      <c r="BL533" s="282"/>
      <c r="BM533" s="282"/>
      <c r="BN533" s="282"/>
      <c r="BO533" s="282"/>
      <c r="BP533" s="282"/>
      <c r="BQ533" s="282"/>
      <c r="BR533" s="282"/>
      <c r="BS533" s="282"/>
      <c r="BT533" s="282"/>
      <c r="BU533" s="282"/>
      <c r="BV533" s="282"/>
      <c r="BW533" s="282"/>
      <c r="BX533" s="282"/>
      <c r="BY533" s="282"/>
      <c r="BZ533" s="282"/>
      <c r="CA533" s="282"/>
      <c r="CB533" s="282"/>
      <c r="CC533" s="282"/>
      <c r="CD533" s="282"/>
      <c r="CE533" s="282"/>
      <c r="CF533" s="282"/>
      <c r="CG533" s="282"/>
      <c r="CH533" s="282"/>
      <c r="CI533" s="282"/>
      <c r="CJ533" s="282"/>
      <c r="CK533" s="282"/>
      <c r="CL533" s="282"/>
      <c r="CM533" s="282"/>
      <c r="CN533" s="282"/>
      <c r="CO533" s="282"/>
      <c r="CP533" s="282"/>
      <c r="CQ533" s="282"/>
      <c r="CR533" s="282"/>
      <c r="CS533" s="282"/>
      <c r="CT533" s="282"/>
      <c r="CU533" s="282"/>
      <c r="CV533" s="282"/>
      <c r="CW533" s="282"/>
      <c r="CX533" s="282"/>
      <c r="CY533" s="282"/>
      <c r="CZ533" s="282"/>
      <c r="DA533" s="282"/>
      <c r="DB533" s="282"/>
      <c r="DC533" s="282"/>
      <c r="DD533" s="282"/>
      <c r="DE533" s="282"/>
      <c r="DF533" s="282"/>
      <c r="DG533" s="282"/>
      <c r="DH533" s="282"/>
      <c r="DI533" s="282"/>
      <c r="DJ533" s="282"/>
      <c r="DK533" s="282"/>
      <c r="DL533" s="282"/>
      <c r="DM533" s="282"/>
      <c r="DN533" s="282"/>
      <c r="DO533" s="282"/>
      <c r="DP533" s="282"/>
      <c r="DQ533" s="282"/>
      <c r="DR533" s="282"/>
      <c r="DS533" s="282"/>
      <c r="DT533" s="282"/>
      <c r="DU533" s="282"/>
      <c r="DV533" s="282"/>
      <c r="DW533" s="282"/>
      <c r="DX533" s="282"/>
      <c r="DY533" s="282"/>
      <c r="DZ533" s="282"/>
      <c r="EA533" s="282"/>
      <c r="EB533" s="282"/>
      <c r="EC533" s="282"/>
      <c r="ED533" s="282"/>
      <c r="EE533" s="282"/>
      <c r="EF533" s="282"/>
      <c r="EG533" s="282"/>
      <c r="EH533" s="282"/>
      <c r="EI533" s="282"/>
      <c r="EJ533" s="282"/>
      <c r="EK533" s="282"/>
      <c r="EL533" s="282"/>
      <c r="EM533" s="282"/>
      <c r="EN533" s="282"/>
      <c r="EO533" s="282"/>
      <c r="EP533" s="282"/>
      <c r="EQ533" s="282"/>
      <c r="ER533" s="282"/>
      <c r="ES533" s="282"/>
      <c r="ET533" s="282"/>
      <c r="EU533" s="282"/>
      <c r="EV533" s="282"/>
      <c r="EW533" s="282"/>
      <c r="EX533" s="282"/>
      <c r="EY533" s="282"/>
      <c r="EZ533" s="282"/>
      <c r="FA533" s="282"/>
      <c r="FB533" s="282"/>
      <c r="FC533" s="282"/>
      <c r="FD533" s="282"/>
      <c r="FE533" s="282"/>
      <c r="FF533" s="282"/>
      <c r="FG533" s="282"/>
      <c r="FH533" s="282"/>
      <c r="FI533" s="282"/>
      <c r="FJ533" s="282"/>
      <c r="FK533" s="282"/>
      <c r="FL533" s="282"/>
      <c r="FM533" s="282"/>
      <c r="FN533" s="282"/>
      <c r="FO533" s="282"/>
      <c r="FP533" s="282"/>
      <c r="FQ533" s="282"/>
      <c r="FR533" s="282"/>
      <c r="FS533" s="282"/>
      <c r="FT533" s="282"/>
      <c r="FU533" s="282"/>
      <c r="FV533" s="282"/>
      <c r="FW533" s="282"/>
      <c r="FX533" s="282"/>
      <c r="FY533" s="282"/>
      <c r="FZ533" s="282"/>
      <c r="GA533" s="282"/>
      <c r="GB533" s="282"/>
      <c r="GC533" s="282"/>
      <c r="GD533" s="282"/>
      <c r="GE533" s="282"/>
      <c r="GF533" s="282"/>
      <c r="GG533" s="282"/>
      <c r="GH533" s="282"/>
      <c r="GI533" s="282"/>
      <c r="GJ533" s="282"/>
      <c r="GK533" s="282"/>
      <c r="GL533" s="282"/>
      <c r="GM533" s="282"/>
      <c r="GN533" s="282"/>
      <c r="GO533" s="282"/>
      <c r="GP533" s="282"/>
      <c r="GQ533" s="282"/>
      <c r="GR533" s="282"/>
      <c r="GS533" s="282"/>
      <c r="GT533" s="282"/>
      <c r="GU533" s="282"/>
      <c r="GV533" s="282"/>
      <c r="GW533" s="282"/>
      <c r="GX533" s="282"/>
      <c r="GY533" s="282"/>
      <c r="GZ533" s="282"/>
      <c r="HA533" s="282"/>
      <c r="HB533" s="282"/>
      <c r="HC533" s="282"/>
      <c r="HD533" s="282"/>
      <c r="HE533" s="282"/>
      <c r="HF533" s="282"/>
      <c r="HG533" s="282"/>
      <c r="HH533" s="282"/>
      <c r="HI533" s="282"/>
      <c r="HJ533" s="282"/>
      <c r="HK533" s="282"/>
      <c r="HL533" s="282"/>
      <c r="HM533" s="282"/>
      <c r="HN533" s="282"/>
      <c r="HO533" s="282"/>
      <c r="HP533" s="282"/>
      <c r="HQ533" s="282"/>
      <c r="HR533" s="282"/>
      <c r="HS533" s="282"/>
      <c r="HT533" s="282"/>
      <c r="HU533" s="282"/>
      <c r="HV533" s="282"/>
      <c r="HW533" s="282"/>
      <c r="HX533" s="282"/>
      <c r="HY533" s="282"/>
      <c r="HZ533" s="282"/>
      <c r="IA533" s="282"/>
      <c r="IB533" s="282"/>
      <c r="IC533" s="282"/>
      <c r="ID533" s="282"/>
      <c r="IE533" s="282"/>
      <c r="IF533" s="282"/>
      <c r="IG533" s="282"/>
      <c r="IH533" s="282"/>
      <c r="II533" s="282"/>
      <c r="IJ533" s="282"/>
      <c r="IK533" s="282"/>
    </row>
    <row r="534" spans="1:245">
      <c r="A534" s="301">
        <v>450055</v>
      </c>
      <c r="B534" s="314" t="s">
        <v>839</v>
      </c>
      <c r="C534" s="291" t="s">
        <v>563</v>
      </c>
      <c r="D534" s="291" t="s">
        <v>840</v>
      </c>
      <c r="E534" s="291" t="s">
        <v>447</v>
      </c>
      <c r="F534" s="292" t="s">
        <v>909</v>
      </c>
      <c r="G534" s="293">
        <f t="shared" si="75"/>
        <v>450055</v>
      </c>
      <c r="H534" s="293">
        <f>COUNTIF($J$4:J534,J534)</f>
        <v>4</v>
      </c>
      <c r="I534" s="293" t="str">
        <f>IF(H534=1,COUNTIF($H$4:H534,1),"")</f>
        <v/>
      </c>
      <c r="J534" s="294" t="str">
        <f t="shared" si="76"/>
        <v>厚別区01私立04小規模A・B・C</v>
      </c>
      <c r="K534" s="294" t="str">
        <f t="shared" si="72"/>
        <v>サクラ保育園上野幌</v>
      </c>
      <c r="L534" s="295"/>
      <c r="M534" s="294"/>
      <c r="V534" s="282"/>
      <c r="W534" s="282"/>
      <c r="X534" s="282"/>
      <c r="Y534" s="282"/>
      <c r="Z534" s="282"/>
      <c r="AA534" s="282"/>
      <c r="AB534" s="282"/>
      <c r="AC534" s="282"/>
      <c r="AD534" s="282"/>
      <c r="AE534" s="282"/>
      <c r="AF534" s="282"/>
      <c r="AG534" s="282"/>
      <c r="AH534" s="282"/>
      <c r="AI534" s="282"/>
      <c r="AJ534" s="282"/>
      <c r="AK534" s="282"/>
      <c r="AL534" s="282"/>
      <c r="AM534" s="282"/>
      <c r="AN534" s="282"/>
      <c r="AO534" s="282"/>
      <c r="AP534" s="282"/>
      <c r="AQ534" s="282"/>
      <c r="AR534" s="282"/>
      <c r="AS534" s="282"/>
      <c r="AT534" s="282"/>
      <c r="AU534" s="282"/>
      <c r="AV534" s="282"/>
      <c r="AW534" s="282"/>
      <c r="AX534" s="282"/>
      <c r="AY534" s="282"/>
      <c r="AZ534" s="282"/>
      <c r="BA534" s="282"/>
      <c r="BB534" s="282"/>
      <c r="BC534" s="282"/>
      <c r="BD534" s="282"/>
      <c r="BE534" s="282"/>
      <c r="BF534" s="282"/>
      <c r="BG534" s="282"/>
      <c r="BH534" s="282"/>
      <c r="BI534" s="282"/>
      <c r="BJ534" s="282"/>
      <c r="BK534" s="282"/>
      <c r="BL534" s="282"/>
      <c r="BM534" s="282"/>
      <c r="BN534" s="282"/>
      <c r="BO534" s="282"/>
      <c r="BP534" s="282"/>
      <c r="BQ534" s="282"/>
      <c r="BR534" s="282"/>
      <c r="BS534" s="282"/>
      <c r="BT534" s="282"/>
      <c r="BU534" s="282"/>
      <c r="BV534" s="282"/>
      <c r="BW534" s="282"/>
      <c r="BX534" s="282"/>
      <c r="BY534" s="282"/>
      <c r="BZ534" s="282"/>
      <c r="CA534" s="282"/>
      <c r="CB534" s="282"/>
      <c r="CC534" s="282"/>
      <c r="CD534" s="282"/>
      <c r="CE534" s="282"/>
      <c r="CF534" s="282"/>
      <c r="CG534" s="282"/>
      <c r="CH534" s="282"/>
      <c r="CI534" s="282"/>
      <c r="CJ534" s="282"/>
      <c r="CK534" s="282"/>
      <c r="CL534" s="282"/>
      <c r="CM534" s="282"/>
      <c r="CN534" s="282"/>
      <c r="CO534" s="282"/>
      <c r="CP534" s="282"/>
      <c r="CQ534" s="282"/>
      <c r="CR534" s="282"/>
      <c r="CS534" s="282"/>
      <c r="CT534" s="282"/>
      <c r="CU534" s="282"/>
      <c r="CV534" s="282"/>
      <c r="CW534" s="282"/>
      <c r="CX534" s="282"/>
      <c r="CY534" s="282"/>
      <c r="CZ534" s="282"/>
      <c r="DA534" s="282"/>
      <c r="DB534" s="282"/>
      <c r="DC534" s="282"/>
      <c r="DD534" s="282"/>
      <c r="DE534" s="282"/>
      <c r="DF534" s="282"/>
      <c r="DG534" s="282"/>
      <c r="DH534" s="282"/>
      <c r="DI534" s="282"/>
      <c r="DJ534" s="282"/>
      <c r="DK534" s="282"/>
      <c r="DL534" s="282"/>
      <c r="DM534" s="282"/>
      <c r="DN534" s="282"/>
      <c r="DO534" s="282"/>
      <c r="DP534" s="282"/>
      <c r="DQ534" s="282"/>
      <c r="DR534" s="282"/>
      <c r="DS534" s="282"/>
      <c r="DT534" s="282"/>
      <c r="DU534" s="282"/>
      <c r="DV534" s="282"/>
      <c r="DW534" s="282"/>
      <c r="DX534" s="282"/>
      <c r="DY534" s="282"/>
      <c r="DZ534" s="282"/>
      <c r="EA534" s="282"/>
      <c r="EB534" s="282"/>
      <c r="EC534" s="282"/>
      <c r="ED534" s="282"/>
      <c r="EE534" s="282"/>
      <c r="EF534" s="282"/>
      <c r="EG534" s="282"/>
      <c r="EH534" s="282"/>
      <c r="EI534" s="282"/>
      <c r="EJ534" s="282"/>
      <c r="EK534" s="282"/>
      <c r="EL534" s="282"/>
      <c r="EM534" s="282"/>
      <c r="EN534" s="282"/>
      <c r="EO534" s="282"/>
      <c r="EP534" s="282"/>
      <c r="EQ534" s="282"/>
      <c r="ER534" s="282"/>
      <c r="ES534" s="282"/>
      <c r="ET534" s="282"/>
      <c r="EU534" s="282"/>
      <c r="EV534" s="282"/>
      <c r="EW534" s="282"/>
      <c r="EX534" s="282"/>
      <c r="EY534" s="282"/>
      <c r="EZ534" s="282"/>
      <c r="FA534" s="282"/>
      <c r="FB534" s="282"/>
      <c r="FC534" s="282"/>
      <c r="FD534" s="282"/>
      <c r="FE534" s="282"/>
      <c r="FF534" s="282"/>
      <c r="FG534" s="282"/>
      <c r="FH534" s="282"/>
      <c r="FI534" s="282"/>
      <c r="FJ534" s="282"/>
      <c r="FK534" s="282"/>
      <c r="FL534" s="282"/>
      <c r="FM534" s="282"/>
      <c r="FN534" s="282"/>
      <c r="FO534" s="282"/>
      <c r="FP534" s="282"/>
      <c r="FQ534" s="282"/>
      <c r="FR534" s="282"/>
      <c r="FS534" s="282"/>
      <c r="FT534" s="282"/>
      <c r="FU534" s="282"/>
      <c r="FV534" s="282"/>
      <c r="FW534" s="282"/>
      <c r="FX534" s="282"/>
      <c r="FY534" s="282"/>
      <c r="FZ534" s="282"/>
      <c r="GA534" s="282"/>
      <c r="GB534" s="282"/>
      <c r="GC534" s="282"/>
      <c r="GD534" s="282"/>
      <c r="GE534" s="282"/>
      <c r="GF534" s="282"/>
      <c r="GG534" s="282"/>
      <c r="GH534" s="282"/>
      <c r="GI534" s="282"/>
      <c r="GJ534" s="282"/>
      <c r="GK534" s="282"/>
      <c r="GL534" s="282"/>
      <c r="GM534" s="282"/>
      <c r="GN534" s="282"/>
      <c r="GO534" s="282"/>
      <c r="GP534" s="282"/>
      <c r="GQ534" s="282"/>
      <c r="GR534" s="282"/>
      <c r="GS534" s="282"/>
      <c r="GT534" s="282"/>
      <c r="GU534" s="282"/>
      <c r="GV534" s="282"/>
      <c r="GW534" s="282"/>
      <c r="GX534" s="282"/>
      <c r="GY534" s="282"/>
      <c r="GZ534" s="282"/>
      <c r="HA534" s="282"/>
      <c r="HB534" s="282"/>
      <c r="HC534" s="282"/>
      <c r="HD534" s="282"/>
      <c r="HE534" s="282"/>
      <c r="HF534" s="282"/>
      <c r="HG534" s="282"/>
      <c r="HH534" s="282"/>
      <c r="HI534" s="282"/>
      <c r="HJ534" s="282"/>
      <c r="HK534" s="282"/>
      <c r="HL534" s="282"/>
      <c r="HM534" s="282"/>
      <c r="HN534" s="282"/>
      <c r="HO534" s="282"/>
      <c r="HP534" s="282"/>
      <c r="HQ534" s="282"/>
      <c r="HR534" s="282"/>
      <c r="HS534" s="282"/>
      <c r="HT534" s="282"/>
      <c r="HU534" s="282"/>
      <c r="HV534" s="282"/>
      <c r="HW534" s="282"/>
      <c r="HX534" s="282"/>
      <c r="HY534" s="282"/>
      <c r="HZ534" s="282"/>
      <c r="IA534" s="282"/>
      <c r="IB534" s="282"/>
      <c r="IC534" s="282"/>
      <c r="ID534" s="282"/>
      <c r="IE534" s="282"/>
      <c r="IF534" s="282"/>
      <c r="IG534" s="282"/>
      <c r="IH534" s="282"/>
      <c r="II534" s="282"/>
      <c r="IJ534" s="282"/>
      <c r="IK534" s="282"/>
    </row>
    <row r="535" spans="1:245">
      <c r="A535" s="301">
        <v>450056</v>
      </c>
      <c r="B535" s="314" t="s">
        <v>839</v>
      </c>
      <c r="C535" s="291" t="s">
        <v>563</v>
      </c>
      <c r="D535" s="291" t="s">
        <v>840</v>
      </c>
      <c r="E535" s="291" t="s">
        <v>447</v>
      </c>
      <c r="F535" s="292" t="s">
        <v>910</v>
      </c>
      <c r="G535" s="293">
        <f t="shared" si="75"/>
        <v>450056</v>
      </c>
      <c r="H535" s="293">
        <f>COUNTIF($J$4:J535,J535)</f>
        <v>5</v>
      </c>
      <c r="I535" s="293" t="str">
        <f>IF(H535=1,COUNTIF($H$4:H535,1),"")</f>
        <v/>
      </c>
      <c r="J535" s="294" t="str">
        <f t="shared" si="76"/>
        <v>厚別区01私立04小規模A・B・C</v>
      </c>
      <c r="K535" s="294" t="str">
        <f t="shared" si="72"/>
        <v>ひばりが丘あんさんぶる保育園</v>
      </c>
      <c r="L535" s="295"/>
      <c r="M535" s="294"/>
      <c r="V535" s="282"/>
      <c r="W535" s="282"/>
      <c r="X535" s="282"/>
      <c r="Y535" s="282"/>
      <c r="Z535" s="282"/>
      <c r="AA535" s="282"/>
      <c r="AB535" s="282"/>
      <c r="AC535" s="282"/>
      <c r="AD535" s="282"/>
      <c r="AE535" s="282"/>
      <c r="AF535" s="282"/>
      <c r="AG535" s="282"/>
      <c r="AH535" s="282"/>
      <c r="AI535" s="282"/>
      <c r="AJ535" s="282"/>
      <c r="AK535" s="282"/>
      <c r="AL535" s="282"/>
      <c r="AM535" s="282"/>
      <c r="AN535" s="282"/>
      <c r="AO535" s="282"/>
      <c r="AP535" s="282"/>
      <c r="AQ535" s="282"/>
      <c r="AR535" s="282"/>
      <c r="AS535" s="282"/>
      <c r="AT535" s="282"/>
      <c r="AU535" s="282"/>
      <c r="AV535" s="282"/>
      <c r="AW535" s="282"/>
      <c r="AX535" s="282"/>
      <c r="AY535" s="282"/>
      <c r="AZ535" s="282"/>
      <c r="BA535" s="282"/>
      <c r="BB535" s="282"/>
      <c r="BC535" s="282"/>
      <c r="BD535" s="282"/>
      <c r="BE535" s="282"/>
      <c r="BF535" s="282"/>
      <c r="BG535" s="282"/>
      <c r="BH535" s="282"/>
      <c r="BI535" s="282"/>
      <c r="BJ535" s="282"/>
      <c r="BK535" s="282"/>
      <c r="BL535" s="282"/>
      <c r="BM535" s="282"/>
      <c r="BN535" s="282"/>
      <c r="BO535" s="282"/>
      <c r="BP535" s="282"/>
      <c r="BQ535" s="282"/>
      <c r="BR535" s="282"/>
      <c r="BS535" s="282"/>
      <c r="BT535" s="282"/>
      <c r="BU535" s="282"/>
      <c r="BV535" s="282"/>
      <c r="BW535" s="282"/>
      <c r="BX535" s="282"/>
      <c r="BY535" s="282"/>
      <c r="BZ535" s="282"/>
      <c r="CA535" s="282"/>
      <c r="CB535" s="282"/>
      <c r="CC535" s="282"/>
      <c r="CD535" s="282"/>
      <c r="CE535" s="282"/>
      <c r="CF535" s="282"/>
      <c r="CG535" s="282"/>
      <c r="CH535" s="282"/>
      <c r="CI535" s="282"/>
      <c r="CJ535" s="282"/>
      <c r="CK535" s="282"/>
      <c r="CL535" s="282"/>
      <c r="CM535" s="282"/>
      <c r="CN535" s="282"/>
      <c r="CO535" s="282"/>
      <c r="CP535" s="282"/>
      <c r="CQ535" s="282"/>
      <c r="CR535" s="282"/>
      <c r="CS535" s="282"/>
      <c r="CT535" s="282"/>
      <c r="CU535" s="282"/>
      <c r="CV535" s="282"/>
      <c r="CW535" s="282"/>
      <c r="CX535" s="282"/>
      <c r="CY535" s="282"/>
      <c r="CZ535" s="282"/>
      <c r="DA535" s="282"/>
      <c r="DB535" s="282"/>
      <c r="DC535" s="282"/>
      <c r="DD535" s="282"/>
      <c r="DE535" s="282"/>
      <c r="DF535" s="282"/>
      <c r="DG535" s="282"/>
      <c r="DH535" s="282"/>
      <c r="DI535" s="282"/>
      <c r="DJ535" s="282"/>
      <c r="DK535" s="282"/>
      <c r="DL535" s="282"/>
      <c r="DM535" s="282"/>
      <c r="DN535" s="282"/>
      <c r="DO535" s="282"/>
      <c r="DP535" s="282"/>
      <c r="DQ535" s="282"/>
      <c r="DR535" s="282"/>
      <c r="DS535" s="282"/>
      <c r="DT535" s="282"/>
      <c r="DU535" s="282"/>
      <c r="DV535" s="282"/>
      <c r="DW535" s="282"/>
      <c r="DX535" s="282"/>
      <c r="DY535" s="282"/>
      <c r="DZ535" s="282"/>
      <c r="EA535" s="282"/>
      <c r="EB535" s="282"/>
      <c r="EC535" s="282"/>
      <c r="ED535" s="282"/>
      <c r="EE535" s="282"/>
      <c r="EF535" s="282"/>
      <c r="EG535" s="282"/>
      <c r="EH535" s="282"/>
      <c r="EI535" s="282"/>
      <c r="EJ535" s="282"/>
      <c r="EK535" s="282"/>
      <c r="EL535" s="282"/>
      <c r="EM535" s="282"/>
      <c r="EN535" s="282"/>
      <c r="EO535" s="282"/>
      <c r="EP535" s="282"/>
      <c r="EQ535" s="282"/>
      <c r="ER535" s="282"/>
      <c r="ES535" s="282"/>
      <c r="ET535" s="282"/>
      <c r="EU535" s="282"/>
      <c r="EV535" s="282"/>
      <c r="EW535" s="282"/>
      <c r="EX535" s="282"/>
      <c r="EY535" s="282"/>
      <c r="EZ535" s="282"/>
      <c r="FA535" s="282"/>
      <c r="FB535" s="282"/>
      <c r="FC535" s="282"/>
      <c r="FD535" s="282"/>
      <c r="FE535" s="282"/>
      <c r="FF535" s="282"/>
      <c r="FG535" s="282"/>
      <c r="FH535" s="282"/>
      <c r="FI535" s="282"/>
      <c r="FJ535" s="282"/>
      <c r="FK535" s="282"/>
      <c r="FL535" s="282"/>
      <c r="FM535" s="282"/>
      <c r="FN535" s="282"/>
      <c r="FO535" s="282"/>
      <c r="FP535" s="282"/>
      <c r="FQ535" s="282"/>
      <c r="FR535" s="282"/>
      <c r="FS535" s="282"/>
      <c r="FT535" s="282"/>
      <c r="FU535" s="282"/>
      <c r="FV535" s="282"/>
      <c r="FW535" s="282"/>
      <c r="FX535" s="282"/>
      <c r="FY535" s="282"/>
      <c r="FZ535" s="282"/>
      <c r="GA535" s="282"/>
      <c r="GB535" s="282"/>
      <c r="GC535" s="282"/>
      <c r="GD535" s="282"/>
      <c r="GE535" s="282"/>
      <c r="GF535" s="282"/>
      <c r="GG535" s="282"/>
      <c r="GH535" s="282"/>
      <c r="GI535" s="282"/>
      <c r="GJ535" s="282"/>
      <c r="GK535" s="282"/>
      <c r="GL535" s="282"/>
      <c r="GM535" s="282"/>
      <c r="GN535" s="282"/>
      <c r="GO535" s="282"/>
      <c r="GP535" s="282"/>
      <c r="GQ535" s="282"/>
      <c r="GR535" s="282"/>
      <c r="GS535" s="282"/>
      <c r="GT535" s="282"/>
      <c r="GU535" s="282"/>
      <c r="GV535" s="282"/>
      <c r="GW535" s="282"/>
      <c r="GX535" s="282"/>
      <c r="GY535" s="282"/>
      <c r="GZ535" s="282"/>
      <c r="HA535" s="282"/>
      <c r="HB535" s="282"/>
      <c r="HC535" s="282"/>
      <c r="HD535" s="282"/>
      <c r="HE535" s="282"/>
      <c r="HF535" s="282"/>
      <c r="HG535" s="282"/>
      <c r="HH535" s="282"/>
      <c r="HI535" s="282"/>
      <c r="HJ535" s="282"/>
      <c r="HK535" s="282"/>
      <c r="HL535" s="282"/>
      <c r="HM535" s="282"/>
      <c r="HN535" s="282"/>
      <c r="HO535" s="282"/>
      <c r="HP535" s="282"/>
      <c r="HQ535" s="282"/>
      <c r="HR535" s="282"/>
      <c r="HS535" s="282"/>
      <c r="HT535" s="282"/>
      <c r="HU535" s="282"/>
      <c r="HV535" s="282"/>
      <c r="HW535" s="282"/>
      <c r="HX535" s="282"/>
      <c r="HY535" s="282"/>
      <c r="HZ535" s="282"/>
      <c r="IA535" s="282"/>
      <c r="IB535" s="282"/>
      <c r="IC535" s="282"/>
      <c r="ID535" s="282"/>
      <c r="IE535" s="282"/>
      <c r="IF535" s="282"/>
      <c r="IG535" s="282"/>
      <c r="IH535" s="282"/>
      <c r="II535" s="282"/>
      <c r="IJ535" s="282"/>
      <c r="IK535" s="282"/>
    </row>
    <row r="536" spans="1:245">
      <c r="A536" s="301">
        <v>450057</v>
      </c>
      <c r="B536" s="314" t="s">
        <v>839</v>
      </c>
      <c r="C536" s="291" t="s">
        <v>563</v>
      </c>
      <c r="D536" s="291" t="s">
        <v>840</v>
      </c>
      <c r="E536" s="291" t="s">
        <v>447</v>
      </c>
      <c r="F536" s="292" t="s">
        <v>911</v>
      </c>
      <c r="G536" s="293">
        <f t="shared" si="75"/>
        <v>450057</v>
      </c>
      <c r="H536" s="293">
        <f>COUNTIF($J$4:J536,J536)</f>
        <v>6</v>
      </c>
      <c r="I536" s="293" t="str">
        <f>IF(H536=1,COUNTIF($H$4:H536,1),"")</f>
        <v/>
      </c>
      <c r="J536" s="294" t="str">
        <f t="shared" si="76"/>
        <v>厚別区01私立04小規模A・B・C</v>
      </c>
      <c r="K536" s="294" t="str">
        <f t="shared" si="72"/>
        <v>厚別西クレヨン保育園</v>
      </c>
      <c r="L536" s="295"/>
      <c r="M536" s="294"/>
      <c r="V536" s="282"/>
      <c r="W536" s="282"/>
      <c r="X536" s="282"/>
      <c r="Y536" s="282"/>
      <c r="Z536" s="282"/>
      <c r="AA536" s="282"/>
      <c r="AB536" s="282"/>
      <c r="AC536" s="282"/>
      <c r="AD536" s="282"/>
      <c r="AE536" s="282"/>
      <c r="AF536" s="282"/>
      <c r="AG536" s="282"/>
      <c r="AH536" s="282"/>
      <c r="AI536" s="282"/>
      <c r="AJ536" s="282"/>
      <c r="AK536" s="282"/>
      <c r="AL536" s="282"/>
      <c r="AM536" s="282"/>
      <c r="AN536" s="282"/>
      <c r="AO536" s="282"/>
      <c r="AP536" s="282"/>
      <c r="AQ536" s="282"/>
      <c r="AR536" s="282"/>
      <c r="AS536" s="282"/>
      <c r="AT536" s="282"/>
      <c r="AU536" s="282"/>
      <c r="AV536" s="282"/>
      <c r="AW536" s="282"/>
      <c r="AX536" s="282"/>
      <c r="AY536" s="282"/>
      <c r="AZ536" s="282"/>
      <c r="BA536" s="282"/>
      <c r="BB536" s="282"/>
      <c r="BC536" s="282"/>
      <c r="BD536" s="282"/>
      <c r="BE536" s="282"/>
      <c r="BF536" s="282"/>
      <c r="BG536" s="282"/>
      <c r="BH536" s="282"/>
      <c r="BI536" s="282"/>
      <c r="BJ536" s="282"/>
      <c r="BK536" s="282"/>
      <c r="BL536" s="282"/>
      <c r="BM536" s="282"/>
      <c r="BN536" s="282"/>
      <c r="BO536" s="282"/>
      <c r="BP536" s="282"/>
      <c r="BQ536" s="282"/>
      <c r="BR536" s="282"/>
      <c r="BS536" s="282"/>
      <c r="BT536" s="282"/>
      <c r="BU536" s="282"/>
      <c r="BV536" s="282"/>
      <c r="BW536" s="282"/>
      <c r="BX536" s="282"/>
      <c r="BY536" s="282"/>
      <c r="BZ536" s="282"/>
      <c r="CA536" s="282"/>
      <c r="CB536" s="282"/>
      <c r="CC536" s="282"/>
      <c r="CD536" s="282"/>
      <c r="CE536" s="282"/>
      <c r="CF536" s="282"/>
      <c r="CG536" s="282"/>
      <c r="CH536" s="282"/>
      <c r="CI536" s="282"/>
      <c r="CJ536" s="282"/>
      <c r="CK536" s="282"/>
      <c r="CL536" s="282"/>
      <c r="CM536" s="282"/>
      <c r="CN536" s="282"/>
      <c r="CO536" s="282"/>
      <c r="CP536" s="282"/>
      <c r="CQ536" s="282"/>
      <c r="CR536" s="282"/>
      <c r="CS536" s="282"/>
      <c r="CT536" s="282"/>
      <c r="CU536" s="282"/>
      <c r="CV536" s="282"/>
      <c r="CW536" s="282"/>
      <c r="CX536" s="282"/>
      <c r="CY536" s="282"/>
      <c r="CZ536" s="282"/>
      <c r="DA536" s="282"/>
      <c r="DB536" s="282"/>
      <c r="DC536" s="282"/>
      <c r="DD536" s="282"/>
      <c r="DE536" s="282"/>
      <c r="DF536" s="282"/>
      <c r="DG536" s="282"/>
      <c r="DH536" s="282"/>
      <c r="DI536" s="282"/>
      <c r="DJ536" s="282"/>
      <c r="DK536" s="282"/>
      <c r="DL536" s="282"/>
      <c r="DM536" s="282"/>
      <c r="DN536" s="282"/>
      <c r="DO536" s="282"/>
      <c r="DP536" s="282"/>
      <c r="DQ536" s="282"/>
      <c r="DR536" s="282"/>
      <c r="DS536" s="282"/>
      <c r="DT536" s="282"/>
      <c r="DU536" s="282"/>
      <c r="DV536" s="282"/>
      <c r="DW536" s="282"/>
      <c r="DX536" s="282"/>
      <c r="DY536" s="282"/>
      <c r="DZ536" s="282"/>
      <c r="EA536" s="282"/>
      <c r="EB536" s="282"/>
      <c r="EC536" s="282"/>
      <c r="ED536" s="282"/>
      <c r="EE536" s="282"/>
      <c r="EF536" s="282"/>
      <c r="EG536" s="282"/>
      <c r="EH536" s="282"/>
      <c r="EI536" s="282"/>
      <c r="EJ536" s="282"/>
      <c r="EK536" s="282"/>
      <c r="EL536" s="282"/>
      <c r="EM536" s="282"/>
      <c r="EN536" s="282"/>
      <c r="EO536" s="282"/>
      <c r="EP536" s="282"/>
      <c r="EQ536" s="282"/>
      <c r="ER536" s="282"/>
      <c r="ES536" s="282"/>
      <c r="ET536" s="282"/>
      <c r="EU536" s="282"/>
      <c r="EV536" s="282"/>
      <c r="EW536" s="282"/>
      <c r="EX536" s="282"/>
      <c r="EY536" s="282"/>
      <c r="EZ536" s="282"/>
      <c r="FA536" s="282"/>
      <c r="FB536" s="282"/>
      <c r="FC536" s="282"/>
      <c r="FD536" s="282"/>
      <c r="FE536" s="282"/>
      <c r="FF536" s="282"/>
      <c r="FG536" s="282"/>
      <c r="FH536" s="282"/>
      <c r="FI536" s="282"/>
      <c r="FJ536" s="282"/>
      <c r="FK536" s="282"/>
      <c r="FL536" s="282"/>
      <c r="FM536" s="282"/>
      <c r="FN536" s="282"/>
      <c r="FO536" s="282"/>
      <c r="FP536" s="282"/>
      <c r="FQ536" s="282"/>
      <c r="FR536" s="282"/>
      <c r="FS536" s="282"/>
      <c r="FT536" s="282"/>
      <c r="FU536" s="282"/>
      <c r="FV536" s="282"/>
      <c r="FW536" s="282"/>
      <c r="FX536" s="282"/>
      <c r="FY536" s="282"/>
      <c r="FZ536" s="282"/>
      <c r="GA536" s="282"/>
      <c r="GB536" s="282"/>
      <c r="GC536" s="282"/>
      <c r="GD536" s="282"/>
      <c r="GE536" s="282"/>
      <c r="GF536" s="282"/>
      <c r="GG536" s="282"/>
      <c r="GH536" s="282"/>
      <c r="GI536" s="282"/>
      <c r="GJ536" s="282"/>
      <c r="GK536" s="282"/>
      <c r="GL536" s="282"/>
      <c r="GM536" s="282"/>
      <c r="GN536" s="282"/>
      <c r="GO536" s="282"/>
      <c r="GP536" s="282"/>
      <c r="GQ536" s="282"/>
      <c r="GR536" s="282"/>
      <c r="GS536" s="282"/>
      <c r="GT536" s="282"/>
      <c r="GU536" s="282"/>
      <c r="GV536" s="282"/>
      <c r="GW536" s="282"/>
      <c r="GX536" s="282"/>
      <c r="GY536" s="282"/>
      <c r="GZ536" s="282"/>
      <c r="HA536" s="282"/>
      <c r="HB536" s="282"/>
      <c r="HC536" s="282"/>
      <c r="HD536" s="282"/>
      <c r="HE536" s="282"/>
      <c r="HF536" s="282"/>
      <c r="HG536" s="282"/>
      <c r="HH536" s="282"/>
      <c r="HI536" s="282"/>
      <c r="HJ536" s="282"/>
      <c r="HK536" s="282"/>
      <c r="HL536" s="282"/>
      <c r="HM536" s="282"/>
      <c r="HN536" s="282"/>
      <c r="HO536" s="282"/>
      <c r="HP536" s="282"/>
      <c r="HQ536" s="282"/>
      <c r="HR536" s="282"/>
      <c r="HS536" s="282"/>
      <c r="HT536" s="282"/>
      <c r="HU536" s="282"/>
      <c r="HV536" s="282"/>
      <c r="HW536" s="282"/>
      <c r="HX536" s="282"/>
      <c r="HY536" s="282"/>
      <c r="HZ536" s="282"/>
      <c r="IA536" s="282"/>
      <c r="IB536" s="282"/>
      <c r="IC536" s="282"/>
      <c r="ID536" s="282"/>
      <c r="IE536" s="282"/>
      <c r="IF536" s="282"/>
      <c r="IG536" s="282"/>
      <c r="IH536" s="282"/>
      <c r="II536" s="282"/>
      <c r="IJ536" s="282"/>
      <c r="IK536" s="282"/>
    </row>
    <row r="537" spans="1:245">
      <c r="A537" s="301">
        <v>500046</v>
      </c>
      <c r="B537" s="314" t="s">
        <v>839</v>
      </c>
      <c r="C537" s="291" t="s">
        <v>563</v>
      </c>
      <c r="D537" s="291" t="s">
        <v>840</v>
      </c>
      <c r="E537" s="291" t="s">
        <v>319</v>
      </c>
      <c r="F537" s="292" t="s">
        <v>912</v>
      </c>
      <c r="G537" s="293">
        <f t="shared" si="75"/>
        <v>500046</v>
      </c>
      <c r="H537" s="293">
        <f>COUNTIF($J$4:J537,J537)</f>
        <v>1</v>
      </c>
      <c r="I537" s="293">
        <f>IF(H537=1,COUNTIF($H$4:H537,1),"")</f>
        <v>56</v>
      </c>
      <c r="J537" s="294" t="str">
        <f t="shared" si="76"/>
        <v>豊平区01私立04小規模A・B・C</v>
      </c>
      <c r="K537" s="294" t="str">
        <f t="shared" si="72"/>
        <v>ちびっこ保育るーむ札幌ドーム前園</v>
      </c>
      <c r="L537" s="295"/>
      <c r="M537" s="294"/>
      <c r="V537" s="282"/>
      <c r="W537" s="282"/>
      <c r="X537" s="282"/>
      <c r="Y537" s="282"/>
      <c r="Z537" s="282"/>
      <c r="AA537" s="282"/>
      <c r="AB537" s="282"/>
      <c r="AC537" s="282"/>
      <c r="AD537" s="282"/>
      <c r="AE537" s="282"/>
      <c r="AF537" s="282"/>
      <c r="AG537" s="282"/>
      <c r="AH537" s="282"/>
      <c r="AI537" s="282"/>
      <c r="AJ537" s="282"/>
      <c r="AK537" s="282"/>
      <c r="AL537" s="282"/>
      <c r="AM537" s="282"/>
      <c r="AN537" s="282"/>
      <c r="AO537" s="282"/>
      <c r="AP537" s="282"/>
      <c r="AQ537" s="282"/>
      <c r="AR537" s="282"/>
      <c r="AS537" s="282"/>
      <c r="AT537" s="282"/>
      <c r="AU537" s="282"/>
      <c r="AV537" s="282"/>
      <c r="AW537" s="282"/>
      <c r="AX537" s="282"/>
      <c r="AY537" s="282"/>
      <c r="AZ537" s="282"/>
      <c r="BA537" s="282"/>
      <c r="BB537" s="282"/>
      <c r="BC537" s="282"/>
      <c r="BD537" s="282"/>
      <c r="BE537" s="282"/>
      <c r="BF537" s="282"/>
      <c r="BG537" s="282"/>
      <c r="BH537" s="282"/>
      <c r="BI537" s="282"/>
      <c r="BJ537" s="282"/>
      <c r="BK537" s="282"/>
      <c r="BL537" s="282"/>
      <c r="BM537" s="282"/>
      <c r="BN537" s="282"/>
      <c r="BO537" s="282"/>
      <c r="BP537" s="282"/>
      <c r="BQ537" s="282"/>
      <c r="BR537" s="282"/>
      <c r="BS537" s="282"/>
      <c r="BT537" s="282"/>
      <c r="BU537" s="282"/>
      <c r="BV537" s="282"/>
      <c r="BW537" s="282"/>
      <c r="BX537" s="282"/>
      <c r="BY537" s="282"/>
      <c r="BZ537" s="282"/>
      <c r="CA537" s="282"/>
      <c r="CB537" s="282"/>
      <c r="CC537" s="282"/>
      <c r="CD537" s="282"/>
      <c r="CE537" s="282"/>
      <c r="CF537" s="282"/>
      <c r="CG537" s="282"/>
      <c r="CH537" s="282"/>
      <c r="CI537" s="282"/>
      <c r="CJ537" s="282"/>
      <c r="CK537" s="282"/>
      <c r="CL537" s="282"/>
      <c r="CM537" s="282"/>
      <c r="CN537" s="282"/>
      <c r="CO537" s="282"/>
      <c r="CP537" s="282"/>
      <c r="CQ537" s="282"/>
      <c r="CR537" s="282"/>
      <c r="CS537" s="282"/>
      <c r="CT537" s="282"/>
      <c r="CU537" s="282"/>
      <c r="CV537" s="282"/>
      <c r="CW537" s="282"/>
      <c r="CX537" s="282"/>
      <c r="CY537" s="282"/>
      <c r="CZ537" s="282"/>
      <c r="DA537" s="282"/>
      <c r="DB537" s="282"/>
      <c r="DC537" s="282"/>
      <c r="DD537" s="282"/>
      <c r="DE537" s="282"/>
      <c r="DF537" s="282"/>
      <c r="DG537" s="282"/>
      <c r="DH537" s="282"/>
      <c r="DI537" s="282"/>
      <c r="DJ537" s="282"/>
      <c r="DK537" s="282"/>
      <c r="DL537" s="282"/>
      <c r="DM537" s="282"/>
      <c r="DN537" s="282"/>
      <c r="DO537" s="282"/>
      <c r="DP537" s="282"/>
      <c r="DQ537" s="282"/>
      <c r="DR537" s="282"/>
      <c r="DS537" s="282"/>
      <c r="DT537" s="282"/>
      <c r="DU537" s="282"/>
      <c r="DV537" s="282"/>
      <c r="DW537" s="282"/>
      <c r="DX537" s="282"/>
      <c r="DY537" s="282"/>
      <c r="DZ537" s="282"/>
      <c r="EA537" s="282"/>
      <c r="EB537" s="282"/>
      <c r="EC537" s="282"/>
      <c r="ED537" s="282"/>
      <c r="EE537" s="282"/>
      <c r="EF537" s="282"/>
      <c r="EG537" s="282"/>
      <c r="EH537" s="282"/>
      <c r="EI537" s="282"/>
      <c r="EJ537" s="282"/>
      <c r="EK537" s="282"/>
      <c r="EL537" s="282"/>
      <c r="EM537" s="282"/>
      <c r="EN537" s="282"/>
      <c r="EO537" s="282"/>
      <c r="EP537" s="282"/>
      <c r="EQ537" s="282"/>
      <c r="ER537" s="282"/>
      <c r="ES537" s="282"/>
      <c r="ET537" s="282"/>
      <c r="EU537" s="282"/>
      <c r="EV537" s="282"/>
      <c r="EW537" s="282"/>
      <c r="EX537" s="282"/>
      <c r="EY537" s="282"/>
      <c r="EZ537" s="282"/>
      <c r="FA537" s="282"/>
      <c r="FB537" s="282"/>
      <c r="FC537" s="282"/>
      <c r="FD537" s="282"/>
      <c r="FE537" s="282"/>
      <c r="FF537" s="282"/>
      <c r="FG537" s="282"/>
      <c r="FH537" s="282"/>
      <c r="FI537" s="282"/>
      <c r="FJ537" s="282"/>
      <c r="FK537" s="282"/>
      <c r="FL537" s="282"/>
      <c r="FM537" s="282"/>
      <c r="FN537" s="282"/>
      <c r="FO537" s="282"/>
      <c r="FP537" s="282"/>
      <c r="FQ537" s="282"/>
      <c r="FR537" s="282"/>
      <c r="FS537" s="282"/>
      <c r="FT537" s="282"/>
      <c r="FU537" s="282"/>
      <c r="FV537" s="282"/>
      <c r="FW537" s="282"/>
      <c r="FX537" s="282"/>
      <c r="FY537" s="282"/>
      <c r="FZ537" s="282"/>
      <c r="GA537" s="282"/>
      <c r="GB537" s="282"/>
      <c r="GC537" s="282"/>
      <c r="GD537" s="282"/>
      <c r="GE537" s="282"/>
      <c r="GF537" s="282"/>
      <c r="GG537" s="282"/>
      <c r="GH537" s="282"/>
      <c r="GI537" s="282"/>
      <c r="GJ537" s="282"/>
      <c r="GK537" s="282"/>
      <c r="GL537" s="282"/>
      <c r="GM537" s="282"/>
      <c r="GN537" s="282"/>
      <c r="GO537" s="282"/>
      <c r="GP537" s="282"/>
      <c r="GQ537" s="282"/>
      <c r="GR537" s="282"/>
      <c r="GS537" s="282"/>
      <c r="GT537" s="282"/>
      <c r="GU537" s="282"/>
      <c r="GV537" s="282"/>
      <c r="GW537" s="282"/>
      <c r="GX537" s="282"/>
      <c r="GY537" s="282"/>
      <c r="GZ537" s="282"/>
      <c r="HA537" s="282"/>
      <c r="HB537" s="282"/>
      <c r="HC537" s="282"/>
      <c r="HD537" s="282"/>
      <c r="HE537" s="282"/>
      <c r="HF537" s="282"/>
      <c r="HG537" s="282"/>
      <c r="HH537" s="282"/>
      <c r="HI537" s="282"/>
      <c r="HJ537" s="282"/>
      <c r="HK537" s="282"/>
      <c r="HL537" s="282"/>
      <c r="HM537" s="282"/>
      <c r="HN537" s="282"/>
      <c r="HO537" s="282"/>
      <c r="HP537" s="282"/>
      <c r="HQ537" s="282"/>
      <c r="HR537" s="282"/>
      <c r="HS537" s="282"/>
      <c r="HT537" s="282"/>
      <c r="HU537" s="282"/>
      <c r="HV537" s="282"/>
      <c r="HW537" s="282"/>
      <c r="HX537" s="282"/>
      <c r="HY537" s="282"/>
      <c r="HZ537" s="282"/>
      <c r="IA537" s="282"/>
      <c r="IB537" s="282"/>
      <c r="IC537" s="282"/>
      <c r="ID537" s="282"/>
      <c r="IE537" s="282"/>
      <c r="IF537" s="282"/>
      <c r="IG537" s="282"/>
      <c r="IH537" s="282"/>
      <c r="II537" s="282"/>
      <c r="IJ537" s="282"/>
      <c r="IK537" s="282"/>
    </row>
    <row r="538" spans="1:245">
      <c r="A538" s="301">
        <v>500048</v>
      </c>
      <c r="B538" s="314" t="s">
        <v>839</v>
      </c>
      <c r="C538" s="291" t="s">
        <v>563</v>
      </c>
      <c r="D538" s="291" t="s">
        <v>840</v>
      </c>
      <c r="E538" s="291" t="s">
        <v>319</v>
      </c>
      <c r="F538" s="292" t="s">
        <v>913</v>
      </c>
      <c r="G538" s="293">
        <f t="shared" si="75"/>
        <v>500048</v>
      </c>
      <c r="H538" s="293">
        <f>COUNTIF($J$4:J538,J538)</f>
        <v>2</v>
      </c>
      <c r="I538" s="293" t="str">
        <f>IF(H538=1,COUNTIF($H$4:H538,1),"")</f>
        <v/>
      </c>
      <c r="J538" s="294" t="str">
        <f t="shared" si="76"/>
        <v>豊平区01私立04小規模A・B・C</v>
      </c>
      <c r="K538" s="294" t="str">
        <f t="shared" si="72"/>
        <v>太陽こころナーサリー平岸</v>
      </c>
      <c r="L538" s="295"/>
      <c r="M538" s="294"/>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282"/>
      <c r="AY538" s="282"/>
      <c r="AZ538" s="282"/>
      <c r="BA538" s="282"/>
      <c r="BB538" s="282"/>
      <c r="BC538" s="282"/>
      <c r="BD538" s="282"/>
      <c r="BE538" s="282"/>
      <c r="BF538" s="282"/>
      <c r="BG538" s="282"/>
      <c r="BH538" s="282"/>
      <c r="BI538" s="282"/>
      <c r="BJ538" s="282"/>
      <c r="BK538" s="282"/>
      <c r="BL538" s="282"/>
      <c r="BM538" s="282"/>
      <c r="BN538" s="282"/>
      <c r="BO538" s="282"/>
      <c r="BP538" s="282"/>
      <c r="BQ538" s="282"/>
      <c r="BR538" s="282"/>
      <c r="BS538" s="282"/>
      <c r="BT538" s="282"/>
      <c r="BU538" s="282"/>
      <c r="BV538" s="282"/>
      <c r="BW538" s="282"/>
      <c r="BX538" s="282"/>
      <c r="BY538" s="282"/>
      <c r="BZ538" s="282"/>
      <c r="CA538" s="282"/>
      <c r="CB538" s="282"/>
      <c r="CC538" s="282"/>
      <c r="CD538" s="282"/>
      <c r="CE538" s="282"/>
      <c r="CF538" s="282"/>
      <c r="CG538" s="282"/>
      <c r="CH538" s="282"/>
      <c r="CI538" s="282"/>
      <c r="CJ538" s="282"/>
      <c r="CK538" s="282"/>
      <c r="CL538" s="282"/>
      <c r="CM538" s="282"/>
      <c r="CN538" s="282"/>
      <c r="CO538" s="282"/>
      <c r="CP538" s="282"/>
      <c r="CQ538" s="282"/>
      <c r="CR538" s="282"/>
      <c r="CS538" s="282"/>
      <c r="CT538" s="282"/>
      <c r="CU538" s="282"/>
      <c r="CV538" s="282"/>
      <c r="CW538" s="282"/>
      <c r="CX538" s="282"/>
      <c r="CY538" s="282"/>
      <c r="CZ538" s="282"/>
      <c r="DA538" s="282"/>
      <c r="DB538" s="282"/>
      <c r="DC538" s="282"/>
      <c r="DD538" s="282"/>
      <c r="DE538" s="282"/>
      <c r="DF538" s="282"/>
      <c r="DG538" s="282"/>
      <c r="DH538" s="282"/>
      <c r="DI538" s="282"/>
      <c r="DJ538" s="282"/>
      <c r="DK538" s="282"/>
      <c r="DL538" s="282"/>
      <c r="DM538" s="282"/>
      <c r="DN538" s="282"/>
      <c r="DO538" s="282"/>
      <c r="DP538" s="282"/>
      <c r="DQ538" s="282"/>
      <c r="DR538" s="282"/>
      <c r="DS538" s="282"/>
      <c r="DT538" s="282"/>
      <c r="DU538" s="282"/>
      <c r="DV538" s="282"/>
      <c r="DW538" s="282"/>
      <c r="DX538" s="282"/>
      <c r="DY538" s="282"/>
      <c r="DZ538" s="282"/>
      <c r="EA538" s="282"/>
      <c r="EB538" s="282"/>
      <c r="EC538" s="282"/>
      <c r="ED538" s="282"/>
      <c r="EE538" s="282"/>
      <c r="EF538" s="282"/>
      <c r="EG538" s="282"/>
      <c r="EH538" s="282"/>
      <c r="EI538" s="282"/>
      <c r="EJ538" s="282"/>
      <c r="EK538" s="282"/>
      <c r="EL538" s="282"/>
      <c r="EM538" s="282"/>
      <c r="EN538" s="282"/>
      <c r="EO538" s="282"/>
      <c r="EP538" s="282"/>
      <c r="EQ538" s="282"/>
      <c r="ER538" s="282"/>
      <c r="ES538" s="282"/>
      <c r="ET538" s="282"/>
      <c r="EU538" s="282"/>
      <c r="EV538" s="282"/>
      <c r="EW538" s="282"/>
      <c r="EX538" s="282"/>
      <c r="EY538" s="282"/>
      <c r="EZ538" s="282"/>
      <c r="FA538" s="282"/>
      <c r="FB538" s="282"/>
      <c r="FC538" s="282"/>
      <c r="FD538" s="282"/>
      <c r="FE538" s="282"/>
      <c r="FF538" s="282"/>
      <c r="FG538" s="282"/>
      <c r="FH538" s="282"/>
      <c r="FI538" s="282"/>
      <c r="FJ538" s="282"/>
      <c r="FK538" s="282"/>
      <c r="FL538" s="282"/>
      <c r="FM538" s="282"/>
      <c r="FN538" s="282"/>
      <c r="FO538" s="282"/>
      <c r="FP538" s="282"/>
      <c r="FQ538" s="282"/>
      <c r="FR538" s="282"/>
      <c r="FS538" s="282"/>
      <c r="FT538" s="282"/>
      <c r="FU538" s="282"/>
      <c r="FV538" s="282"/>
      <c r="FW538" s="282"/>
      <c r="FX538" s="282"/>
      <c r="FY538" s="282"/>
      <c r="FZ538" s="282"/>
      <c r="GA538" s="282"/>
      <c r="GB538" s="282"/>
      <c r="GC538" s="282"/>
      <c r="GD538" s="282"/>
      <c r="GE538" s="282"/>
      <c r="GF538" s="282"/>
      <c r="GG538" s="282"/>
      <c r="GH538" s="282"/>
      <c r="GI538" s="282"/>
      <c r="GJ538" s="282"/>
      <c r="GK538" s="282"/>
      <c r="GL538" s="282"/>
      <c r="GM538" s="282"/>
      <c r="GN538" s="282"/>
      <c r="GO538" s="282"/>
      <c r="GP538" s="282"/>
      <c r="GQ538" s="282"/>
      <c r="GR538" s="282"/>
      <c r="GS538" s="282"/>
      <c r="GT538" s="282"/>
      <c r="GU538" s="282"/>
      <c r="GV538" s="282"/>
      <c r="GW538" s="282"/>
      <c r="GX538" s="282"/>
      <c r="GY538" s="282"/>
      <c r="GZ538" s="282"/>
      <c r="HA538" s="282"/>
      <c r="HB538" s="282"/>
      <c r="HC538" s="282"/>
      <c r="HD538" s="282"/>
      <c r="HE538" s="282"/>
      <c r="HF538" s="282"/>
      <c r="HG538" s="282"/>
      <c r="HH538" s="282"/>
      <c r="HI538" s="282"/>
      <c r="HJ538" s="282"/>
      <c r="HK538" s="282"/>
      <c r="HL538" s="282"/>
      <c r="HM538" s="282"/>
      <c r="HN538" s="282"/>
      <c r="HO538" s="282"/>
      <c r="HP538" s="282"/>
      <c r="HQ538" s="282"/>
      <c r="HR538" s="282"/>
      <c r="HS538" s="282"/>
      <c r="HT538" s="282"/>
      <c r="HU538" s="282"/>
      <c r="HV538" s="282"/>
      <c r="HW538" s="282"/>
      <c r="HX538" s="282"/>
      <c r="HY538" s="282"/>
      <c r="HZ538" s="282"/>
      <c r="IA538" s="282"/>
      <c r="IB538" s="282"/>
      <c r="IC538" s="282"/>
      <c r="ID538" s="282"/>
      <c r="IE538" s="282"/>
      <c r="IF538" s="282"/>
      <c r="IG538" s="282"/>
      <c r="IH538" s="282"/>
      <c r="II538" s="282"/>
      <c r="IJ538" s="282"/>
      <c r="IK538" s="282"/>
    </row>
    <row r="539" spans="1:245">
      <c r="A539" s="301">
        <v>500050</v>
      </c>
      <c r="B539" s="314" t="s">
        <v>839</v>
      </c>
      <c r="C539" s="291" t="s">
        <v>563</v>
      </c>
      <c r="D539" s="291" t="s">
        <v>840</v>
      </c>
      <c r="E539" s="291" t="s">
        <v>319</v>
      </c>
      <c r="F539" s="292" t="s">
        <v>914</v>
      </c>
      <c r="G539" s="293">
        <f t="shared" si="75"/>
        <v>500050</v>
      </c>
      <c r="H539" s="293">
        <f>COUNTIF($J$4:J539,J539)</f>
        <v>3</v>
      </c>
      <c r="I539" s="293" t="str">
        <f>IF(H539=1,COUNTIF($H$4:H539,1),"")</f>
        <v/>
      </c>
      <c r="J539" s="294" t="str">
        <f t="shared" si="76"/>
        <v>豊平区01私立04小規模A・B・C</v>
      </c>
      <c r="K539" s="294" t="str">
        <f t="shared" si="72"/>
        <v>あんあん保育園平岸ルーム</v>
      </c>
      <c r="L539" s="295"/>
      <c r="M539" s="294"/>
      <c r="V539" s="282"/>
      <c r="W539" s="282"/>
      <c r="X539" s="282"/>
      <c r="Y539" s="282"/>
      <c r="Z539" s="282"/>
      <c r="AA539" s="282"/>
      <c r="AB539" s="282"/>
      <c r="AC539" s="282"/>
      <c r="AD539" s="282"/>
      <c r="AE539" s="282"/>
      <c r="AF539" s="282"/>
      <c r="AG539" s="282"/>
      <c r="AH539" s="282"/>
      <c r="AI539" s="282"/>
      <c r="AJ539" s="282"/>
      <c r="AK539" s="282"/>
      <c r="AL539" s="282"/>
      <c r="AM539" s="282"/>
      <c r="AN539" s="282"/>
      <c r="AO539" s="282"/>
      <c r="AP539" s="282"/>
      <c r="AQ539" s="282"/>
      <c r="AR539" s="282"/>
      <c r="AS539" s="282"/>
      <c r="AT539" s="282"/>
      <c r="AU539" s="282"/>
      <c r="AV539" s="282"/>
      <c r="AW539" s="282"/>
      <c r="AX539" s="282"/>
      <c r="AY539" s="282"/>
      <c r="AZ539" s="282"/>
      <c r="BA539" s="282"/>
      <c r="BB539" s="282"/>
      <c r="BC539" s="282"/>
      <c r="BD539" s="282"/>
      <c r="BE539" s="282"/>
      <c r="BF539" s="282"/>
      <c r="BG539" s="282"/>
      <c r="BH539" s="282"/>
      <c r="BI539" s="282"/>
      <c r="BJ539" s="282"/>
      <c r="BK539" s="282"/>
      <c r="BL539" s="282"/>
      <c r="BM539" s="282"/>
      <c r="BN539" s="282"/>
      <c r="BO539" s="282"/>
      <c r="BP539" s="282"/>
      <c r="BQ539" s="282"/>
      <c r="BR539" s="282"/>
      <c r="BS539" s="282"/>
      <c r="BT539" s="282"/>
      <c r="BU539" s="282"/>
      <c r="BV539" s="282"/>
      <c r="BW539" s="282"/>
      <c r="BX539" s="282"/>
      <c r="BY539" s="282"/>
      <c r="BZ539" s="282"/>
      <c r="CA539" s="282"/>
      <c r="CB539" s="282"/>
      <c r="CC539" s="282"/>
      <c r="CD539" s="282"/>
      <c r="CE539" s="282"/>
      <c r="CF539" s="282"/>
      <c r="CG539" s="282"/>
      <c r="CH539" s="282"/>
      <c r="CI539" s="282"/>
      <c r="CJ539" s="282"/>
      <c r="CK539" s="282"/>
      <c r="CL539" s="282"/>
      <c r="CM539" s="282"/>
      <c r="CN539" s="282"/>
      <c r="CO539" s="282"/>
      <c r="CP539" s="282"/>
      <c r="CQ539" s="282"/>
      <c r="CR539" s="282"/>
      <c r="CS539" s="282"/>
      <c r="CT539" s="282"/>
      <c r="CU539" s="282"/>
      <c r="CV539" s="282"/>
      <c r="CW539" s="282"/>
      <c r="CX539" s="282"/>
      <c r="CY539" s="282"/>
      <c r="CZ539" s="282"/>
      <c r="DA539" s="282"/>
      <c r="DB539" s="282"/>
      <c r="DC539" s="282"/>
      <c r="DD539" s="282"/>
      <c r="DE539" s="282"/>
      <c r="DF539" s="282"/>
      <c r="DG539" s="282"/>
      <c r="DH539" s="282"/>
      <c r="DI539" s="282"/>
      <c r="DJ539" s="282"/>
      <c r="DK539" s="282"/>
      <c r="DL539" s="282"/>
      <c r="DM539" s="282"/>
      <c r="DN539" s="282"/>
      <c r="DO539" s="282"/>
      <c r="DP539" s="282"/>
      <c r="DQ539" s="282"/>
      <c r="DR539" s="282"/>
      <c r="DS539" s="282"/>
      <c r="DT539" s="282"/>
      <c r="DU539" s="282"/>
      <c r="DV539" s="282"/>
      <c r="DW539" s="282"/>
      <c r="DX539" s="282"/>
      <c r="DY539" s="282"/>
      <c r="DZ539" s="282"/>
      <c r="EA539" s="282"/>
      <c r="EB539" s="282"/>
      <c r="EC539" s="282"/>
      <c r="ED539" s="282"/>
      <c r="EE539" s="282"/>
      <c r="EF539" s="282"/>
      <c r="EG539" s="282"/>
      <c r="EH539" s="282"/>
      <c r="EI539" s="282"/>
      <c r="EJ539" s="282"/>
      <c r="EK539" s="282"/>
      <c r="EL539" s="282"/>
      <c r="EM539" s="282"/>
      <c r="EN539" s="282"/>
      <c r="EO539" s="282"/>
      <c r="EP539" s="282"/>
      <c r="EQ539" s="282"/>
      <c r="ER539" s="282"/>
      <c r="ES539" s="282"/>
      <c r="ET539" s="282"/>
      <c r="EU539" s="282"/>
      <c r="EV539" s="282"/>
      <c r="EW539" s="282"/>
      <c r="EX539" s="282"/>
      <c r="EY539" s="282"/>
      <c r="EZ539" s="282"/>
      <c r="FA539" s="282"/>
      <c r="FB539" s="282"/>
      <c r="FC539" s="282"/>
      <c r="FD539" s="282"/>
      <c r="FE539" s="282"/>
      <c r="FF539" s="282"/>
      <c r="FG539" s="282"/>
      <c r="FH539" s="282"/>
      <c r="FI539" s="282"/>
      <c r="FJ539" s="282"/>
      <c r="FK539" s="282"/>
      <c r="FL539" s="282"/>
      <c r="FM539" s="282"/>
      <c r="FN539" s="282"/>
      <c r="FO539" s="282"/>
      <c r="FP539" s="282"/>
      <c r="FQ539" s="282"/>
      <c r="FR539" s="282"/>
      <c r="FS539" s="282"/>
      <c r="FT539" s="282"/>
      <c r="FU539" s="282"/>
      <c r="FV539" s="282"/>
      <c r="FW539" s="282"/>
      <c r="FX539" s="282"/>
      <c r="FY539" s="282"/>
      <c r="FZ539" s="282"/>
      <c r="GA539" s="282"/>
      <c r="GB539" s="282"/>
      <c r="GC539" s="282"/>
      <c r="GD539" s="282"/>
      <c r="GE539" s="282"/>
      <c r="GF539" s="282"/>
      <c r="GG539" s="282"/>
      <c r="GH539" s="282"/>
      <c r="GI539" s="282"/>
      <c r="GJ539" s="282"/>
      <c r="GK539" s="282"/>
      <c r="GL539" s="282"/>
      <c r="GM539" s="282"/>
      <c r="GN539" s="282"/>
      <c r="GO539" s="282"/>
      <c r="GP539" s="282"/>
      <c r="GQ539" s="282"/>
      <c r="GR539" s="282"/>
      <c r="GS539" s="282"/>
      <c r="GT539" s="282"/>
      <c r="GU539" s="282"/>
      <c r="GV539" s="282"/>
      <c r="GW539" s="282"/>
      <c r="GX539" s="282"/>
      <c r="GY539" s="282"/>
      <c r="GZ539" s="282"/>
      <c r="HA539" s="282"/>
      <c r="HB539" s="282"/>
      <c r="HC539" s="282"/>
      <c r="HD539" s="282"/>
      <c r="HE539" s="282"/>
      <c r="HF539" s="282"/>
      <c r="HG539" s="282"/>
      <c r="HH539" s="282"/>
      <c r="HI539" s="282"/>
      <c r="HJ539" s="282"/>
      <c r="HK539" s="282"/>
      <c r="HL539" s="282"/>
      <c r="HM539" s="282"/>
      <c r="HN539" s="282"/>
      <c r="HO539" s="282"/>
      <c r="HP539" s="282"/>
      <c r="HQ539" s="282"/>
      <c r="HR539" s="282"/>
      <c r="HS539" s="282"/>
      <c r="HT539" s="282"/>
      <c r="HU539" s="282"/>
      <c r="HV539" s="282"/>
      <c r="HW539" s="282"/>
      <c r="HX539" s="282"/>
      <c r="HY539" s="282"/>
      <c r="HZ539" s="282"/>
      <c r="IA539" s="282"/>
      <c r="IB539" s="282"/>
      <c r="IC539" s="282"/>
      <c r="ID539" s="282"/>
      <c r="IE539" s="282"/>
      <c r="IF539" s="282"/>
      <c r="IG539" s="282"/>
      <c r="IH539" s="282"/>
      <c r="II539" s="282"/>
      <c r="IJ539" s="282"/>
      <c r="IK539" s="282"/>
    </row>
    <row r="540" spans="1:245">
      <c r="A540" s="301">
        <v>500056</v>
      </c>
      <c r="B540" s="314" t="s">
        <v>839</v>
      </c>
      <c r="C540" s="291" t="s">
        <v>563</v>
      </c>
      <c r="D540" s="291" t="s">
        <v>840</v>
      </c>
      <c r="E540" s="291" t="s">
        <v>319</v>
      </c>
      <c r="F540" s="292" t="s">
        <v>915</v>
      </c>
      <c r="G540" s="293">
        <f t="shared" si="75"/>
        <v>500056</v>
      </c>
      <c r="H540" s="293">
        <f>COUNTIF($J$4:J540,J540)</f>
        <v>4</v>
      </c>
      <c r="I540" s="293" t="str">
        <f>IF(H540=1,COUNTIF($H$4:H540,1),"")</f>
        <v/>
      </c>
      <c r="J540" s="294" t="str">
        <f t="shared" si="76"/>
        <v>豊平区01私立04小規模A・B・C</v>
      </c>
      <c r="K540" s="294" t="str">
        <f t="shared" si="72"/>
        <v>ナーサリーゆめの木</v>
      </c>
      <c r="L540" s="295"/>
      <c r="M540" s="294"/>
      <c r="V540" s="282"/>
      <c r="W540" s="282"/>
      <c r="X540" s="282"/>
      <c r="Y540" s="282"/>
      <c r="Z540" s="282"/>
      <c r="AA540" s="282"/>
      <c r="AB540" s="282"/>
      <c r="AC540" s="282"/>
      <c r="AD540" s="282"/>
      <c r="AE540" s="282"/>
      <c r="AF540" s="282"/>
      <c r="AG540" s="282"/>
      <c r="AH540" s="282"/>
      <c r="AI540" s="282"/>
      <c r="AJ540" s="282"/>
      <c r="AK540" s="282"/>
      <c r="AL540" s="282"/>
      <c r="AM540" s="282"/>
      <c r="AN540" s="282"/>
      <c r="AO540" s="282"/>
      <c r="AP540" s="282"/>
      <c r="AQ540" s="282"/>
      <c r="AR540" s="282"/>
      <c r="AS540" s="282"/>
      <c r="AT540" s="282"/>
      <c r="AU540" s="282"/>
      <c r="AV540" s="282"/>
      <c r="AW540" s="282"/>
      <c r="AX540" s="282"/>
      <c r="AY540" s="282"/>
      <c r="AZ540" s="282"/>
      <c r="BA540" s="282"/>
      <c r="BB540" s="282"/>
      <c r="BC540" s="282"/>
      <c r="BD540" s="282"/>
      <c r="BE540" s="282"/>
      <c r="BF540" s="282"/>
      <c r="BG540" s="282"/>
      <c r="BH540" s="282"/>
      <c r="BI540" s="282"/>
      <c r="BJ540" s="282"/>
      <c r="BK540" s="282"/>
      <c r="BL540" s="282"/>
      <c r="BM540" s="282"/>
      <c r="BN540" s="282"/>
      <c r="BO540" s="282"/>
      <c r="BP540" s="282"/>
      <c r="BQ540" s="282"/>
      <c r="BR540" s="282"/>
      <c r="BS540" s="282"/>
      <c r="BT540" s="282"/>
      <c r="BU540" s="282"/>
      <c r="BV540" s="282"/>
      <c r="BW540" s="282"/>
      <c r="BX540" s="282"/>
      <c r="BY540" s="282"/>
      <c r="BZ540" s="282"/>
      <c r="CA540" s="282"/>
      <c r="CB540" s="282"/>
      <c r="CC540" s="282"/>
      <c r="CD540" s="282"/>
      <c r="CE540" s="282"/>
      <c r="CF540" s="282"/>
      <c r="CG540" s="282"/>
      <c r="CH540" s="282"/>
      <c r="CI540" s="282"/>
      <c r="CJ540" s="282"/>
      <c r="CK540" s="282"/>
      <c r="CL540" s="282"/>
      <c r="CM540" s="282"/>
      <c r="CN540" s="282"/>
      <c r="CO540" s="282"/>
      <c r="CP540" s="282"/>
      <c r="CQ540" s="282"/>
      <c r="CR540" s="282"/>
      <c r="CS540" s="282"/>
      <c r="CT540" s="282"/>
      <c r="CU540" s="282"/>
      <c r="CV540" s="282"/>
      <c r="CW540" s="282"/>
      <c r="CX540" s="282"/>
      <c r="CY540" s="282"/>
      <c r="CZ540" s="282"/>
      <c r="DA540" s="282"/>
      <c r="DB540" s="282"/>
      <c r="DC540" s="282"/>
      <c r="DD540" s="282"/>
      <c r="DE540" s="282"/>
      <c r="DF540" s="282"/>
      <c r="DG540" s="282"/>
      <c r="DH540" s="282"/>
      <c r="DI540" s="282"/>
      <c r="DJ540" s="282"/>
      <c r="DK540" s="282"/>
      <c r="DL540" s="282"/>
      <c r="DM540" s="282"/>
      <c r="DN540" s="282"/>
      <c r="DO540" s="282"/>
      <c r="DP540" s="282"/>
      <c r="DQ540" s="282"/>
      <c r="DR540" s="282"/>
      <c r="DS540" s="282"/>
      <c r="DT540" s="282"/>
      <c r="DU540" s="282"/>
      <c r="DV540" s="282"/>
      <c r="DW540" s="282"/>
      <c r="DX540" s="282"/>
      <c r="DY540" s="282"/>
      <c r="DZ540" s="282"/>
      <c r="EA540" s="282"/>
      <c r="EB540" s="282"/>
      <c r="EC540" s="282"/>
      <c r="ED540" s="282"/>
      <c r="EE540" s="282"/>
      <c r="EF540" s="282"/>
      <c r="EG540" s="282"/>
      <c r="EH540" s="282"/>
      <c r="EI540" s="282"/>
      <c r="EJ540" s="282"/>
      <c r="EK540" s="282"/>
      <c r="EL540" s="282"/>
      <c r="EM540" s="282"/>
      <c r="EN540" s="282"/>
      <c r="EO540" s="282"/>
      <c r="EP540" s="282"/>
      <c r="EQ540" s="282"/>
      <c r="ER540" s="282"/>
      <c r="ES540" s="282"/>
      <c r="ET540" s="282"/>
      <c r="EU540" s="282"/>
      <c r="EV540" s="282"/>
      <c r="EW540" s="282"/>
      <c r="EX540" s="282"/>
      <c r="EY540" s="282"/>
      <c r="EZ540" s="282"/>
      <c r="FA540" s="282"/>
      <c r="FB540" s="282"/>
      <c r="FC540" s="282"/>
      <c r="FD540" s="282"/>
      <c r="FE540" s="282"/>
      <c r="FF540" s="282"/>
      <c r="FG540" s="282"/>
      <c r="FH540" s="282"/>
      <c r="FI540" s="282"/>
      <c r="FJ540" s="282"/>
      <c r="FK540" s="282"/>
      <c r="FL540" s="282"/>
      <c r="FM540" s="282"/>
      <c r="FN540" s="282"/>
      <c r="FO540" s="282"/>
      <c r="FP540" s="282"/>
      <c r="FQ540" s="282"/>
      <c r="FR540" s="282"/>
      <c r="FS540" s="282"/>
      <c r="FT540" s="282"/>
      <c r="FU540" s="282"/>
      <c r="FV540" s="282"/>
      <c r="FW540" s="282"/>
      <c r="FX540" s="282"/>
      <c r="FY540" s="282"/>
      <c r="FZ540" s="282"/>
      <c r="GA540" s="282"/>
      <c r="GB540" s="282"/>
      <c r="GC540" s="282"/>
      <c r="GD540" s="282"/>
      <c r="GE540" s="282"/>
      <c r="GF540" s="282"/>
      <c r="GG540" s="282"/>
      <c r="GH540" s="282"/>
      <c r="GI540" s="282"/>
      <c r="GJ540" s="282"/>
      <c r="GK540" s="282"/>
      <c r="GL540" s="282"/>
      <c r="GM540" s="282"/>
      <c r="GN540" s="282"/>
      <c r="GO540" s="282"/>
      <c r="GP540" s="282"/>
      <c r="GQ540" s="282"/>
      <c r="GR540" s="282"/>
      <c r="GS540" s="282"/>
      <c r="GT540" s="282"/>
      <c r="GU540" s="282"/>
      <c r="GV540" s="282"/>
      <c r="GW540" s="282"/>
      <c r="GX540" s="282"/>
      <c r="GY540" s="282"/>
      <c r="GZ540" s="282"/>
      <c r="HA540" s="282"/>
      <c r="HB540" s="282"/>
      <c r="HC540" s="282"/>
      <c r="HD540" s="282"/>
      <c r="HE540" s="282"/>
      <c r="HF540" s="282"/>
      <c r="HG540" s="282"/>
      <c r="HH540" s="282"/>
      <c r="HI540" s="282"/>
      <c r="HJ540" s="282"/>
      <c r="HK540" s="282"/>
      <c r="HL540" s="282"/>
      <c r="HM540" s="282"/>
      <c r="HN540" s="282"/>
      <c r="HO540" s="282"/>
      <c r="HP540" s="282"/>
      <c r="HQ540" s="282"/>
      <c r="HR540" s="282"/>
      <c r="HS540" s="282"/>
      <c r="HT540" s="282"/>
      <c r="HU540" s="282"/>
      <c r="HV540" s="282"/>
      <c r="HW540" s="282"/>
      <c r="HX540" s="282"/>
      <c r="HY540" s="282"/>
      <c r="HZ540" s="282"/>
      <c r="IA540" s="282"/>
      <c r="IB540" s="282"/>
      <c r="IC540" s="282"/>
      <c r="ID540" s="282"/>
      <c r="IE540" s="282"/>
      <c r="IF540" s="282"/>
      <c r="IG540" s="282"/>
      <c r="IH540" s="282"/>
      <c r="II540" s="282"/>
      <c r="IJ540" s="282"/>
      <c r="IK540" s="282"/>
    </row>
    <row r="541" spans="1:245">
      <c r="A541" s="301">
        <v>500057</v>
      </c>
      <c r="B541" s="314" t="s">
        <v>839</v>
      </c>
      <c r="C541" s="291" t="s">
        <v>563</v>
      </c>
      <c r="D541" s="291" t="s">
        <v>840</v>
      </c>
      <c r="E541" s="291" t="s">
        <v>319</v>
      </c>
      <c r="F541" s="292" t="s">
        <v>916</v>
      </c>
      <c r="G541" s="293">
        <f t="shared" si="75"/>
        <v>500057</v>
      </c>
      <c r="H541" s="293">
        <f>COUNTIF($J$4:J541,J541)</f>
        <v>5</v>
      </c>
      <c r="I541" s="293" t="str">
        <f>IF(H541=1,COUNTIF($H$4:H541,1),"")</f>
        <v/>
      </c>
      <c r="J541" s="294" t="str">
        <f t="shared" si="76"/>
        <v>豊平区01私立04小規模A・B・C</v>
      </c>
      <c r="K541" s="294" t="str">
        <f t="shared" si="72"/>
        <v>美晴の家保育園</v>
      </c>
      <c r="L541" s="295"/>
      <c r="M541" s="294"/>
      <c r="V541" s="282"/>
      <c r="W541" s="282"/>
      <c r="X541" s="282"/>
      <c r="Y541" s="282"/>
      <c r="Z541" s="282"/>
      <c r="AA541" s="282"/>
      <c r="AB541" s="282"/>
      <c r="AC541" s="282"/>
      <c r="AD541" s="282"/>
      <c r="AE541" s="282"/>
      <c r="AF541" s="282"/>
      <c r="AG541" s="282"/>
      <c r="AH541" s="282"/>
      <c r="AI541" s="282"/>
      <c r="AJ541" s="282"/>
      <c r="AK541" s="282"/>
      <c r="AL541" s="282"/>
      <c r="AM541" s="282"/>
      <c r="AN541" s="282"/>
      <c r="AO541" s="282"/>
      <c r="AP541" s="282"/>
      <c r="AQ541" s="282"/>
      <c r="AR541" s="282"/>
      <c r="AS541" s="282"/>
      <c r="AT541" s="282"/>
      <c r="AU541" s="282"/>
      <c r="AV541" s="282"/>
      <c r="AW541" s="282"/>
      <c r="AX541" s="282"/>
      <c r="AY541" s="282"/>
      <c r="AZ541" s="282"/>
      <c r="BA541" s="282"/>
      <c r="BB541" s="282"/>
      <c r="BC541" s="282"/>
      <c r="BD541" s="282"/>
      <c r="BE541" s="282"/>
      <c r="BF541" s="282"/>
      <c r="BG541" s="282"/>
      <c r="BH541" s="282"/>
      <c r="BI541" s="282"/>
      <c r="BJ541" s="282"/>
      <c r="BK541" s="282"/>
      <c r="BL541" s="282"/>
      <c r="BM541" s="282"/>
      <c r="BN541" s="282"/>
      <c r="BO541" s="282"/>
      <c r="BP541" s="282"/>
      <c r="BQ541" s="282"/>
      <c r="BR541" s="282"/>
      <c r="BS541" s="282"/>
      <c r="BT541" s="282"/>
      <c r="BU541" s="282"/>
      <c r="BV541" s="282"/>
      <c r="BW541" s="282"/>
      <c r="BX541" s="282"/>
      <c r="BY541" s="282"/>
      <c r="BZ541" s="282"/>
      <c r="CA541" s="282"/>
      <c r="CB541" s="282"/>
      <c r="CC541" s="282"/>
      <c r="CD541" s="282"/>
      <c r="CE541" s="282"/>
      <c r="CF541" s="282"/>
      <c r="CG541" s="282"/>
      <c r="CH541" s="282"/>
      <c r="CI541" s="282"/>
      <c r="CJ541" s="282"/>
      <c r="CK541" s="282"/>
      <c r="CL541" s="282"/>
      <c r="CM541" s="282"/>
      <c r="CN541" s="282"/>
      <c r="CO541" s="282"/>
      <c r="CP541" s="282"/>
      <c r="CQ541" s="282"/>
      <c r="CR541" s="282"/>
      <c r="CS541" s="282"/>
      <c r="CT541" s="282"/>
      <c r="CU541" s="282"/>
      <c r="CV541" s="282"/>
      <c r="CW541" s="282"/>
      <c r="CX541" s="282"/>
      <c r="CY541" s="282"/>
      <c r="CZ541" s="282"/>
      <c r="DA541" s="282"/>
      <c r="DB541" s="282"/>
      <c r="DC541" s="282"/>
      <c r="DD541" s="282"/>
      <c r="DE541" s="282"/>
      <c r="DF541" s="282"/>
      <c r="DG541" s="282"/>
      <c r="DH541" s="282"/>
      <c r="DI541" s="282"/>
      <c r="DJ541" s="282"/>
      <c r="DK541" s="282"/>
      <c r="DL541" s="282"/>
      <c r="DM541" s="282"/>
      <c r="DN541" s="282"/>
      <c r="DO541" s="282"/>
      <c r="DP541" s="282"/>
      <c r="DQ541" s="282"/>
      <c r="DR541" s="282"/>
      <c r="DS541" s="282"/>
      <c r="DT541" s="282"/>
      <c r="DU541" s="282"/>
      <c r="DV541" s="282"/>
      <c r="DW541" s="282"/>
      <c r="DX541" s="282"/>
      <c r="DY541" s="282"/>
      <c r="DZ541" s="282"/>
      <c r="EA541" s="282"/>
      <c r="EB541" s="282"/>
      <c r="EC541" s="282"/>
      <c r="ED541" s="282"/>
      <c r="EE541" s="282"/>
      <c r="EF541" s="282"/>
      <c r="EG541" s="282"/>
      <c r="EH541" s="282"/>
      <c r="EI541" s="282"/>
      <c r="EJ541" s="282"/>
      <c r="EK541" s="282"/>
      <c r="EL541" s="282"/>
      <c r="EM541" s="282"/>
      <c r="EN541" s="282"/>
      <c r="EO541" s="282"/>
      <c r="EP541" s="282"/>
      <c r="EQ541" s="282"/>
      <c r="ER541" s="282"/>
      <c r="ES541" s="282"/>
      <c r="ET541" s="282"/>
      <c r="EU541" s="282"/>
      <c r="EV541" s="282"/>
      <c r="EW541" s="282"/>
      <c r="EX541" s="282"/>
      <c r="EY541" s="282"/>
      <c r="EZ541" s="282"/>
      <c r="FA541" s="282"/>
      <c r="FB541" s="282"/>
      <c r="FC541" s="282"/>
      <c r="FD541" s="282"/>
      <c r="FE541" s="282"/>
      <c r="FF541" s="282"/>
      <c r="FG541" s="282"/>
      <c r="FH541" s="282"/>
      <c r="FI541" s="282"/>
      <c r="FJ541" s="282"/>
      <c r="FK541" s="282"/>
      <c r="FL541" s="282"/>
      <c r="FM541" s="282"/>
      <c r="FN541" s="282"/>
      <c r="FO541" s="282"/>
      <c r="FP541" s="282"/>
      <c r="FQ541" s="282"/>
      <c r="FR541" s="282"/>
      <c r="FS541" s="282"/>
      <c r="FT541" s="282"/>
      <c r="FU541" s="282"/>
      <c r="FV541" s="282"/>
      <c r="FW541" s="282"/>
      <c r="FX541" s="282"/>
      <c r="FY541" s="282"/>
      <c r="FZ541" s="282"/>
      <c r="GA541" s="282"/>
      <c r="GB541" s="282"/>
      <c r="GC541" s="282"/>
      <c r="GD541" s="282"/>
      <c r="GE541" s="282"/>
      <c r="GF541" s="282"/>
      <c r="GG541" s="282"/>
      <c r="GH541" s="282"/>
      <c r="GI541" s="282"/>
      <c r="GJ541" s="282"/>
      <c r="GK541" s="282"/>
      <c r="GL541" s="282"/>
      <c r="GM541" s="282"/>
      <c r="GN541" s="282"/>
      <c r="GO541" s="282"/>
      <c r="GP541" s="282"/>
      <c r="GQ541" s="282"/>
      <c r="GR541" s="282"/>
      <c r="GS541" s="282"/>
      <c r="GT541" s="282"/>
      <c r="GU541" s="282"/>
      <c r="GV541" s="282"/>
      <c r="GW541" s="282"/>
      <c r="GX541" s="282"/>
      <c r="GY541" s="282"/>
      <c r="GZ541" s="282"/>
      <c r="HA541" s="282"/>
      <c r="HB541" s="282"/>
      <c r="HC541" s="282"/>
      <c r="HD541" s="282"/>
      <c r="HE541" s="282"/>
      <c r="HF541" s="282"/>
      <c r="HG541" s="282"/>
      <c r="HH541" s="282"/>
      <c r="HI541" s="282"/>
      <c r="HJ541" s="282"/>
      <c r="HK541" s="282"/>
      <c r="HL541" s="282"/>
      <c r="HM541" s="282"/>
      <c r="HN541" s="282"/>
      <c r="HO541" s="282"/>
      <c r="HP541" s="282"/>
      <c r="HQ541" s="282"/>
      <c r="HR541" s="282"/>
      <c r="HS541" s="282"/>
      <c r="HT541" s="282"/>
      <c r="HU541" s="282"/>
      <c r="HV541" s="282"/>
      <c r="HW541" s="282"/>
      <c r="HX541" s="282"/>
      <c r="HY541" s="282"/>
      <c r="HZ541" s="282"/>
      <c r="IA541" s="282"/>
      <c r="IB541" s="282"/>
      <c r="IC541" s="282"/>
      <c r="ID541" s="282"/>
      <c r="IE541" s="282"/>
      <c r="IF541" s="282"/>
      <c r="IG541" s="282"/>
      <c r="IH541" s="282"/>
      <c r="II541" s="282"/>
      <c r="IJ541" s="282"/>
      <c r="IK541" s="282"/>
    </row>
    <row r="542" spans="1:245">
      <c r="A542" s="301">
        <v>500060</v>
      </c>
      <c r="B542" s="314" t="s">
        <v>839</v>
      </c>
      <c r="C542" s="291" t="s">
        <v>563</v>
      </c>
      <c r="D542" s="291" t="s">
        <v>840</v>
      </c>
      <c r="E542" s="291" t="s">
        <v>319</v>
      </c>
      <c r="F542" s="292" t="s">
        <v>917</v>
      </c>
      <c r="G542" s="293">
        <f t="shared" si="75"/>
        <v>500060</v>
      </c>
      <c r="H542" s="293">
        <f>COUNTIF($J$4:J542,J542)</f>
        <v>6</v>
      </c>
      <c r="I542" s="293" t="str">
        <f>IF(H542=1,COUNTIF($H$4:H542,1),"")</f>
        <v/>
      </c>
      <c r="J542" s="294" t="str">
        <f t="shared" si="76"/>
        <v>豊平区01私立04小規模A・B・C</v>
      </c>
      <c r="K542" s="294" t="str">
        <f t="shared" si="72"/>
        <v>札幌じけい保育園</v>
      </c>
      <c r="L542" s="295"/>
      <c r="M542" s="294"/>
      <c r="V542" s="282"/>
      <c r="W542" s="282"/>
      <c r="X542" s="282"/>
      <c r="Y542" s="282"/>
      <c r="Z542" s="282"/>
      <c r="AA542" s="282"/>
      <c r="AB542" s="282"/>
      <c r="AC542" s="282"/>
      <c r="AD542" s="282"/>
      <c r="AE542" s="282"/>
      <c r="AF542" s="282"/>
      <c r="AG542" s="282"/>
      <c r="AH542" s="282"/>
      <c r="AI542" s="282"/>
      <c r="AJ542" s="282"/>
      <c r="AK542" s="282"/>
      <c r="AL542" s="282"/>
      <c r="AM542" s="282"/>
      <c r="AN542" s="282"/>
      <c r="AO542" s="282"/>
      <c r="AP542" s="282"/>
      <c r="AQ542" s="282"/>
      <c r="AR542" s="282"/>
      <c r="AS542" s="282"/>
      <c r="AT542" s="282"/>
      <c r="AU542" s="282"/>
      <c r="AV542" s="282"/>
      <c r="AW542" s="282"/>
      <c r="AX542" s="282"/>
      <c r="AY542" s="282"/>
      <c r="AZ542" s="282"/>
      <c r="BA542" s="282"/>
      <c r="BB542" s="282"/>
      <c r="BC542" s="282"/>
      <c r="BD542" s="282"/>
      <c r="BE542" s="282"/>
      <c r="BF542" s="282"/>
      <c r="BG542" s="282"/>
      <c r="BH542" s="282"/>
      <c r="BI542" s="282"/>
      <c r="BJ542" s="282"/>
      <c r="BK542" s="282"/>
      <c r="BL542" s="282"/>
      <c r="BM542" s="282"/>
      <c r="BN542" s="282"/>
      <c r="BO542" s="282"/>
      <c r="BP542" s="282"/>
      <c r="BQ542" s="282"/>
      <c r="BR542" s="282"/>
      <c r="BS542" s="282"/>
      <c r="BT542" s="282"/>
      <c r="BU542" s="282"/>
      <c r="BV542" s="282"/>
      <c r="BW542" s="282"/>
      <c r="BX542" s="282"/>
      <c r="BY542" s="282"/>
      <c r="BZ542" s="282"/>
      <c r="CA542" s="282"/>
      <c r="CB542" s="282"/>
      <c r="CC542" s="282"/>
      <c r="CD542" s="282"/>
      <c r="CE542" s="282"/>
      <c r="CF542" s="282"/>
      <c r="CG542" s="282"/>
      <c r="CH542" s="282"/>
      <c r="CI542" s="282"/>
      <c r="CJ542" s="282"/>
      <c r="CK542" s="282"/>
      <c r="CL542" s="282"/>
      <c r="CM542" s="282"/>
      <c r="CN542" s="282"/>
      <c r="CO542" s="282"/>
      <c r="CP542" s="282"/>
      <c r="CQ542" s="282"/>
      <c r="CR542" s="282"/>
      <c r="CS542" s="282"/>
      <c r="CT542" s="282"/>
      <c r="CU542" s="282"/>
      <c r="CV542" s="282"/>
      <c r="CW542" s="282"/>
      <c r="CX542" s="282"/>
      <c r="CY542" s="282"/>
      <c r="CZ542" s="282"/>
      <c r="DA542" s="282"/>
      <c r="DB542" s="282"/>
      <c r="DC542" s="282"/>
      <c r="DD542" s="282"/>
      <c r="DE542" s="282"/>
      <c r="DF542" s="282"/>
      <c r="DG542" s="282"/>
      <c r="DH542" s="282"/>
      <c r="DI542" s="282"/>
      <c r="DJ542" s="282"/>
      <c r="DK542" s="282"/>
      <c r="DL542" s="282"/>
      <c r="DM542" s="282"/>
      <c r="DN542" s="282"/>
      <c r="DO542" s="282"/>
      <c r="DP542" s="282"/>
      <c r="DQ542" s="282"/>
      <c r="DR542" s="282"/>
      <c r="DS542" s="282"/>
      <c r="DT542" s="282"/>
      <c r="DU542" s="282"/>
      <c r="DV542" s="282"/>
      <c r="DW542" s="282"/>
      <c r="DX542" s="282"/>
      <c r="DY542" s="282"/>
      <c r="DZ542" s="282"/>
      <c r="EA542" s="282"/>
      <c r="EB542" s="282"/>
      <c r="EC542" s="282"/>
      <c r="ED542" s="282"/>
      <c r="EE542" s="282"/>
      <c r="EF542" s="282"/>
      <c r="EG542" s="282"/>
      <c r="EH542" s="282"/>
      <c r="EI542" s="282"/>
      <c r="EJ542" s="282"/>
      <c r="EK542" s="282"/>
      <c r="EL542" s="282"/>
      <c r="EM542" s="282"/>
      <c r="EN542" s="282"/>
      <c r="EO542" s="282"/>
      <c r="EP542" s="282"/>
      <c r="EQ542" s="282"/>
      <c r="ER542" s="282"/>
      <c r="ES542" s="282"/>
      <c r="ET542" s="282"/>
      <c r="EU542" s="282"/>
      <c r="EV542" s="282"/>
      <c r="EW542" s="282"/>
      <c r="EX542" s="282"/>
      <c r="EY542" s="282"/>
      <c r="EZ542" s="282"/>
      <c r="FA542" s="282"/>
      <c r="FB542" s="282"/>
      <c r="FC542" s="282"/>
      <c r="FD542" s="282"/>
      <c r="FE542" s="282"/>
      <c r="FF542" s="282"/>
      <c r="FG542" s="282"/>
      <c r="FH542" s="282"/>
      <c r="FI542" s="282"/>
      <c r="FJ542" s="282"/>
      <c r="FK542" s="282"/>
      <c r="FL542" s="282"/>
      <c r="FM542" s="282"/>
      <c r="FN542" s="282"/>
      <c r="FO542" s="282"/>
      <c r="FP542" s="282"/>
      <c r="FQ542" s="282"/>
      <c r="FR542" s="282"/>
      <c r="FS542" s="282"/>
      <c r="FT542" s="282"/>
      <c r="FU542" s="282"/>
      <c r="FV542" s="282"/>
      <c r="FW542" s="282"/>
      <c r="FX542" s="282"/>
      <c r="FY542" s="282"/>
      <c r="FZ542" s="282"/>
      <c r="GA542" s="282"/>
      <c r="GB542" s="282"/>
      <c r="GC542" s="282"/>
      <c r="GD542" s="282"/>
      <c r="GE542" s="282"/>
      <c r="GF542" s="282"/>
      <c r="GG542" s="282"/>
      <c r="GH542" s="282"/>
      <c r="GI542" s="282"/>
      <c r="GJ542" s="282"/>
      <c r="GK542" s="282"/>
      <c r="GL542" s="282"/>
      <c r="GM542" s="282"/>
      <c r="GN542" s="282"/>
      <c r="GO542" s="282"/>
      <c r="GP542" s="282"/>
      <c r="GQ542" s="282"/>
      <c r="GR542" s="282"/>
      <c r="GS542" s="282"/>
      <c r="GT542" s="282"/>
      <c r="GU542" s="282"/>
      <c r="GV542" s="282"/>
      <c r="GW542" s="282"/>
      <c r="GX542" s="282"/>
      <c r="GY542" s="282"/>
      <c r="GZ542" s="282"/>
      <c r="HA542" s="282"/>
      <c r="HB542" s="282"/>
      <c r="HC542" s="282"/>
      <c r="HD542" s="282"/>
      <c r="HE542" s="282"/>
      <c r="HF542" s="282"/>
      <c r="HG542" s="282"/>
      <c r="HH542" s="282"/>
      <c r="HI542" s="282"/>
      <c r="HJ542" s="282"/>
      <c r="HK542" s="282"/>
      <c r="HL542" s="282"/>
      <c r="HM542" s="282"/>
      <c r="HN542" s="282"/>
      <c r="HO542" s="282"/>
      <c r="HP542" s="282"/>
      <c r="HQ542" s="282"/>
      <c r="HR542" s="282"/>
      <c r="HS542" s="282"/>
      <c r="HT542" s="282"/>
      <c r="HU542" s="282"/>
      <c r="HV542" s="282"/>
      <c r="HW542" s="282"/>
      <c r="HX542" s="282"/>
      <c r="HY542" s="282"/>
      <c r="HZ542" s="282"/>
      <c r="IA542" s="282"/>
      <c r="IB542" s="282"/>
      <c r="IC542" s="282"/>
      <c r="ID542" s="282"/>
      <c r="IE542" s="282"/>
      <c r="IF542" s="282"/>
      <c r="IG542" s="282"/>
      <c r="IH542" s="282"/>
      <c r="II542" s="282"/>
      <c r="IJ542" s="282"/>
      <c r="IK542" s="282"/>
    </row>
    <row r="543" spans="1:245">
      <c r="A543" s="301">
        <v>500061</v>
      </c>
      <c r="B543" s="314" t="s">
        <v>839</v>
      </c>
      <c r="C543" s="291" t="s">
        <v>563</v>
      </c>
      <c r="D543" s="291" t="s">
        <v>840</v>
      </c>
      <c r="E543" s="291" t="s">
        <v>319</v>
      </c>
      <c r="F543" s="292" t="s">
        <v>918</v>
      </c>
      <c r="G543" s="293">
        <f t="shared" si="75"/>
        <v>500061</v>
      </c>
      <c r="H543" s="293">
        <f>COUNTIF($J$4:J543,J543)</f>
        <v>7</v>
      </c>
      <c r="I543" s="293" t="str">
        <f>IF(H543=1,COUNTIF($H$4:H543,1),"")</f>
        <v/>
      </c>
      <c r="J543" s="294" t="str">
        <f t="shared" si="76"/>
        <v>豊平区01私立04小規模A・B・C</v>
      </c>
      <c r="K543" s="294" t="str">
        <f t="shared" si="72"/>
        <v>ペガサス</v>
      </c>
      <c r="L543" s="295"/>
      <c r="M543" s="294"/>
      <c r="V543" s="282"/>
      <c r="W543" s="282"/>
      <c r="X543" s="282"/>
      <c r="Y543" s="282"/>
      <c r="Z543" s="282"/>
      <c r="AA543" s="282"/>
      <c r="AB543" s="282"/>
      <c r="AC543" s="282"/>
      <c r="AD543" s="282"/>
      <c r="AE543" s="282"/>
      <c r="AF543" s="282"/>
      <c r="AG543" s="282"/>
      <c r="AH543" s="282"/>
      <c r="AI543" s="282"/>
      <c r="AJ543" s="282"/>
      <c r="AK543" s="282"/>
      <c r="AL543" s="282"/>
      <c r="AM543" s="282"/>
      <c r="AN543" s="282"/>
      <c r="AO543" s="282"/>
      <c r="AP543" s="282"/>
      <c r="AQ543" s="282"/>
      <c r="AR543" s="282"/>
      <c r="AS543" s="282"/>
      <c r="AT543" s="282"/>
      <c r="AU543" s="282"/>
      <c r="AV543" s="282"/>
      <c r="AW543" s="282"/>
      <c r="AX543" s="282"/>
      <c r="AY543" s="282"/>
      <c r="AZ543" s="282"/>
      <c r="BA543" s="282"/>
      <c r="BB543" s="282"/>
      <c r="BC543" s="282"/>
      <c r="BD543" s="282"/>
      <c r="BE543" s="282"/>
      <c r="BF543" s="282"/>
      <c r="BG543" s="282"/>
      <c r="BH543" s="282"/>
      <c r="BI543" s="282"/>
      <c r="BJ543" s="282"/>
      <c r="BK543" s="282"/>
      <c r="BL543" s="282"/>
      <c r="BM543" s="282"/>
      <c r="BN543" s="282"/>
      <c r="BO543" s="282"/>
      <c r="BP543" s="282"/>
      <c r="BQ543" s="282"/>
      <c r="BR543" s="282"/>
      <c r="BS543" s="282"/>
      <c r="BT543" s="282"/>
      <c r="BU543" s="282"/>
      <c r="BV543" s="282"/>
      <c r="BW543" s="282"/>
      <c r="BX543" s="282"/>
      <c r="BY543" s="282"/>
      <c r="BZ543" s="282"/>
      <c r="CA543" s="282"/>
      <c r="CB543" s="282"/>
      <c r="CC543" s="282"/>
      <c r="CD543" s="282"/>
      <c r="CE543" s="282"/>
      <c r="CF543" s="282"/>
      <c r="CG543" s="282"/>
      <c r="CH543" s="282"/>
      <c r="CI543" s="282"/>
      <c r="CJ543" s="282"/>
      <c r="CK543" s="282"/>
      <c r="CL543" s="282"/>
      <c r="CM543" s="282"/>
      <c r="CN543" s="282"/>
      <c r="CO543" s="282"/>
      <c r="CP543" s="282"/>
      <c r="CQ543" s="282"/>
      <c r="CR543" s="282"/>
      <c r="CS543" s="282"/>
      <c r="CT543" s="282"/>
      <c r="CU543" s="282"/>
      <c r="CV543" s="282"/>
      <c r="CW543" s="282"/>
      <c r="CX543" s="282"/>
      <c r="CY543" s="282"/>
      <c r="CZ543" s="282"/>
      <c r="DA543" s="282"/>
      <c r="DB543" s="282"/>
      <c r="DC543" s="282"/>
      <c r="DD543" s="282"/>
      <c r="DE543" s="282"/>
      <c r="DF543" s="282"/>
      <c r="DG543" s="282"/>
      <c r="DH543" s="282"/>
      <c r="DI543" s="282"/>
      <c r="DJ543" s="282"/>
      <c r="DK543" s="282"/>
      <c r="DL543" s="282"/>
      <c r="DM543" s="282"/>
      <c r="DN543" s="282"/>
      <c r="DO543" s="282"/>
      <c r="DP543" s="282"/>
      <c r="DQ543" s="282"/>
      <c r="DR543" s="282"/>
      <c r="DS543" s="282"/>
      <c r="DT543" s="282"/>
      <c r="DU543" s="282"/>
      <c r="DV543" s="282"/>
      <c r="DW543" s="282"/>
      <c r="DX543" s="282"/>
      <c r="DY543" s="282"/>
      <c r="DZ543" s="282"/>
      <c r="EA543" s="282"/>
      <c r="EB543" s="282"/>
      <c r="EC543" s="282"/>
      <c r="ED543" s="282"/>
      <c r="EE543" s="282"/>
      <c r="EF543" s="282"/>
      <c r="EG543" s="282"/>
      <c r="EH543" s="282"/>
      <c r="EI543" s="282"/>
      <c r="EJ543" s="282"/>
      <c r="EK543" s="282"/>
      <c r="EL543" s="282"/>
      <c r="EM543" s="282"/>
      <c r="EN543" s="282"/>
      <c r="EO543" s="282"/>
      <c r="EP543" s="282"/>
      <c r="EQ543" s="282"/>
      <c r="ER543" s="282"/>
      <c r="ES543" s="282"/>
      <c r="ET543" s="282"/>
      <c r="EU543" s="282"/>
      <c r="EV543" s="282"/>
      <c r="EW543" s="282"/>
      <c r="EX543" s="282"/>
      <c r="EY543" s="282"/>
      <c r="EZ543" s="282"/>
      <c r="FA543" s="282"/>
      <c r="FB543" s="282"/>
      <c r="FC543" s="282"/>
      <c r="FD543" s="282"/>
      <c r="FE543" s="282"/>
      <c r="FF543" s="282"/>
      <c r="FG543" s="282"/>
      <c r="FH543" s="282"/>
      <c r="FI543" s="282"/>
      <c r="FJ543" s="282"/>
      <c r="FK543" s="282"/>
      <c r="FL543" s="282"/>
      <c r="FM543" s="282"/>
      <c r="FN543" s="282"/>
      <c r="FO543" s="282"/>
      <c r="FP543" s="282"/>
      <c r="FQ543" s="282"/>
      <c r="FR543" s="282"/>
      <c r="FS543" s="282"/>
      <c r="FT543" s="282"/>
      <c r="FU543" s="282"/>
      <c r="FV543" s="282"/>
      <c r="FW543" s="282"/>
      <c r="FX543" s="282"/>
      <c r="FY543" s="282"/>
      <c r="FZ543" s="282"/>
      <c r="GA543" s="282"/>
      <c r="GB543" s="282"/>
      <c r="GC543" s="282"/>
      <c r="GD543" s="282"/>
      <c r="GE543" s="282"/>
      <c r="GF543" s="282"/>
      <c r="GG543" s="282"/>
      <c r="GH543" s="282"/>
      <c r="GI543" s="282"/>
      <c r="GJ543" s="282"/>
      <c r="GK543" s="282"/>
      <c r="GL543" s="282"/>
      <c r="GM543" s="282"/>
      <c r="GN543" s="282"/>
      <c r="GO543" s="282"/>
      <c r="GP543" s="282"/>
      <c r="GQ543" s="282"/>
      <c r="GR543" s="282"/>
      <c r="GS543" s="282"/>
      <c r="GT543" s="282"/>
      <c r="GU543" s="282"/>
      <c r="GV543" s="282"/>
      <c r="GW543" s="282"/>
      <c r="GX543" s="282"/>
      <c r="GY543" s="282"/>
      <c r="GZ543" s="282"/>
      <c r="HA543" s="282"/>
      <c r="HB543" s="282"/>
      <c r="HC543" s="282"/>
      <c r="HD543" s="282"/>
      <c r="HE543" s="282"/>
      <c r="HF543" s="282"/>
      <c r="HG543" s="282"/>
      <c r="HH543" s="282"/>
      <c r="HI543" s="282"/>
      <c r="HJ543" s="282"/>
      <c r="HK543" s="282"/>
      <c r="HL543" s="282"/>
      <c r="HM543" s="282"/>
      <c r="HN543" s="282"/>
      <c r="HO543" s="282"/>
      <c r="HP543" s="282"/>
      <c r="HQ543" s="282"/>
      <c r="HR543" s="282"/>
      <c r="HS543" s="282"/>
      <c r="HT543" s="282"/>
      <c r="HU543" s="282"/>
      <c r="HV543" s="282"/>
      <c r="HW543" s="282"/>
      <c r="HX543" s="282"/>
      <c r="HY543" s="282"/>
      <c r="HZ543" s="282"/>
      <c r="IA543" s="282"/>
      <c r="IB543" s="282"/>
      <c r="IC543" s="282"/>
      <c r="ID543" s="282"/>
      <c r="IE543" s="282"/>
      <c r="IF543" s="282"/>
      <c r="IG543" s="282"/>
      <c r="IH543" s="282"/>
      <c r="II543" s="282"/>
      <c r="IJ543" s="282"/>
      <c r="IK543" s="282"/>
    </row>
    <row r="544" spans="1:245">
      <c r="A544" s="301">
        <v>500066</v>
      </c>
      <c r="B544" s="314" t="s">
        <v>839</v>
      </c>
      <c r="C544" s="291" t="s">
        <v>563</v>
      </c>
      <c r="D544" s="291" t="s">
        <v>840</v>
      </c>
      <c r="E544" s="291" t="s">
        <v>319</v>
      </c>
      <c r="F544" s="292" t="s">
        <v>919</v>
      </c>
      <c r="G544" s="293">
        <f t="shared" ref="G544:G607" si="77">A544</f>
        <v>500066</v>
      </c>
      <c r="H544" s="293">
        <f>COUNTIF($J$4:J544,J544)</f>
        <v>8</v>
      </c>
      <c r="I544" s="293" t="str">
        <f>IF(H544=1,COUNTIF($H$4:H544,1),"")</f>
        <v/>
      </c>
      <c r="J544" s="294" t="str">
        <f t="shared" si="76"/>
        <v>豊平区01私立04小規模A・B・C</v>
      </c>
      <c r="K544" s="294" t="str">
        <f t="shared" si="72"/>
        <v>平岸オレンジ保育園</v>
      </c>
      <c r="L544" s="295"/>
      <c r="M544" s="294"/>
      <c r="V544" s="282"/>
      <c r="W544" s="282"/>
      <c r="X544" s="282"/>
      <c r="Y544" s="282"/>
      <c r="Z544" s="282"/>
      <c r="AA544" s="282"/>
      <c r="AB544" s="282"/>
      <c r="AC544" s="282"/>
      <c r="AD544" s="282"/>
      <c r="AE544" s="282"/>
      <c r="AF544" s="282"/>
      <c r="AG544" s="282"/>
      <c r="AH544" s="282"/>
      <c r="AI544" s="282"/>
      <c r="AJ544" s="282"/>
      <c r="AK544" s="282"/>
      <c r="AL544" s="282"/>
      <c r="AM544" s="282"/>
      <c r="AN544" s="282"/>
      <c r="AO544" s="282"/>
      <c r="AP544" s="282"/>
      <c r="AQ544" s="282"/>
      <c r="AR544" s="282"/>
      <c r="AS544" s="282"/>
      <c r="AT544" s="282"/>
      <c r="AU544" s="282"/>
      <c r="AV544" s="282"/>
      <c r="AW544" s="282"/>
      <c r="AX544" s="282"/>
      <c r="AY544" s="282"/>
      <c r="AZ544" s="282"/>
      <c r="BA544" s="282"/>
      <c r="BB544" s="282"/>
      <c r="BC544" s="282"/>
      <c r="BD544" s="282"/>
      <c r="BE544" s="282"/>
      <c r="BF544" s="282"/>
      <c r="BG544" s="282"/>
      <c r="BH544" s="282"/>
      <c r="BI544" s="282"/>
      <c r="BJ544" s="282"/>
      <c r="BK544" s="282"/>
      <c r="BL544" s="282"/>
      <c r="BM544" s="282"/>
      <c r="BN544" s="282"/>
      <c r="BO544" s="282"/>
      <c r="BP544" s="282"/>
      <c r="BQ544" s="282"/>
      <c r="BR544" s="282"/>
      <c r="BS544" s="282"/>
      <c r="BT544" s="282"/>
      <c r="BU544" s="282"/>
      <c r="BV544" s="282"/>
      <c r="BW544" s="282"/>
      <c r="BX544" s="282"/>
      <c r="BY544" s="282"/>
      <c r="BZ544" s="282"/>
      <c r="CA544" s="282"/>
      <c r="CB544" s="282"/>
      <c r="CC544" s="282"/>
      <c r="CD544" s="282"/>
      <c r="CE544" s="282"/>
      <c r="CF544" s="282"/>
      <c r="CG544" s="282"/>
      <c r="CH544" s="282"/>
      <c r="CI544" s="282"/>
      <c r="CJ544" s="282"/>
      <c r="CK544" s="282"/>
      <c r="CL544" s="282"/>
      <c r="CM544" s="282"/>
      <c r="CN544" s="282"/>
      <c r="CO544" s="282"/>
      <c r="CP544" s="282"/>
      <c r="CQ544" s="282"/>
      <c r="CR544" s="282"/>
      <c r="CS544" s="282"/>
      <c r="CT544" s="282"/>
      <c r="CU544" s="282"/>
      <c r="CV544" s="282"/>
      <c r="CW544" s="282"/>
      <c r="CX544" s="282"/>
      <c r="CY544" s="282"/>
      <c r="CZ544" s="282"/>
      <c r="DA544" s="282"/>
      <c r="DB544" s="282"/>
      <c r="DC544" s="282"/>
      <c r="DD544" s="282"/>
      <c r="DE544" s="282"/>
      <c r="DF544" s="282"/>
      <c r="DG544" s="282"/>
      <c r="DH544" s="282"/>
      <c r="DI544" s="282"/>
      <c r="DJ544" s="282"/>
      <c r="DK544" s="282"/>
      <c r="DL544" s="282"/>
      <c r="DM544" s="282"/>
      <c r="DN544" s="282"/>
      <c r="DO544" s="282"/>
      <c r="DP544" s="282"/>
      <c r="DQ544" s="282"/>
      <c r="DR544" s="282"/>
      <c r="DS544" s="282"/>
      <c r="DT544" s="282"/>
      <c r="DU544" s="282"/>
      <c r="DV544" s="282"/>
      <c r="DW544" s="282"/>
      <c r="DX544" s="282"/>
      <c r="DY544" s="282"/>
      <c r="DZ544" s="282"/>
      <c r="EA544" s="282"/>
      <c r="EB544" s="282"/>
      <c r="EC544" s="282"/>
      <c r="ED544" s="282"/>
      <c r="EE544" s="282"/>
      <c r="EF544" s="282"/>
      <c r="EG544" s="282"/>
      <c r="EH544" s="282"/>
      <c r="EI544" s="282"/>
      <c r="EJ544" s="282"/>
      <c r="EK544" s="282"/>
      <c r="EL544" s="282"/>
      <c r="EM544" s="282"/>
      <c r="EN544" s="282"/>
      <c r="EO544" s="282"/>
      <c r="EP544" s="282"/>
      <c r="EQ544" s="282"/>
      <c r="ER544" s="282"/>
      <c r="ES544" s="282"/>
      <c r="ET544" s="282"/>
      <c r="EU544" s="282"/>
      <c r="EV544" s="282"/>
      <c r="EW544" s="282"/>
      <c r="EX544" s="282"/>
      <c r="EY544" s="282"/>
      <c r="EZ544" s="282"/>
      <c r="FA544" s="282"/>
      <c r="FB544" s="282"/>
      <c r="FC544" s="282"/>
      <c r="FD544" s="282"/>
      <c r="FE544" s="282"/>
      <c r="FF544" s="282"/>
      <c r="FG544" s="282"/>
      <c r="FH544" s="282"/>
      <c r="FI544" s="282"/>
      <c r="FJ544" s="282"/>
      <c r="FK544" s="282"/>
      <c r="FL544" s="282"/>
      <c r="FM544" s="282"/>
      <c r="FN544" s="282"/>
      <c r="FO544" s="282"/>
      <c r="FP544" s="282"/>
      <c r="FQ544" s="282"/>
      <c r="FR544" s="282"/>
      <c r="FS544" s="282"/>
      <c r="FT544" s="282"/>
      <c r="FU544" s="282"/>
      <c r="FV544" s="282"/>
      <c r="FW544" s="282"/>
      <c r="FX544" s="282"/>
      <c r="FY544" s="282"/>
      <c r="FZ544" s="282"/>
      <c r="GA544" s="282"/>
      <c r="GB544" s="282"/>
      <c r="GC544" s="282"/>
      <c r="GD544" s="282"/>
      <c r="GE544" s="282"/>
      <c r="GF544" s="282"/>
      <c r="GG544" s="282"/>
      <c r="GH544" s="282"/>
      <c r="GI544" s="282"/>
      <c r="GJ544" s="282"/>
      <c r="GK544" s="282"/>
      <c r="GL544" s="282"/>
      <c r="GM544" s="282"/>
      <c r="GN544" s="282"/>
      <c r="GO544" s="282"/>
      <c r="GP544" s="282"/>
      <c r="GQ544" s="282"/>
      <c r="GR544" s="282"/>
      <c r="GS544" s="282"/>
      <c r="GT544" s="282"/>
      <c r="GU544" s="282"/>
      <c r="GV544" s="282"/>
      <c r="GW544" s="282"/>
      <c r="GX544" s="282"/>
      <c r="GY544" s="282"/>
      <c r="GZ544" s="282"/>
      <c r="HA544" s="282"/>
      <c r="HB544" s="282"/>
      <c r="HC544" s="282"/>
      <c r="HD544" s="282"/>
      <c r="HE544" s="282"/>
      <c r="HF544" s="282"/>
      <c r="HG544" s="282"/>
      <c r="HH544" s="282"/>
      <c r="HI544" s="282"/>
      <c r="HJ544" s="282"/>
      <c r="HK544" s="282"/>
      <c r="HL544" s="282"/>
      <c r="HM544" s="282"/>
      <c r="HN544" s="282"/>
      <c r="HO544" s="282"/>
      <c r="HP544" s="282"/>
      <c r="HQ544" s="282"/>
      <c r="HR544" s="282"/>
      <c r="HS544" s="282"/>
      <c r="HT544" s="282"/>
      <c r="HU544" s="282"/>
      <c r="HV544" s="282"/>
      <c r="HW544" s="282"/>
      <c r="HX544" s="282"/>
      <c r="HY544" s="282"/>
      <c r="HZ544" s="282"/>
      <c r="IA544" s="282"/>
      <c r="IB544" s="282"/>
      <c r="IC544" s="282"/>
      <c r="ID544" s="282"/>
      <c r="IE544" s="282"/>
      <c r="IF544" s="282"/>
      <c r="IG544" s="282"/>
      <c r="IH544" s="282"/>
      <c r="II544" s="282"/>
      <c r="IJ544" s="282"/>
      <c r="IK544" s="282"/>
    </row>
    <row r="545" spans="1:245">
      <c r="A545" s="301">
        <v>500067</v>
      </c>
      <c r="B545" s="314" t="s">
        <v>839</v>
      </c>
      <c r="C545" s="291" t="s">
        <v>563</v>
      </c>
      <c r="D545" s="291" t="s">
        <v>840</v>
      </c>
      <c r="E545" s="291" t="s">
        <v>319</v>
      </c>
      <c r="F545" s="292" t="s">
        <v>920</v>
      </c>
      <c r="G545" s="293">
        <f t="shared" si="77"/>
        <v>500067</v>
      </c>
      <c r="H545" s="293">
        <f>COUNTIF($J$4:J545,J545)</f>
        <v>9</v>
      </c>
      <c r="I545" s="293" t="str">
        <f>IF(H545=1,COUNTIF($H$4:H545,1),"")</f>
        <v/>
      </c>
      <c r="J545" s="294" t="str">
        <f t="shared" si="76"/>
        <v>豊平区01私立04小規模A・B・C</v>
      </c>
      <c r="K545" s="294" t="str">
        <f t="shared" si="72"/>
        <v>美園よつば保育園</v>
      </c>
      <c r="L545" s="295"/>
      <c r="M545" s="294"/>
      <c r="V545" s="282"/>
      <c r="W545" s="282"/>
      <c r="X545" s="282"/>
      <c r="Y545" s="282"/>
      <c r="Z545" s="282"/>
      <c r="AA545" s="282"/>
      <c r="AB545" s="282"/>
      <c r="AC545" s="282"/>
      <c r="AD545" s="282"/>
      <c r="AE545" s="282"/>
      <c r="AF545" s="282"/>
      <c r="AG545" s="282"/>
      <c r="AH545" s="282"/>
      <c r="AI545" s="282"/>
      <c r="AJ545" s="282"/>
      <c r="AK545" s="282"/>
      <c r="AL545" s="282"/>
      <c r="AM545" s="282"/>
      <c r="AN545" s="282"/>
      <c r="AO545" s="282"/>
      <c r="AP545" s="282"/>
      <c r="AQ545" s="282"/>
      <c r="AR545" s="282"/>
      <c r="AS545" s="282"/>
      <c r="AT545" s="282"/>
      <c r="AU545" s="282"/>
      <c r="AV545" s="282"/>
      <c r="AW545" s="282"/>
      <c r="AX545" s="282"/>
      <c r="AY545" s="282"/>
      <c r="AZ545" s="282"/>
      <c r="BA545" s="282"/>
      <c r="BB545" s="282"/>
      <c r="BC545" s="282"/>
      <c r="BD545" s="282"/>
      <c r="BE545" s="282"/>
      <c r="BF545" s="282"/>
      <c r="BG545" s="282"/>
      <c r="BH545" s="282"/>
      <c r="BI545" s="282"/>
      <c r="BJ545" s="282"/>
      <c r="BK545" s="282"/>
      <c r="BL545" s="282"/>
      <c r="BM545" s="282"/>
      <c r="BN545" s="282"/>
      <c r="BO545" s="282"/>
      <c r="BP545" s="282"/>
      <c r="BQ545" s="282"/>
      <c r="BR545" s="282"/>
      <c r="BS545" s="282"/>
      <c r="BT545" s="282"/>
      <c r="BU545" s="282"/>
      <c r="BV545" s="282"/>
      <c r="BW545" s="282"/>
      <c r="BX545" s="282"/>
      <c r="BY545" s="282"/>
      <c r="BZ545" s="282"/>
      <c r="CA545" s="282"/>
      <c r="CB545" s="282"/>
      <c r="CC545" s="282"/>
      <c r="CD545" s="282"/>
      <c r="CE545" s="282"/>
      <c r="CF545" s="282"/>
      <c r="CG545" s="282"/>
      <c r="CH545" s="282"/>
      <c r="CI545" s="282"/>
      <c r="CJ545" s="282"/>
      <c r="CK545" s="282"/>
      <c r="CL545" s="282"/>
      <c r="CM545" s="282"/>
      <c r="CN545" s="282"/>
      <c r="CO545" s="282"/>
      <c r="CP545" s="282"/>
      <c r="CQ545" s="282"/>
      <c r="CR545" s="282"/>
      <c r="CS545" s="282"/>
      <c r="CT545" s="282"/>
      <c r="CU545" s="282"/>
      <c r="CV545" s="282"/>
      <c r="CW545" s="282"/>
      <c r="CX545" s="282"/>
      <c r="CY545" s="282"/>
      <c r="CZ545" s="282"/>
      <c r="DA545" s="282"/>
      <c r="DB545" s="282"/>
      <c r="DC545" s="282"/>
      <c r="DD545" s="282"/>
      <c r="DE545" s="282"/>
      <c r="DF545" s="282"/>
      <c r="DG545" s="282"/>
      <c r="DH545" s="282"/>
      <c r="DI545" s="282"/>
      <c r="DJ545" s="282"/>
      <c r="DK545" s="282"/>
      <c r="DL545" s="282"/>
      <c r="DM545" s="282"/>
      <c r="DN545" s="282"/>
      <c r="DO545" s="282"/>
      <c r="DP545" s="282"/>
      <c r="DQ545" s="282"/>
      <c r="DR545" s="282"/>
      <c r="DS545" s="282"/>
      <c r="DT545" s="282"/>
      <c r="DU545" s="282"/>
      <c r="DV545" s="282"/>
      <c r="DW545" s="282"/>
      <c r="DX545" s="282"/>
      <c r="DY545" s="282"/>
      <c r="DZ545" s="282"/>
      <c r="EA545" s="282"/>
      <c r="EB545" s="282"/>
      <c r="EC545" s="282"/>
      <c r="ED545" s="282"/>
      <c r="EE545" s="282"/>
      <c r="EF545" s="282"/>
      <c r="EG545" s="282"/>
      <c r="EH545" s="282"/>
      <c r="EI545" s="282"/>
      <c r="EJ545" s="282"/>
      <c r="EK545" s="282"/>
      <c r="EL545" s="282"/>
      <c r="EM545" s="282"/>
      <c r="EN545" s="282"/>
      <c r="EO545" s="282"/>
      <c r="EP545" s="282"/>
      <c r="EQ545" s="282"/>
      <c r="ER545" s="282"/>
      <c r="ES545" s="282"/>
      <c r="ET545" s="282"/>
      <c r="EU545" s="282"/>
      <c r="EV545" s="282"/>
      <c r="EW545" s="282"/>
      <c r="EX545" s="282"/>
      <c r="EY545" s="282"/>
      <c r="EZ545" s="282"/>
      <c r="FA545" s="282"/>
      <c r="FB545" s="282"/>
      <c r="FC545" s="282"/>
      <c r="FD545" s="282"/>
      <c r="FE545" s="282"/>
      <c r="FF545" s="282"/>
      <c r="FG545" s="282"/>
      <c r="FH545" s="282"/>
      <c r="FI545" s="282"/>
      <c r="FJ545" s="282"/>
      <c r="FK545" s="282"/>
      <c r="FL545" s="282"/>
      <c r="FM545" s="282"/>
      <c r="FN545" s="282"/>
      <c r="FO545" s="282"/>
      <c r="FP545" s="282"/>
      <c r="FQ545" s="282"/>
      <c r="FR545" s="282"/>
      <c r="FS545" s="282"/>
      <c r="FT545" s="282"/>
      <c r="FU545" s="282"/>
      <c r="FV545" s="282"/>
      <c r="FW545" s="282"/>
      <c r="FX545" s="282"/>
      <c r="FY545" s="282"/>
      <c r="FZ545" s="282"/>
      <c r="GA545" s="282"/>
      <c r="GB545" s="282"/>
      <c r="GC545" s="282"/>
      <c r="GD545" s="282"/>
      <c r="GE545" s="282"/>
      <c r="GF545" s="282"/>
      <c r="GG545" s="282"/>
      <c r="GH545" s="282"/>
      <c r="GI545" s="282"/>
      <c r="GJ545" s="282"/>
      <c r="GK545" s="282"/>
      <c r="GL545" s="282"/>
      <c r="GM545" s="282"/>
      <c r="GN545" s="282"/>
      <c r="GO545" s="282"/>
      <c r="GP545" s="282"/>
      <c r="GQ545" s="282"/>
      <c r="GR545" s="282"/>
      <c r="GS545" s="282"/>
      <c r="GT545" s="282"/>
      <c r="GU545" s="282"/>
      <c r="GV545" s="282"/>
      <c r="GW545" s="282"/>
      <c r="GX545" s="282"/>
      <c r="GY545" s="282"/>
      <c r="GZ545" s="282"/>
      <c r="HA545" s="282"/>
      <c r="HB545" s="282"/>
      <c r="HC545" s="282"/>
      <c r="HD545" s="282"/>
      <c r="HE545" s="282"/>
      <c r="HF545" s="282"/>
      <c r="HG545" s="282"/>
      <c r="HH545" s="282"/>
      <c r="HI545" s="282"/>
      <c r="HJ545" s="282"/>
      <c r="HK545" s="282"/>
      <c r="HL545" s="282"/>
      <c r="HM545" s="282"/>
      <c r="HN545" s="282"/>
      <c r="HO545" s="282"/>
      <c r="HP545" s="282"/>
      <c r="HQ545" s="282"/>
      <c r="HR545" s="282"/>
      <c r="HS545" s="282"/>
      <c r="HT545" s="282"/>
      <c r="HU545" s="282"/>
      <c r="HV545" s="282"/>
      <c r="HW545" s="282"/>
      <c r="HX545" s="282"/>
      <c r="HY545" s="282"/>
      <c r="HZ545" s="282"/>
      <c r="IA545" s="282"/>
      <c r="IB545" s="282"/>
      <c r="IC545" s="282"/>
      <c r="ID545" s="282"/>
      <c r="IE545" s="282"/>
      <c r="IF545" s="282"/>
      <c r="IG545" s="282"/>
      <c r="IH545" s="282"/>
      <c r="II545" s="282"/>
      <c r="IJ545" s="282"/>
      <c r="IK545" s="282"/>
    </row>
    <row r="546" spans="1:245">
      <c r="A546" s="301">
        <v>500069</v>
      </c>
      <c r="B546" s="314" t="s">
        <v>839</v>
      </c>
      <c r="C546" s="291" t="s">
        <v>563</v>
      </c>
      <c r="D546" s="291" t="s">
        <v>840</v>
      </c>
      <c r="E546" s="291" t="s">
        <v>319</v>
      </c>
      <c r="F546" s="292" t="s">
        <v>921</v>
      </c>
      <c r="G546" s="293">
        <f t="shared" si="77"/>
        <v>500069</v>
      </c>
      <c r="H546" s="293">
        <f>COUNTIF($J$4:J546,J546)</f>
        <v>10</v>
      </c>
      <c r="I546" s="293" t="str">
        <f>IF(H546=1,COUNTIF($H$4:H546,1),"")</f>
        <v/>
      </c>
      <c r="J546" s="294" t="str">
        <f t="shared" si="76"/>
        <v>豊平区01私立04小規模A・B・C</v>
      </c>
      <c r="K546" s="294" t="str">
        <f t="shared" si="72"/>
        <v>えとわーる保育園</v>
      </c>
      <c r="L546" s="295"/>
      <c r="M546" s="294"/>
      <c r="V546" s="282"/>
      <c r="W546" s="282"/>
      <c r="X546" s="282"/>
      <c r="Y546" s="282"/>
      <c r="Z546" s="282"/>
      <c r="AA546" s="282"/>
      <c r="AB546" s="282"/>
      <c r="AC546" s="282"/>
      <c r="AD546" s="282"/>
      <c r="AE546" s="282"/>
      <c r="AF546" s="282"/>
      <c r="AG546" s="282"/>
      <c r="AH546" s="282"/>
      <c r="AI546" s="282"/>
      <c r="AJ546" s="282"/>
      <c r="AK546" s="282"/>
      <c r="AL546" s="282"/>
      <c r="AM546" s="282"/>
      <c r="AN546" s="282"/>
      <c r="AO546" s="282"/>
      <c r="AP546" s="282"/>
      <c r="AQ546" s="282"/>
      <c r="AR546" s="282"/>
      <c r="AS546" s="282"/>
      <c r="AT546" s="282"/>
      <c r="AU546" s="282"/>
      <c r="AV546" s="282"/>
      <c r="AW546" s="282"/>
      <c r="AX546" s="282"/>
      <c r="AY546" s="282"/>
      <c r="AZ546" s="282"/>
      <c r="BA546" s="282"/>
      <c r="BB546" s="282"/>
      <c r="BC546" s="282"/>
      <c r="BD546" s="282"/>
      <c r="BE546" s="282"/>
      <c r="BF546" s="282"/>
      <c r="BG546" s="282"/>
      <c r="BH546" s="282"/>
      <c r="BI546" s="282"/>
      <c r="BJ546" s="282"/>
      <c r="BK546" s="282"/>
      <c r="BL546" s="282"/>
      <c r="BM546" s="282"/>
      <c r="BN546" s="282"/>
      <c r="BO546" s="282"/>
      <c r="BP546" s="282"/>
      <c r="BQ546" s="282"/>
      <c r="BR546" s="282"/>
      <c r="BS546" s="282"/>
      <c r="BT546" s="282"/>
      <c r="BU546" s="282"/>
      <c r="BV546" s="282"/>
      <c r="BW546" s="282"/>
      <c r="BX546" s="282"/>
      <c r="BY546" s="282"/>
      <c r="BZ546" s="282"/>
      <c r="CA546" s="282"/>
      <c r="CB546" s="282"/>
      <c r="CC546" s="282"/>
      <c r="CD546" s="282"/>
      <c r="CE546" s="282"/>
      <c r="CF546" s="282"/>
      <c r="CG546" s="282"/>
      <c r="CH546" s="282"/>
      <c r="CI546" s="282"/>
      <c r="CJ546" s="282"/>
      <c r="CK546" s="282"/>
      <c r="CL546" s="282"/>
      <c r="CM546" s="282"/>
      <c r="CN546" s="282"/>
      <c r="CO546" s="282"/>
      <c r="CP546" s="282"/>
      <c r="CQ546" s="282"/>
      <c r="CR546" s="282"/>
      <c r="CS546" s="282"/>
      <c r="CT546" s="282"/>
      <c r="CU546" s="282"/>
      <c r="CV546" s="282"/>
      <c r="CW546" s="282"/>
      <c r="CX546" s="282"/>
      <c r="CY546" s="282"/>
      <c r="CZ546" s="282"/>
      <c r="DA546" s="282"/>
      <c r="DB546" s="282"/>
      <c r="DC546" s="282"/>
      <c r="DD546" s="282"/>
      <c r="DE546" s="282"/>
      <c r="DF546" s="282"/>
      <c r="DG546" s="282"/>
      <c r="DH546" s="282"/>
      <c r="DI546" s="282"/>
      <c r="DJ546" s="282"/>
      <c r="DK546" s="282"/>
      <c r="DL546" s="282"/>
      <c r="DM546" s="282"/>
      <c r="DN546" s="282"/>
      <c r="DO546" s="282"/>
      <c r="DP546" s="282"/>
      <c r="DQ546" s="282"/>
      <c r="DR546" s="282"/>
      <c r="DS546" s="282"/>
      <c r="DT546" s="282"/>
      <c r="DU546" s="282"/>
      <c r="DV546" s="282"/>
      <c r="DW546" s="282"/>
      <c r="DX546" s="282"/>
      <c r="DY546" s="282"/>
      <c r="DZ546" s="282"/>
      <c r="EA546" s="282"/>
      <c r="EB546" s="282"/>
      <c r="EC546" s="282"/>
      <c r="ED546" s="282"/>
      <c r="EE546" s="282"/>
      <c r="EF546" s="282"/>
      <c r="EG546" s="282"/>
      <c r="EH546" s="282"/>
      <c r="EI546" s="282"/>
      <c r="EJ546" s="282"/>
      <c r="EK546" s="282"/>
      <c r="EL546" s="282"/>
      <c r="EM546" s="282"/>
      <c r="EN546" s="282"/>
      <c r="EO546" s="282"/>
      <c r="EP546" s="282"/>
      <c r="EQ546" s="282"/>
      <c r="ER546" s="282"/>
      <c r="ES546" s="282"/>
      <c r="ET546" s="282"/>
      <c r="EU546" s="282"/>
      <c r="EV546" s="282"/>
      <c r="EW546" s="282"/>
      <c r="EX546" s="282"/>
      <c r="EY546" s="282"/>
      <c r="EZ546" s="282"/>
      <c r="FA546" s="282"/>
      <c r="FB546" s="282"/>
      <c r="FC546" s="282"/>
      <c r="FD546" s="282"/>
      <c r="FE546" s="282"/>
      <c r="FF546" s="282"/>
      <c r="FG546" s="282"/>
      <c r="FH546" s="282"/>
      <c r="FI546" s="282"/>
      <c r="FJ546" s="282"/>
      <c r="FK546" s="282"/>
      <c r="FL546" s="282"/>
      <c r="FM546" s="282"/>
      <c r="FN546" s="282"/>
      <c r="FO546" s="282"/>
      <c r="FP546" s="282"/>
      <c r="FQ546" s="282"/>
      <c r="FR546" s="282"/>
      <c r="FS546" s="282"/>
      <c r="FT546" s="282"/>
      <c r="FU546" s="282"/>
      <c r="FV546" s="282"/>
      <c r="FW546" s="282"/>
      <c r="FX546" s="282"/>
      <c r="FY546" s="282"/>
      <c r="FZ546" s="282"/>
      <c r="GA546" s="282"/>
      <c r="GB546" s="282"/>
      <c r="GC546" s="282"/>
      <c r="GD546" s="282"/>
      <c r="GE546" s="282"/>
      <c r="GF546" s="282"/>
      <c r="GG546" s="282"/>
      <c r="GH546" s="282"/>
      <c r="GI546" s="282"/>
      <c r="GJ546" s="282"/>
      <c r="GK546" s="282"/>
      <c r="GL546" s="282"/>
      <c r="GM546" s="282"/>
      <c r="GN546" s="282"/>
      <c r="GO546" s="282"/>
      <c r="GP546" s="282"/>
      <c r="GQ546" s="282"/>
      <c r="GR546" s="282"/>
      <c r="GS546" s="282"/>
      <c r="GT546" s="282"/>
      <c r="GU546" s="282"/>
      <c r="GV546" s="282"/>
      <c r="GW546" s="282"/>
      <c r="GX546" s="282"/>
      <c r="GY546" s="282"/>
      <c r="GZ546" s="282"/>
      <c r="HA546" s="282"/>
      <c r="HB546" s="282"/>
      <c r="HC546" s="282"/>
      <c r="HD546" s="282"/>
      <c r="HE546" s="282"/>
      <c r="HF546" s="282"/>
      <c r="HG546" s="282"/>
      <c r="HH546" s="282"/>
      <c r="HI546" s="282"/>
      <c r="HJ546" s="282"/>
      <c r="HK546" s="282"/>
      <c r="HL546" s="282"/>
      <c r="HM546" s="282"/>
      <c r="HN546" s="282"/>
      <c r="HO546" s="282"/>
      <c r="HP546" s="282"/>
      <c r="HQ546" s="282"/>
      <c r="HR546" s="282"/>
      <c r="HS546" s="282"/>
      <c r="HT546" s="282"/>
      <c r="HU546" s="282"/>
      <c r="HV546" s="282"/>
      <c r="HW546" s="282"/>
      <c r="HX546" s="282"/>
      <c r="HY546" s="282"/>
      <c r="HZ546" s="282"/>
      <c r="IA546" s="282"/>
      <c r="IB546" s="282"/>
      <c r="IC546" s="282"/>
      <c r="ID546" s="282"/>
      <c r="IE546" s="282"/>
      <c r="IF546" s="282"/>
      <c r="IG546" s="282"/>
      <c r="IH546" s="282"/>
      <c r="II546" s="282"/>
      <c r="IJ546" s="282"/>
      <c r="IK546" s="282"/>
    </row>
    <row r="547" spans="1:245">
      <c r="A547" s="301">
        <v>500071</v>
      </c>
      <c r="B547" s="314" t="s">
        <v>839</v>
      </c>
      <c r="C547" s="291" t="s">
        <v>563</v>
      </c>
      <c r="D547" s="291" t="s">
        <v>840</v>
      </c>
      <c r="E547" s="291" t="s">
        <v>319</v>
      </c>
      <c r="F547" s="292" t="s">
        <v>922</v>
      </c>
      <c r="G547" s="293">
        <f t="shared" si="77"/>
        <v>500071</v>
      </c>
      <c r="H547" s="293">
        <f>COUNTIF($J$4:J547,J547)</f>
        <v>11</v>
      </c>
      <c r="I547" s="293" t="str">
        <f>IF(H547=1,COUNTIF($H$4:H547,1),"")</f>
        <v/>
      </c>
      <c r="J547" s="294" t="str">
        <f t="shared" si="76"/>
        <v>豊平区01私立04小規模A・B・C</v>
      </c>
      <c r="K547" s="294" t="str">
        <f t="shared" si="72"/>
        <v>レーベン美園保育園</v>
      </c>
      <c r="L547" s="295"/>
      <c r="M547" s="294"/>
      <c r="V547" s="282"/>
      <c r="W547" s="282"/>
      <c r="X547" s="282"/>
      <c r="Y547" s="282"/>
      <c r="Z547" s="282"/>
      <c r="AA547" s="282"/>
      <c r="AB547" s="282"/>
      <c r="AC547" s="282"/>
      <c r="AD547" s="282"/>
      <c r="AE547" s="282"/>
      <c r="AF547" s="282"/>
      <c r="AG547" s="282"/>
      <c r="AH547" s="282"/>
      <c r="AI547" s="282"/>
      <c r="AJ547" s="282"/>
      <c r="AK547" s="282"/>
      <c r="AL547" s="282"/>
      <c r="AM547" s="282"/>
      <c r="AN547" s="282"/>
      <c r="AO547" s="282"/>
      <c r="AP547" s="282"/>
      <c r="AQ547" s="282"/>
      <c r="AR547" s="282"/>
      <c r="AS547" s="282"/>
      <c r="AT547" s="282"/>
      <c r="AU547" s="282"/>
      <c r="AV547" s="282"/>
      <c r="AW547" s="282"/>
      <c r="AX547" s="282"/>
      <c r="AY547" s="282"/>
      <c r="AZ547" s="282"/>
      <c r="BA547" s="282"/>
      <c r="BB547" s="282"/>
      <c r="BC547" s="282"/>
      <c r="BD547" s="282"/>
      <c r="BE547" s="282"/>
      <c r="BF547" s="282"/>
      <c r="BG547" s="282"/>
      <c r="BH547" s="282"/>
      <c r="BI547" s="282"/>
      <c r="BJ547" s="282"/>
      <c r="BK547" s="282"/>
      <c r="BL547" s="282"/>
      <c r="BM547" s="282"/>
      <c r="BN547" s="282"/>
      <c r="BO547" s="282"/>
      <c r="BP547" s="282"/>
      <c r="BQ547" s="282"/>
      <c r="BR547" s="282"/>
      <c r="BS547" s="282"/>
      <c r="BT547" s="282"/>
      <c r="BU547" s="282"/>
      <c r="BV547" s="282"/>
      <c r="BW547" s="282"/>
      <c r="BX547" s="282"/>
      <c r="BY547" s="282"/>
      <c r="BZ547" s="282"/>
      <c r="CA547" s="282"/>
      <c r="CB547" s="282"/>
      <c r="CC547" s="282"/>
      <c r="CD547" s="282"/>
      <c r="CE547" s="282"/>
      <c r="CF547" s="282"/>
      <c r="CG547" s="282"/>
      <c r="CH547" s="282"/>
      <c r="CI547" s="282"/>
      <c r="CJ547" s="282"/>
      <c r="CK547" s="282"/>
      <c r="CL547" s="282"/>
      <c r="CM547" s="282"/>
      <c r="CN547" s="282"/>
      <c r="CO547" s="282"/>
      <c r="CP547" s="282"/>
      <c r="CQ547" s="282"/>
      <c r="CR547" s="282"/>
      <c r="CS547" s="282"/>
      <c r="CT547" s="282"/>
      <c r="CU547" s="282"/>
      <c r="CV547" s="282"/>
      <c r="CW547" s="282"/>
      <c r="CX547" s="282"/>
      <c r="CY547" s="282"/>
      <c r="CZ547" s="282"/>
      <c r="DA547" s="282"/>
      <c r="DB547" s="282"/>
      <c r="DC547" s="282"/>
      <c r="DD547" s="282"/>
      <c r="DE547" s="282"/>
      <c r="DF547" s="282"/>
      <c r="DG547" s="282"/>
      <c r="DH547" s="282"/>
      <c r="DI547" s="282"/>
      <c r="DJ547" s="282"/>
      <c r="DK547" s="282"/>
      <c r="DL547" s="282"/>
      <c r="DM547" s="282"/>
      <c r="DN547" s="282"/>
      <c r="DO547" s="282"/>
      <c r="DP547" s="282"/>
      <c r="DQ547" s="282"/>
      <c r="DR547" s="282"/>
      <c r="DS547" s="282"/>
      <c r="DT547" s="282"/>
      <c r="DU547" s="282"/>
      <c r="DV547" s="282"/>
      <c r="DW547" s="282"/>
      <c r="DX547" s="282"/>
      <c r="DY547" s="282"/>
      <c r="DZ547" s="282"/>
      <c r="EA547" s="282"/>
      <c r="EB547" s="282"/>
      <c r="EC547" s="282"/>
      <c r="ED547" s="282"/>
      <c r="EE547" s="282"/>
      <c r="EF547" s="282"/>
      <c r="EG547" s="282"/>
      <c r="EH547" s="282"/>
      <c r="EI547" s="282"/>
      <c r="EJ547" s="282"/>
      <c r="EK547" s="282"/>
      <c r="EL547" s="282"/>
      <c r="EM547" s="282"/>
      <c r="EN547" s="282"/>
      <c r="EO547" s="282"/>
      <c r="EP547" s="282"/>
      <c r="EQ547" s="282"/>
      <c r="ER547" s="282"/>
      <c r="ES547" s="282"/>
      <c r="ET547" s="282"/>
      <c r="EU547" s="282"/>
      <c r="EV547" s="282"/>
      <c r="EW547" s="282"/>
      <c r="EX547" s="282"/>
      <c r="EY547" s="282"/>
      <c r="EZ547" s="282"/>
      <c r="FA547" s="282"/>
      <c r="FB547" s="282"/>
      <c r="FC547" s="282"/>
      <c r="FD547" s="282"/>
      <c r="FE547" s="282"/>
      <c r="FF547" s="282"/>
      <c r="FG547" s="282"/>
      <c r="FH547" s="282"/>
      <c r="FI547" s="282"/>
      <c r="FJ547" s="282"/>
      <c r="FK547" s="282"/>
      <c r="FL547" s="282"/>
      <c r="FM547" s="282"/>
      <c r="FN547" s="282"/>
      <c r="FO547" s="282"/>
      <c r="FP547" s="282"/>
      <c r="FQ547" s="282"/>
      <c r="FR547" s="282"/>
      <c r="FS547" s="282"/>
      <c r="FT547" s="282"/>
      <c r="FU547" s="282"/>
      <c r="FV547" s="282"/>
      <c r="FW547" s="282"/>
      <c r="FX547" s="282"/>
      <c r="FY547" s="282"/>
      <c r="FZ547" s="282"/>
      <c r="GA547" s="282"/>
      <c r="GB547" s="282"/>
      <c r="GC547" s="282"/>
      <c r="GD547" s="282"/>
      <c r="GE547" s="282"/>
      <c r="GF547" s="282"/>
      <c r="GG547" s="282"/>
      <c r="GH547" s="282"/>
      <c r="GI547" s="282"/>
      <c r="GJ547" s="282"/>
      <c r="GK547" s="282"/>
      <c r="GL547" s="282"/>
      <c r="GM547" s="282"/>
      <c r="GN547" s="282"/>
      <c r="GO547" s="282"/>
      <c r="GP547" s="282"/>
      <c r="GQ547" s="282"/>
      <c r="GR547" s="282"/>
      <c r="GS547" s="282"/>
      <c r="GT547" s="282"/>
      <c r="GU547" s="282"/>
      <c r="GV547" s="282"/>
      <c r="GW547" s="282"/>
      <c r="GX547" s="282"/>
      <c r="GY547" s="282"/>
      <c r="GZ547" s="282"/>
      <c r="HA547" s="282"/>
      <c r="HB547" s="282"/>
      <c r="HC547" s="282"/>
      <c r="HD547" s="282"/>
      <c r="HE547" s="282"/>
      <c r="HF547" s="282"/>
      <c r="HG547" s="282"/>
      <c r="HH547" s="282"/>
      <c r="HI547" s="282"/>
      <c r="HJ547" s="282"/>
      <c r="HK547" s="282"/>
      <c r="HL547" s="282"/>
      <c r="HM547" s="282"/>
      <c r="HN547" s="282"/>
      <c r="HO547" s="282"/>
      <c r="HP547" s="282"/>
      <c r="HQ547" s="282"/>
      <c r="HR547" s="282"/>
      <c r="HS547" s="282"/>
      <c r="HT547" s="282"/>
      <c r="HU547" s="282"/>
      <c r="HV547" s="282"/>
      <c r="HW547" s="282"/>
      <c r="HX547" s="282"/>
      <c r="HY547" s="282"/>
      <c r="HZ547" s="282"/>
      <c r="IA547" s="282"/>
      <c r="IB547" s="282"/>
      <c r="IC547" s="282"/>
      <c r="ID547" s="282"/>
      <c r="IE547" s="282"/>
      <c r="IF547" s="282"/>
      <c r="IG547" s="282"/>
      <c r="IH547" s="282"/>
      <c r="II547" s="282"/>
      <c r="IJ547" s="282"/>
      <c r="IK547" s="282"/>
    </row>
    <row r="548" spans="1:245">
      <c r="A548" s="301">
        <v>500072</v>
      </c>
      <c r="B548" s="314" t="s">
        <v>839</v>
      </c>
      <c r="C548" s="291" t="s">
        <v>563</v>
      </c>
      <c r="D548" s="291" t="s">
        <v>840</v>
      </c>
      <c r="E548" s="291" t="s">
        <v>319</v>
      </c>
      <c r="F548" s="292" t="s">
        <v>923</v>
      </c>
      <c r="G548" s="293">
        <f t="shared" si="77"/>
        <v>500072</v>
      </c>
      <c r="H548" s="293">
        <f>COUNTIF($J$4:J548,J548)</f>
        <v>12</v>
      </c>
      <c r="I548" s="293" t="str">
        <f>IF(H548=1,COUNTIF($H$4:H548,1),"")</f>
        <v/>
      </c>
      <c r="J548" s="294" t="str">
        <f t="shared" si="76"/>
        <v>豊平区01私立04小規模A・B・C</v>
      </c>
      <c r="K548" s="294" t="str">
        <f t="shared" si="72"/>
        <v>あんあん保育園福住ルーム</v>
      </c>
      <c r="L548" s="295"/>
      <c r="M548" s="294"/>
      <c r="V548" s="282"/>
      <c r="W548" s="282"/>
      <c r="X548" s="282"/>
      <c r="Y548" s="282"/>
      <c r="Z548" s="282"/>
      <c r="AA548" s="282"/>
      <c r="AB548" s="282"/>
      <c r="AC548" s="282"/>
      <c r="AD548" s="282"/>
      <c r="AE548" s="282"/>
      <c r="AF548" s="282"/>
      <c r="AG548" s="282"/>
      <c r="AH548" s="282"/>
      <c r="AI548" s="282"/>
      <c r="AJ548" s="282"/>
      <c r="AK548" s="282"/>
      <c r="AL548" s="282"/>
      <c r="AM548" s="282"/>
      <c r="AN548" s="282"/>
      <c r="AO548" s="282"/>
      <c r="AP548" s="282"/>
      <c r="AQ548" s="282"/>
      <c r="AR548" s="282"/>
      <c r="AS548" s="282"/>
      <c r="AT548" s="282"/>
      <c r="AU548" s="282"/>
      <c r="AV548" s="282"/>
      <c r="AW548" s="282"/>
      <c r="AX548" s="282"/>
      <c r="AY548" s="282"/>
      <c r="AZ548" s="282"/>
      <c r="BA548" s="282"/>
      <c r="BB548" s="282"/>
      <c r="BC548" s="282"/>
      <c r="BD548" s="282"/>
      <c r="BE548" s="282"/>
      <c r="BF548" s="282"/>
      <c r="BG548" s="282"/>
      <c r="BH548" s="282"/>
      <c r="BI548" s="282"/>
      <c r="BJ548" s="282"/>
      <c r="BK548" s="282"/>
      <c r="BL548" s="282"/>
      <c r="BM548" s="282"/>
      <c r="BN548" s="282"/>
      <c r="BO548" s="282"/>
      <c r="BP548" s="282"/>
      <c r="BQ548" s="282"/>
      <c r="BR548" s="282"/>
      <c r="BS548" s="282"/>
      <c r="BT548" s="282"/>
      <c r="BU548" s="282"/>
      <c r="BV548" s="282"/>
      <c r="BW548" s="282"/>
      <c r="BX548" s="282"/>
      <c r="BY548" s="282"/>
      <c r="BZ548" s="282"/>
      <c r="CA548" s="282"/>
      <c r="CB548" s="282"/>
      <c r="CC548" s="282"/>
      <c r="CD548" s="282"/>
      <c r="CE548" s="282"/>
      <c r="CF548" s="282"/>
      <c r="CG548" s="282"/>
      <c r="CH548" s="282"/>
      <c r="CI548" s="282"/>
      <c r="CJ548" s="282"/>
      <c r="CK548" s="282"/>
      <c r="CL548" s="282"/>
      <c r="CM548" s="282"/>
      <c r="CN548" s="282"/>
      <c r="CO548" s="282"/>
      <c r="CP548" s="282"/>
      <c r="CQ548" s="282"/>
      <c r="CR548" s="282"/>
      <c r="CS548" s="282"/>
      <c r="CT548" s="282"/>
      <c r="CU548" s="282"/>
      <c r="CV548" s="282"/>
      <c r="CW548" s="282"/>
      <c r="CX548" s="282"/>
      <c r="CY548" s="282"/>
      <c r="CZ548" s="282"/>
      <c r="DA548" s="282"/>
      <c r="DB548" s="282"/>
      <c r="DC548" s="282"/>
      <c r="DD548" s="282"/>
      <c r="DE548" s="282"/>
      <c r="DF548" s="282"/>
      <c r="DG548" s="282"/>
      <c r="DH548" s="282"/>
      <c r="DI548" s="282"/>
      <c r="DJ548" s="282"/>
      <c r="DK548" s="282"/>
      <c r="DL548" s="282"/>
      <c r="DM548" s="282"/>
      <c r="DN548" s="282"/>
      <c r="DO548" s="282"/>
      <c r="DP548" s="282"/>
      <c r="DQ548" s="282"/>
      <c r="DR548" s="282"/>
      <c r="DS548" s="282"/>
      <c r="DT548" s="282"/>
      <c r="DU548" s="282"/>
      <c r="DV548" s="282"/>
      <c r="DW548" s="282"/>
      <c r="DX548" s="282"/>
      <c r="DY548" s="282"/>
      <c r="DZ548" s="282"/>
      <c r="EA548" s="282"/>
      <c r="EB548" s="282"/>
      <c r="EC548" s="282"/>
      <c r="ED548" s="282"/>
      <c r="EE548" s="282"/>
      <c r="EF548" s="282"/>
      <c r="EG548" s="282"/>
      <c r="EH548" s="282"/>
      <c r="EI548" s="282"/>
      <c r="EJ548" s="282"/>
      <c r="EK548" s="282"/>
      <c r="EL548" s="282"/>
      <c r="EM548" s="282"/>
      <c r="EN548" s="282"/>
      <c r="EO548" s="282"/>
      <c r="EP548" s="282"/>
      <c r="EQ548" s="282"/>
      <c r="ER548" s="282"/>
      <c r="ES548" s="282"/>
      <c r="ET548" s="282"/>
      <c r="EU548" s="282"/>
      <c r="EV548" s="282"/>
      <c r="EW548" s="282"/>
      <c r="EX548" s="282"/>
      <c r="EY548" s="282"/>
      <c r="EZ548" s="282"/>
      <c r="FA548" s="282"/>
      <c r="FB548" s="282"/>
      <c r="FC548" s="282"/>
      <c r="FD548" s="282"/>
      <c r="FE548" s="282"/>
      <c r="FF548" s="282"/>
      <c r="FG548" s="282"/>
      <c r="FH548" s="282"/>
      <c r="FI548" s="282"/>
      <c r="FJ548" s="282"/>
      <c r="FK548" s="282"/>
      <c r="FL548" s="282"/>
      <c r="FM548" s="282"/>
      <c r="FN548" s="282"/>
      <c r="FO548" s="282"/>
      <c r="FP548" s="282"/>
      <c r="FQ548" s="282"/>
      <c r="FR548" s="282"/>
      <c r="FS548" s="282"/>
      <c r="FT548" s="282"/>
      <c r="FU548" s="282"/>
      <c r="FV548" s="282"/>
      <c r="FW548" s="282"/>
      <c r="FX548" s="282"/>
      <c r="FY548" s="282"/>
      <c r="FZ548" s="282"/>
      <c r="GA548" s="282"/>
      <c r="GB548" s="282"/>
      <c r="GC548" s="282"/>
      <c r="GD548" s="282"/>
      <c r="GE548" s="282"/>
      <c r="GF548" s="282"/>
      <c r="GG548" s="282"/>
      <c r="GH548" s="282"/>
      <c r="GI548" s="282"/>
      <c r="GJ548" s="282"/>
      <c r="GK548" s="282"/>
      <c r="GL548" s="282"/>
      <c r="GM548" s="282"/>
      <c r="GN548" s="282"/>
      <c r="GO548" s="282"/>
      <c r="GP548" s="282"/>
      <c r="GQ548" s="282"/>
      <c r="GR548" s="282"/>
      <c r="GS548" s="282"/>
      <c r="GT548" s="282"/>
      <c r="GU548" s="282"/>
      <c r="GV548" s="282"/>
      <c r="GW548" s="282"/>
      <c r="GX548" s="282"/>
      <c r="GY548" s="282"/>
      <c r="GZ548" s="282"/>
      <c r="HA548" s="282"/>
      <c r="HB548" s="282"/>
      <c r="HC548" s="282"/>
      <c r="HD548" s="282"/>
      <c r="HE548" s="282"/>
      <c r="HF548" s="282"/>
      <c r="HG548" s="282"/>
      <c r="HH548" s="282"/>
      <c r="HI548" s="282"/>
      <c r="HJ548" s="282"/>
      <c r="HK548" s="282"/>
      <c r="HL548" s="282"/>
      <c r="HM548" s="282"/>
      <c r="HN548" s="282"/>
      <c r="HO548" s="282"/>
      <c r="HP548" s="282"/>
      <c r="HQ548" s="282"/>
      <c r="HR548" s="282"/>
      <c r="HS548" s="282"/>
      <c r="HT548" s="282"/>
      <c r="HU548" s="282"/>
      <c r="HV548" s="282"/>
      <c r="HW548" s="282"/>
      <c r="HX548" s="282"/>
      <c r="HY548" s="282"/>
      <c r="HZ548" s="282"/>
      <c r="IA548" s="282"/>
      <c r="IB548" s="282"/>
      <c r="IC548" s="282"/>
      <c r="ID548" s="282"/>
      <c r="IE548" s="282"/>
      <c r="IF548" s="282"/>
      <c r="IG548" s="282"/>
      <c r="IH548" s="282"/>
      <c r="II548" s="282"/>
      <c r="IJ548" s="282"/>
      <c r="IK548" s="282"/>
    </row>
    <row r="549" spans="1:245">
      <c r="A549" s="301">
        <v>500073</v>
      </c>
      <c r="B549" s="314" t="s">
        <v>839</v>
      </c>
      <c r="C549" s="291" t="s">
        <v>563</v>
      </c>
      <c r="D549" s="291" t="s">
        <v>840</v>
      </c>
      <c r="E549" s="291" t="s">
        <v>319</v>
      </c>
      <c r="F549" s="292" t="s">
        <v>924</v>
      </c>
      <c r="G549" s="293">
        <f t="shared" si="77"/>
        <v>500073</v>
      </c>
      <c r="H549" s="293">
        <f>COUNTIF($J$4:J549,J549)</f>
        <v>13</v>
      </c>
      <c r="I549" s="293" t="str">
        <f>IF(H549=1,COUNTIF($H$4:H549,1),"")</f>
        <v/>
      </c>
      <c r="J549" s="294" t="str">
        <f t="shared" si="76"/>
        <v>豊平区01私立04小規模A・B・C</v>
      </c>
      <c r="K549" s="294" t="str">
        <f t="shared" si="72"/>
        <v>はるにれ保育園</v>
      </c>
      <c r="L549" s="295"/>
      <c r="M549" s="294"/>
      <c r="V549" s="282"/>
      <c r="W549" s="282"/>
      <c r="X549" s="282"/>
      <c r="Y549" s="282"/>
      <c r="Z549" s="282"/>
      <c r="AA549" s="282"/>
      <c r="AB549" s="282"/>
      <c r="AC549" s="282"/>
      <c r="AD549" s="282"/>
      <c r="AE549" s="282"/>
      <c r="AF549" s="282"/>
      <c r="AG549" s="282"/>
      <c r="AH549" s="282"/>
      <c r="AI549" s="282"/>
      <c r="AJ549" s="282"/>
      <c r="AK549" s="282"/>
      <c r="AL549" s="282"/>
      <c r="AM549" s="282"/>
      <c r="AN549" s="282"/>
      <c r="AO549" s="282"/>
      <c r="AP549" s="282"/>
      <c r="AQ549" s="282"/>
      <c r="AR549" s="282"/>
      <c r="AS549" s="282"/>
      <c r="AT549" s="282"/>
      <c r="AU549" s="282"/>
      <c r="AV549" s="282"/>
      <c r="AW549" s="282"/>
      <c r="AX549" s="282"/>
      <c r="AY549" s="282"/>
      <c r="AZ549" s="282"/>
      <c r="BA549" s="282"/>
      <c r="BB549" s="282"/>
      <c r="BC549" s="282"/>
      <c r="BD549" s="282"/>
      <c r="BE549" s="282"/>
      <c r="BF549" s="282"/>
      <c r="BG549" s="282"/>
      <c r="BH549" s="282"/>
      <c r="BI549" s="282"/>
      <c r="BJ549" s="282"/>
      <c r="BK549" s="282"/>
      <c r="BL549" s="282"/>
      <c r="BM549" s="282"/>
      <c r="BN549" s="282"/>
      <c r="BO549" s="282"/>
      <c r="BP549" s="282"/>
      <c r="BQ549" s="282"/>
      <c r="BR549" s="282"/>
      <c r="BS549" s="282"/>
      <c r="BT549" s="282"/>
      <c r="BU549" s="282"/>
      <c r="BV549" s="282"/>
      <c r="BW549" s="282"/>
      <c r="BX549" s="282"/>
      <c r="BY549" s="282"/>
      <c r="BZ549" s="282"/>
      <c r="CA549" s="282"/>
      <c r="CB549" s="282"/>
      <c r="CC549" s="282"/>
      <c r="CD549" s="282"/>
      <c r="CE549" s="282"/>
      <c r="CF549" s="282"/>
      <c r="CG549" s="282"/>
      <c r="CH549" s="282"/>
      <c r="CI549" s="282"/>
      <c r="CJ549" s="282"/>
      <c r="CK549" s="282"/>
      <c r="CL549" s="282"/>
      <c r="CM549" s="282"/>
      <c r="CN549" s="282"/>
      <c r="CO549" s="282"/>
      <c r="CP549" s="282"/>
      <c r="CQ549" s="282"/>
      <c r="CR549" s="282"/>
      <c r="CS549" s="282"/>
      <c r="CT549" s="282"/>
      <c r="CU549" s="282"/>
      <c r="CV549" s="282"/>
      <c r="CW549" s="282"/>
      <c r="CX549" s="282"/>
      <c r="CY549" s="282"/>
      <c r="CZ549" s="282"/>
      <c r="DA549" s="282"/>
      <c r="DB549" s="282"/>
      <c r="DC549" s="282"/>
      <c r="DD549" s="282"/>
      <c r="DE549" s="282"/>
      <c r="DF549" s="282"/>
      <c r="DG549" s="282"/>
      <c r="DH549" s="282"/>
      <c r="DI549" s="282"/>
      <c r="DJ549" s="282"/>
      <c r="DK549" s="282"/>
      <c r="DL549" s="282"/>
      <c r="DM549" s="282"/>
      <c r="DN549" s="282"/>
      <c r="DO549" s="282"/>
      <c r="DP549" s="282"/>
      <c r="DQ549" s="282"/>
      <c r="DR549" s="282"/>
      <c r="DS549" s="282"/>
      <c r="DT549" s="282"/>
      <c r="DU549" s="282"/>
      <c r="DV549" s="282"/>
      <c r="DW549" s="282"/>
      <c r="DX549" s="282"/>
      <c r="DY549" s="282"/>
      <c r="DZ549" s="282"/>
      <c r="EA549" s="282"/>
      <c r="EB549" s="282"/>
      <c r="EC549" s="282"/>
      <c r="ED549" s="282"/>
      <c r="EE549" s="282"/>
      <c r="EF549" s="282"/>
      <c r="EG549" s="282"/>
      <c r="EH549" s="282"/>
      <c r="EI549" s="282"/>
      <c r="EJ549" s="282"/>
      <c r="EK549" s="282"/>
      <c r="EL549" s="282"/>
      <c r="EM549" s="282"/>
      <c r="EN549" s="282"/>
      <c r="EO549" s="282"/>
      <c r="EP549" s="282"/>
      <c r="EQ549" s="282"/>
      <c r="ER549" s="282"/>
      <c r="ES549" s="282"/>
      <c r="ET549" s="282"/>
      <c r="EU549" s="282"/>
      <c r="EV549" s="282"/>
      <c r="EW549" s="282"/>
      <c r="EX549" s="282"/>
      <c r="EY549" s="282"/>
      <c r="EZ549" s="282"/>
      <c r="FA549" s="282"/>
      <c r="FB549" s="282"/>
      <c r="FC549" s="282"/>
      <c r="FD549" s="282"/>
      <c r="FE549" s="282"/>
      <c r="FF549" s="282"/>
      <c r="FG549" s="282"/>
      <c r="FH549" s="282"/>
      <c r="FI549" s="282"/>
      <c r="FJ549" s="282"/>
      <c r="FK549" s="282"/>
      <c r="FL549" s="282"/>
      <c r="FM549" s="282"/>
      <c r="FN549" s="282"/>
      <c r="FO549" s="282"/>
      <c r="FP549" s="282"/>
      <c r="FQ549" s="282"/>
      <c r="FR549" s="282"/>
      <c r="FS549" s="282"/>
      <c r="FT549" s="282"/>
      <c r="FU549" s="282"/>
      <c r="FV549" s="282"/>
      <c r="FW549" s="282"/>
      <c r="FX549" s="282"/>
      <c r="FY549" s="282"/>
      <c r="FZ549" s="282"/>
      <c r="GA549" s="282"/>
      <c r="GB549" s="282"/>
      <c r="GC549" s="282"/>
      <c r="GD549" s="282"/>
      <c r="GE549" s="282"/>
      <c r="GF549" s="282"/>
      <c r="GG549" s="282"/>
      <c r="GH549" s="282"/>
      <c r="GI549" s="282"/>
      <c r="GJ549" s="282"/>
      <c r="GK549" s="282"/>
      <c r="GL549" s="282"/>
      <c r="GM549" s="282"/>
      <c r="GN549" s="282"/>
      <c r="GO549" s="282"/>
      <c r="GP549" s="282"/>
      <c r="GQ549" s="282"/>
      <c r="GR549" s="282"/>
      <c r="GS549" s="282"/>
      <c r="GT549" s="282"/>
      <c r="GU549" s="282"/>
      <c r="GV549" s="282"/>
      <c r="GW549" s="282"/>
      <c r="GX549" s="282"/>
      <c r="GY549" s="282"/>
      <c r="GZ549" s="282"/>
      <c r="HA549" s="282"/>
      <c r="HB549" s="282"/>
      <c r="HC549" s="282"/>
      <c r="HD549" s="282"/>
      <c r="HE549" s="282"/>
      <c r="HF549" s="282"/>
      <c r="HG549" s="282"/>
      <c r="HH549" s="282"/>
      <c r="HI549" s="282"/>
      <c r="HJ549" s="282"/>
      <c r="HK549" s="282"/>
      <c r="HL549" s="282"/>
      <c r="HM549" s="282"/>
      <c r="HN549" s="282"/>
      <c r="HO549" s="282"/>
      <c r="HP549" s="282"/>
      <c r="HQ549" s="282"/>
      <c r="HR549" s="282"/>
      <c r="HS549" s="282"/>
      <c r="HT549" s="282"/>
      <c r="HU549" s="282"/>
      <c r="HV549" s="282"/>
      <c r="HW549" s="282"/>
      <c r="HX549" s="282"/>
      <c r="HY549" s="282"/>
      <c r="HZ549" s="282"/>
      <c r="IA549" s="282"/>
      <c r="IB549" s="282"/>
      <c r="IC549" s="282"/>
      <c r="ID549" s="282"/>
      <c r="IE549" s="282"/>
      <c r="IF549" s="282"/>
      <c r="IG549" s="282"/>
      <c r="IH549" s="282"/>
      <c r="II549" s="282"/>
      <c r="IJ549" s="282"/>
      <c r="IK549" s="282"/>
    </row>
    <row r="550" spans="1:245">
      <c r="A550" s="301">
        <v>500074</v>
      </c>
      <c r="B550" s="314" t="s">
        <v>839</v>
      </c>
      <c r="C550" s="291" t="s">
        <v>563</v>
      </c>
      <c r="D550" s="291" t="s">
        <v>840</v>
      </c>
      <c r="E550" s="291" t="s">
        <v>319</v>
      </c>
      <c r="F550" s="292" t="s">
        <v>925</v>
      </c>
      <c r="G550" s="293">
        <f t="shared" si="77"/>
        <v>500074</v>
      </c>
      <c r="H550" s="293">
        <f>COUNTIF($J$4:J550,J550)</f>
        <v>14</v>
      </c>
      <c r="I550" s="293" t="str">
        <f>IF(H550=1,COUNTIF($H$4:H550,1),"")</f>
        <v/>
      </c>
      <c r="J550" s="294" t="str">
        <f t="shared" si="76"/>
        <v>豊平区01私立04小規模A・B・C</v>
      </c>
      <c r="K550" s="294" t="str">
        <f t="shared" si="72"/>
        <v>とよひらる～む</v>
      </c>
      <c r="L550" s="295"/>
      <c r="M550" s="294"/>
      <c r="V550" s="282"/>
      <c r="W550" s="282"/>
      <c r="X550" s="282"/>
      <c r="Y550" s="282"/>
      <c r="Z550" s="282"/>
      <c r="AA550" s="282"/>
      <c r="AB550" s="282"/>
      <c r="AC550" s="282"/>
      <c r="AD550" s="282"/>
      <c r="AE550" s="282"/>
      <c r="AF550" s="282"/>
      <c r="AG550" s="282"/>
      <c r="AH550" s="282"/>
      <c r="AI550" s="282"/>
      <c r="AJ550" s="282"/>
      <c r="AK550" s="282"/>
      <c r="AL550" s="282"/>
      <c r="AM550" s="282"/>
      <c r="AN550" s="282"/>
      <c r="AO550" s="282"/>
      <c r="AP550" s="282"/>
      <c r="AQ550" s="282"/>
      <c r="AR550" s="282"/>
      <c r="AS550" s="282"/>
      <c r="AT550" s="282"/>
      <c r="AU550" s="282"/>
      <c r="AV550" s="282"/>
      <c r="AW550" s="282"/>
      <c r="AX550" s="282"/>
      <c r="AY550" s="282"/>
      <c r="AZ550" s="282"/>
      <c r="BA550" s="282"/>
      <c r="BB550" s="282"/>
      <c r="BC550" s="282"/>
      <c r="BD550" s="282"/>
      <c r="BE550" s="282"/>
      <c r="BF550" s="282"/>
      <c r="BG550" s="282"/>
      <c r="BH550" s="282"/>
      <c r="BI550" s="282"/>
      <c r="BJ550" s="282"/>
      <c r="BK550" s="282"/>
      <c r="BL550" s="282"/>
      <c r="BM550" s="282"/>
      <c r="BN550" s="282"/>
      <c r="BO550" s="282"/>
      <c r="BP550" s="282"/>
      <c r="BQ550" s="282"/>
      <c r="BR550" s="282"/>
      <c r="BS550" s="282"/>
      <c r="BT550" s="282"/>
      <c r="BU550" s="282"/>
      <c r="BV550" s="282"/>
      <c r="BW550" s="282"/>
      <c r="BX550" s="282"/>
      <c r="BY550" s="282"/>
      <c r="BZ550" s="282"/>
      <c r="CA550" s="282"/>
      <c r="CB550" s="282"/>
      <c r="CC550" s="282"/>
      <c r="CD550" s="282"/>
      <c r="CE550" s="282"/>
      <c r="CF550" s="282"/>
      <c r="CG550" s="282"/>
      <c r="CH550" s="282"/>
      <c r="CI550" s="282"/>
      <c r="CJ550" s="282"/>
      <c r="CK550" s="282"/>
      <c r="CL550" s="282"/>
      <c r="CM550" s="282"/>
      <c r="CN550" s="282"/>
      <c r="CO550" s="282"/>
      <c r="CP550" s="282"/>
      <c r="CQ550" s="282"/>
      <c r="CR550" s="282"/>
      <c r="CS550" s="282"/>
      <c r="CT550" s="282"/>
      <c r="CU550" s="282"/>
      <c r="CV550" s="282"/>
      <c r="CW550" s="282"/>
      <c r="CX550" s="282"/>
      <c r="CY550" s="282"/>
      <c r="CZ550" s="282"/>
      <c r="DA550" s="282"/>
      <c r="DB550" s="282"/>
      <c r="DC550" s="282"/>
      <c r="DD550" s="282"/>
      <c r="DE550" s="282"/>
      <c r="DF550" s="282"/>
      <c r="DG550" s="282"/>
      <c r="DH550" s="282"/>
      <c r="DI550" s="282"/>
      <c r="DJ550" s="282"/>
      <c r="DK550" s="282"/>
      <c r="DL550" s="282"/>
      <c r="DM550" s="282"/>
      <c r="DN550" s="282"/>
      <c r="DO550" s="282"/>
      <c r="DP550" s="282"/>
      <c r="DQ550" s="282"/>
      <c r="DR550" s="282"/>
      <c r="DS550" s="282"/>
      <c r="DT550" s="282"/>
      <c r="DU550" s="282"/>
      <c r="DV550" s="282"/>
      <c r="DW550" s="282"/>
      <c r="DX550" s="282"/>
      <c r="DY550" s="282"/>
      <c r="DZ550" s="282"/>
      <c r="EA550" s="282"/>
      <c r="EB550" s="282"/>
      <c r="EC550" s="282"/>
      <c r="ED550" s="282"/>
      <c r="EE550" s="282"/>
      <c r="EF550" s="282"/>
      <c r="EG550" s="282"/>
      <c r="EH550" s="282"/>
      <c r="EI550" s="282"/>
      <c r="EJ550" s="282"/>
      <c r="EK550" s="282"/>
      <c r="EL550" s="282"/>
      <c r="EM550" s="282"/>
      <c r="EN550" s="282"/>
      <c r="EO550" s="282"/>
      <c r="EP550" s="282"/>
      <c r="EQ550" s="282"/>
      <c r="ER550" s="282"/>
      <c r="ES550" s="282"/>
      <c r="ET550" s="282"/>
      <c r="EU550" s="282"/>
      <c r="EV550" s="282"/>
      <c r="EW550" s="282"/>
      <c r="EX550" s="282"/>
      <c r="EY550" s="282"/>
      <c r="EZ550" s="282"/>
      <c r="FA550" s="282"/>
      <c r="FB550" s="282"/>
      <c r="FC550" s="282"/>
      <c r="FD550" s="282"/>
      <c r="FE550" s="282"/>
      <c r="FF550" s="282"/>
      <c r="FG550" s="282"/>
      <c r="FH550" s="282"/>
      <c r="FI550" s="282"/>
      <c r="FJ550" s="282"/>
      <c r="FK550" s="282"/>
      <c r="FL550" s="282"/>
      <c r="FM550" s="282"/>
      <c r="FN550" s="282"/>
      <c r="FO550" s="282"/>
      <c r="FP550" s="282"/>
      <c r="FQ550" s="282"/>
      <c r="FR550" s="282"/>
      <c r="FS550" s="282"/>
      <c r="FT550" s="282"/>
      <c r="FU550" s="282"/>
      <c r="FV550" s="282"/>
      <c r="FW550" s="282"/>
      <c r="FX550" s="282"/>
      <c r="FY550" s="282"/>
      <c r="FZ550" s="282"/>
      <c r="GA550" s="282"/>
      <c r="GB550" s="282"/>
      <c r="GC550" s="282"/>
      <c r="GD550" s="282"/>
      <c r="GE550" s="282"/>
      <c r="GF550" s="282"/>
      <c r="GG550" s="282"/>
      <c r="GH550" s="282"/>
      <c r="GI550" s="282"/>
      <c r="GJ550" s="282"/>
      <c r="GK550" s="282"/>
      <c r="GL550" s="282"/>
      <c r="GM550" s="282"/>
      <c r="GN550" s="282"/>
      <c r="GO550" s="282"/>
      <c r="GP550" s="282"/>
      <c r="GQ550" s="282"/>
      <c r="GR550" s="282"/>
      <c r="GS550" s="282"/>
      <c r="GT550" s="282"/>
      <c r="GU550" s="282"/>
      <c r="GV550" s="282"/>
      <c r="GW550" s="282"/>
      <c r="GX550" s="282"/>
      <c r="GY550" s="282"/>
      <c r="GZ550" s="282"/>
      <c r="HA550" s="282"/>
      <c r="HB550" s="282"/>
      <c r="HC550" s="282"/>
      <c r="HD550" s="282"/>
      <c r="HE550" s="282"/>
      <c r="HF550" s="282"/>
      <c r="HG550" s="282"/>
      <c r="HH550" s="282"/>
      <c r="HI550" s="282"/>
      <c r="HJ550" s="282"/>
      <c r="HK550" s="282"/>
      <c r="HL550" s="282"/>
      <c r="HM550" s="282"/>
      <c r="HN550" s="282"/>
      <c r="HO550" s="282"/>
      <c r="HP550" s="282"/>
      <c r="HQ550" s="282"/>
      <c r="HR550" s="282"/>
      <c r="HS550" s="282"/>
      <c r="HT550" s="282"/>
      <c r="HU550" s="282"/>
      <c r="HV550" s="282"/>
      <c r="HW550" s="282"/>
      <c r="HX550" s="282"/>
      <c r="HY550" s="282"/>
      <c r="HZ550" s="282"/>
      <c r="IA550" s="282"/>
      <c r="IB550" s="282"/>
      <c r="IC550" s="282"/>
      <c r="ID550" s="282"/>
      <c r="IE550" s="282"/>
      <c r="IF550" s="282"/>
      <c r="IG550" s="282"/>
      <c r="IH550" s="282"/>
      <c r="II550" s="282"/>
      <c r="IJ550" s="282"/>
      <c r="IK550" s="282"/>
    </row>
    <row r="551" spans="1:245">
      <c r="A551" s="301">
        <v>500086</v>
      </c>
      <c r="B551" s="314" t="s">
        <v>839</v>
      </c>
      <c r="C551" s="291" t="s">
        <v>563</v>
      </c>
      <c r="D551" s="291" t="s">
        <v>840</v>
      </c>
      <c r="E551" s="291" t="s">
        <v>319</v>
      </c>
      <c r="F551" s="292" t="s">
        <v>926</v>
      </c>
      <c r="G551" s="293">
        <f t="shared" si="77"/>
        <v>500086</v>
      </c>
      <c r="H551" s="293">
        <f>COUNTIF($J$4:J551,J551)</f>
        <v>15</v>
      </c>
      <c r="I551" s="293" t="str">
        <f>IF(H551=1,COUNTIF($H$4:H551,1),"")</f>
        <v/>
      </c>
      <c r="J551" s="294" t="str">
        <f t="shared" si="76"/>
        <v>豊平区01私立04小規模A・B・C</v>
      </c>
      <c r="K551" s="294" t="str">
        <f t="shared" si="72"/>
        <v>さくらいろ保育園</v>
      </c>
      <c r="L551" s="295"/>
      <c r="M551" s="294"/>
      <c r="V551" s="282"/>
      <c r="W551" s="282"/>
      <c r="X551" s="282"/>
      <c r="Y551" s="282"/>
      <c r="Z551" s="282"/>
      <c r="AA551" s="282"/>
      <c r="AB551" s="282"/>
      <c r="AC551" s="282"/>
      <c r="AD551" s="282"/>
      <c r="AE551" s="282"/>
      <c r="AF551" s="282"/>
      <c r="AG551" s="282"/>
      <c r="AH551" s="282"/>
      <c r="AI551" s="282"/>
      <c r="AJ551" s="282"/>
      <c r="AK551" s="282"/>
      <c r="AL551" s="282"/>
      <c r="AM551" s="282"/>
      <c r="AN551" s="282"/>
      <c r="AO551" s="282"/>
      <c r="AP551" s="282"/>
      <c r="AQ551" s="282"/>
      <c r="AR551" s="282"/>
      <c r="AS551" s="282"/>
      <c r="AT551" s="282"/>
      <c r="AU551" s="282"/>
      <c r="AV551" s="282"/>
      <c r="AW551" s="282"/>
      <c r="AX551" s="282"/>
      <c r="AY551" s="282"/>
      <c r="AZ551" s="282"/>
      <c r="BA551" s="282"/>
      <c r="BB551" s="282"/>
      <c r="BC551" s="282"/>
      <c r="BD551" s="282"/>
      <c r="BE551" s="282"/>
      <c r="BF551" s="282"/>
      <c r="BG551" s="282"/>
      <c r="BH551" s="282"/>
      <c r="BI551" s="282"/>
      <c r="BJ551" s="282"/>
      <c r="BK551" s="282"/>
      <c r="BL551" s="282"/>
      <c r="BM551" s="282"/>
      <c r="BN551" s="282"/>
      <c r="BO551" s="282"/>
      <c r="BP551" s="282"/>
      <c r="BQ551" s="282"/>
      <c r="BR551" s="282"/>
      <c r="BS551" s="282"/>
      <c r="BT551" s="282"/>
      <c r="BU551" s="282"/>
      <c r="BV551" s="282"/>
      <c r="BW551" s="282"/>
      <c r="BX551" s="282"/>
      <c r="BY551" s="282"/>
      <c r="BZ551" s="282"/>
      <c r="CA551" s="282"/>
      <c r="CB551" s="282"/>
      <c r="CC551" s="282"/>
      <c r="CD551" s="282"/>
      <c r="CE551" s="282"/>
      <c r="CF551" s="282"/>
      <c r="CG551" s="282"/>
      <c r="CH551" s="282"/>
      <c r="CI551" s="282"/>
      <c r="CJ551" s="282"/>
      <c r="CK551" s="282"/>
      <c r="CL551" s="282"/>
      <c r="CM551" s="282"/>
      <c r="CN551" s="282"/>
      <c r="CO551" s="282"/>
      <c r="CP551" s="282"/>
      <c r="CQ551" s="282"/>
      <c r="CR551" s="282"/>
      <c r="CS551" s="282"/>
      <c r="CT551" s="282"/>
      <c r="CU551" s="282"/>
      <c r="CV551" s="282"/>
      <c r="CW551" s="282"/>
      <c r="CX551" s="282"/>
      <c r="CY551" s="282"/>
      <c r="CZ551" s="282"/>
      <c r="DA551" s="282"/>
      <c r="DB551" s="282"/>
      <c r="DC551" s="282"/>
      <c r="DD551" s="282"/>
      <c r="DE551" s="282"/>
      <c r="DF551" s="282"/>
      <c r="DG551" s="282"/>
      <c r="DH551" s="282"/>
      <c r="DI551" s="282"/>
      <c r="DJ551" s="282"/>
      <c r="DK551" s="282"/>
      <c r="DL551" s="282"/>
      <c r="DM551" s="282"/>
      <c r="DN551" s="282"/>
      <c r="DO551" s="282"/>
      <c r="DP551" s="282"/>
      <c r="DQ551" s="282"/>
      <c r="DR551" s="282"/>
      <c r="DS551" s="282"/>
      <c r="DT551" s="282"/>
      <c r="DU551" s="282"/>
      <c r="DV551" s="282"/>
      <c r="DW551" s="282"/>
      <c r="DX551" s="282"/>
      <c r="DY551" s="282"/>
      <c r="DZ551" s="282"/>
      <c r="EA551" s="282"/>
      <c r="EB551" s="282"/>
      <c r="EC551" s="282"/>
      <c r="ED551" s="282"/>
      <c r="EE551" s="282"/>
      <c r="EF551" s="282"/>
      <c r="EG551" s="282"/>
      <c r="EH551" s="282"/>
      <c r="EI551" s="282"/>
      <c r="EJ551" s="282"/>
      <c r="EK551" s="282"/>
      <c r="EL551" s="282"/>
      <c r="EM551" s="282"/>
      <c r="EN551" s="282"/>
      <c r="EO551" s="282"/>
      <c r="EP551" s="282"/>
      <c r="EQ551" s="282"/>
      <c r="ER551" s="282"/>
      <c r="ES551" s="282"/>
      <c r="ET551" s="282"/>
      <c r="EU551" s="282"/>
      <c r="EV551" s="282"/>
      <c r="EW551" s="282"/>
      <c r="EX551" s="282"/>
      <c r="EY551" s="282"/>
      <c r="EZ551" s="282"/>
      <c r="FA551" s="282"/>
      <c r="FB551" s="282"/>
      <c r="FC551" s="282"/>
      <c r="FD551" s="282"/>
      <c r="FE551" s="282"/>
      <c r="FF551" s="282"/>
      <c r="FG551" s="282"/>
      <c r="FH551" s="282"/>
      <c r="FI551" s="282"/>
      <c r="FJ551" s="282"/>
      <c r="FK551" s="282"/>
      <c r="FL551" s="282"/>
      <c r="FM551" s="282"/>
      <c r="FN551" s="282"/>
      <c r="FO551" s="282"/>
      <c r="FP551" s="282"/>
      <c r="FQ551" s="282"/>
      <c r="FR551" s="282"/>
      <c r="FS551" s="282"/>
      <c r="FT551" s="282"/>
      <c r="FU551" s="282"/>
      <c r="FV551" s="282"/>
      <c r="FW551" s="282"/>
      <c r="FX551" s="282"/>
      <c r="FY551" s="282"/>
      <c r="FZ551" s="282"/>
      <c r="GA551" s="282"/>
      <c r="GB551" s="282"/>
      <c r="GC551" s="282"/>
      <c r="GD551" s="282"/>
      <c r="GE551" s="282"/>
      <c r="GF551" s="282"/>
      <c r="GG551" s="282"/>
      <c r="GH551" s="282"/>
      <c r="GI551" s="282"/>
      <c r="GJ551" s="282"/>
      <c r="GK551" s="282"/>
      <c r="GL551" s="282"/>
      <c r="GM551" s="282"/>
      <c r="GN551" s="282"/>
      <c r="GO551" s="282"/>
      <c r="GP551" s="282"/>
      <c r="GQ551" s="282"/>
      <c r="GR551" s="282"/>
      <c r="GS551" s="282"/>
      <c r="GT551" s="282"/>
      <c r="GU551" s="282"/>
      <c r="GV551" s="282"/>
      <c r="GW551" s="282"/>
      <c r="GX551" s="282"/>
      <c r="GY551" s="282"/>
      <c r="GZ551" s="282"/>
      <c r="HA551" s="282"/>
      <c r="HB551" s="282"/>
      <c r="HC551" s="282"/>
      <c r="HD551" s="282"/>
      <c r="HE551" s="282"/>
      <c r="HF551" s="282"/>
      <c r="HG551" s="282"/>
      <c r="HH551" s="282"/>
      <c r="HI551" s="282"/>
      <c r="HJ551" s="282"/>
      <c r="HK551" s="282"/>
      <c r="HL551" s="282"/>
      <c r="HM551" s="282"/>
      <c r="HN551" s="282"/>
      <c r="HO551" s="282"/>
      <c r="HP551" s="282"/>
      <c r="HQ551" s="282"/>
      <c r="HR551" s="282"/>
      <c r="HS551" s="282"/>
      <c r="HT551" s="282"/>
      <c r="HU551" s="282"/>
      <c r="HV551" s="282"/>
      <c r="HW551" s="282"/>
      <c r="HX551" s="282"/>
      <c r="HY551" s="282"/>
      <c r="HZ551" s="282"/>
      <c r="IA551" s="282"/>
      <c r="IB551" s="282"/>
      <c r="IC551" s="282"/>
      <c r="ID551" s="282"/>
      <c r="IE551" s="282"/>
      <c r="IF551" s="282"/>
      <c r="IG551" s="282"/>
      <c r="IH551" s="282"/>
      <c r="II551" s="282"/>
      <c r="IJ551" s="282"/>
      <c r="IK551" s="282"/>
    </row>
    <row r="552" spans="1:245">
      <c r="A552" s="301">
        <v>500087</v>
      </c>
      <c r="B552" s="314" t="s">
        <v>839</v>
      </c>
      <c r="C552" s="291" t="s">
        <v>563</v>
      </c>
      <c r="D552" s="291" t="s">
        <v>840</v>
      </c>
      <c r="E552" s="291" t="s">
        <v>319</v>
      </c>
      <c r="F552" s="292" t="s">
        <v>927</v>
      </c>
      <c r="G552" s="293">
        <f t="shared" si="77"/>
        <v>500087</v>
      </c>
      <c r="H552" s="293">
        <f>COUNTIF($J$4:J552,J552)</f>
        <v>16</v>
      </c>
      <c r="I552" s="293" t="str">
        <f>IF(H552=1,COUNTIF($H$4:H552,1),"")</f>
        <v/>
      </c>
      <c r="J552" s="294" t="str">
        <f t="shared" si="76"/>
        <v>豊平区01私立04小規模A・B・C</v>
      </c>
      <c r="K552" s="294" t="str">
        <f t="shared" ref="K552:K615" si="78">$F552</f>
        <v>豊園よつば保育園</v>
      </c>
      <c r="L552" s="295"/>
      <c r="M552" s="294"/>
      <c r="V552" s="282"/>
      <c r="W552" s="282"/>
      <c r="X552" s="282"/>
      <c r="Y552" s="282"/>
      <c r="Z552" s="282"/>
      <c r="AA552" s="282"/>
      <c r="AB552" s="282"/>
      <c r="AC552" s="282"/>
      <c r="AD552" s="282"/>
      <c r="AE552" s="282"/>
      <c r="AF552" s="282"/>
      <c r="AG552" s="282"/>
      <c r="AH552" s="282"/>
      <c r="AI552" s="282"/>
      <c r="AJ552" s="282"/>
      <c r="AK552" s="282"/>
      <c r="AL552" s="282"/>
      <c r="AM552" s="282"/>
      <c r="AN552" s="282"/>
      <c r="AO552" s="282"/>
      <c r="AP552" s="282"/>
      <c r="AQ552" s="282"/>
      <c r="AR552" s="282"/>
      <c r="AS552" s="282"/>
      <c r="AT552" s="282"/>
      <c r="AU552" s="282"/>
      <c r="AV552" s="282"/>
      <c r="AW552" s="282"/>
      <c r="AX552" s="282"/>
      <c r="AY552" s="282"/>
      <c r="AZ552" s="282"/>
      <c r="BA552" s="282"/>
      <c r="BB552" s="282"/>
      <c r="BC552" s="282"/>
      <c r="BD552" s="282"/>
      <c r="BE552" s="282"/>
      <c r="BF552" s="282"/>
      <c r="BG552" s="282"/>
      <c r="BH552" s="282"/>
      <c r="BI552" s="282"/>
      <c r="BJ552" s="282"/>
      <c r="BK552" s="282"/>
      <c r="BL552" s="282"/>
      <c r="BM552" s="282"/>
      <c r="BN552" s="282"/>
      <c r="BO552" s="282"/>
      <c r="BP552" s="282"/>
      <c r="BQ552" s="282"/>
      <c r="BR552" s="282"/>
      <c r="BS552" s="282"/>
      <c r="BT552" s="282"/>
      <c r="BU552" s="282"/>
      <c r="BV552" s="282"/>
      <c r="BW552" s="282"/>
      <c r="BX552" s="282"/>
      <c r="BY552" s="282"/>
      <c r="BZ552" s="282"/>
      <c r="CA552" s="282"/>
      <c r="CB552" s="282"/>
      <c r="CC552" s="282"/>
      <c r="CD552" s="282"/>
      <c r="CE552" s="282"/>
      <c r="CF552" s="282"/>
      <c r="CG552" s="282"/>
      <c r="CH552" s="282"/>
      <c r="CI552" s="282"/>
      <c r="CJ552" s="282"/>
      <c r="CK552" s="282"/>
      <c r="CL552" s="282"/>
      <c r="CM552" s="282"/>
      <c r="CN552" s="282"/>
      <c r="CO552" s="282"/>
      <c r="CP552" s="282"/>
      <c r="CQ552" s="282"/>
      <c r="CR552" s="282"/>
      <c r="CS552" s="282"/>
      <c r="CT552" s="282"/>
      <c r="CU552" s="282"/>
      <c r="CV552" s="282"/>
      <c r="CW552" s="282"/>
      <c r="CX552" s="282"/>
      <c r="CY552" s="282"/>
      <c r="CZ552" s="282"/>
      <c r="DA552" s="282"/>
      <c r="DB552" s="282"/>
      <c r="DC552" s="282"/>
      <c r="DD552" s="282"/>
      <c r="DE552" s="282"/>
      <c r="DF552" s="282"/>
      <c r="DG552" s="282"/>
      <c r="DH552" s="282"/>
      <c r="DI552" s="282"/>
      <c r="DJ552" s="282"/>
      <c r="DK552" s="282"/>
      <c r="DL552" s="282"/>
      <c r="DM552" s="282"/>
      <c r="DN552" s="282"/>
      <c r="DO552" s="282"/>
      <c r="DP552" s="282"/>
      <c r="DQ552" s="282"/>
      <c r="DR552" s="282"/>
      <c r="DS552" s="282"/>
      <c r="DT552" s="282"/>
      <c r="DU552" s="282"/>
      <c r="DV552" s="282"/>
      <c r="DW552" s="282"/>
      <c r="DX552" s="282"/>
      <c r="DY552" s="282"/>
      <c r="DZ552" s="282"/>
      <c r="EA552" s="282"/>
      <c r="EB552" s="282"/>
      <c r="EC552" s="282"/>
      <c r="ED552" s="282"/>
      <c r="EE552" s="282"/>
      <c r="EF552" s="282"/>
      <c r="EG552" s="282"/>
      <c r="EH552" s="282"/>
      <c r="EI552" s="282"/>
      <c r="EJ552" s="282"/>
      <c r="EK552" s="282"/>
      <c r="EL552" s="282"/>
      <c r="EM552" s="282"/>
      <c r="EN552" s="282"/>
      <c r="EO552" s="282"/>
      <c r="EP552" s="282"/>
      <c r="EQ552" s="282"/>
      <c r="ER552" s="282"/>
      <c r="ES552" s="282"/>
      <c r="ET552" s="282"/>
      <c r="EU552" s="282"/>
      <c r="EV552" s="282"/>
      <c r="EW552" s="282"/>
      <c r="EX552" s="282"/>
      <c r="EY552" s="282"/>
      <c r="EZ552" s="282"/>
      <c r="FA552" s="282"/>
      <c r="FB552" s="282"/>
      <c r="FC552" s="282"/>
      <c r="FD552" s="282"/>
      <c r="FE552" s="282"/>
      <c r="FF552" s="282"/>
      <c r="FG552" s="282"/>
      <c r="FH552" s="282"/>
      <c r="FI552" s="282"/>
      <c r="FJ552" s="282"/>
      <c r="FK552" s="282"/>
      <c r="FL552" s="282"/>
      <c r="FM552" s="282"/>
      <c r="FN552" s="282"/>
      <c r="FO552" s="282"/>
      <c r="FP552" s="282"/>
      <c r="FQ552" s="282"/>
      <c r="FR552" s="282"/>
      <c r="FS552" s="282"/>
      <c r="FT552" s="282"/>
      <c r="FU552" s="282"/>
      <c r="FV552" s="282"/>
      <c r="FW552" s="282"/>
      <c r="FX552" s="282"/>
      <c r="FY552" s="282"/>
      <c r="FZ552" s="282"/>
      <c r="GA552" s="282"/>
      <c r="GB552" s="282"/>
      <c r="GC552" s="282"/>
      <c r="GD552" s="282"/>
      <c r="GE552" s="282"/>
      <c r="GF552" s="282"/>
      <c r="GG552" s="282"/>
      <c r="GH552" s="282"/>
      <c r="GI552" s="282"/>
      <c r="GJ552" s="282"/>
      <c r="GK552" s="282"/>
      <c r="GL552" s="282"/>
      <c r="GM552" s="282"/>
      <c r="GN552" s="282"/>
      <c r="GO552" s="282"/>
      <c r="GP552" s="282"/>
      <c r="GQ552" s="282"/>
      <c r="GR552" s="282"/>
      <c r="GS552" s="282"/>
      <c r="GT552" s="282"/>
      <c r="GU552" s="282"/>
      <c r="GV552" s="282"/>
      <c r="GW552" s="282"/>
      <c r="GX552" s="282"/>
      <c r="GY552" s="282"/>
      <c r="GZ552" s="282"/>
      <c r="HA552" s="282"/>
      <c r="HB552" s="282"/>
      <c r="HC552" s="282"/>
      <c r="HD552" s="282"/>
      <c r="HE552" s="282"/>
      <c r="HF552" s="282"/>
      <c r="HG552" s="282"/>
      <c r="HH552" s="282"/>
      <c r="HI552" s="282"/>
      <c r="HJ552" s="282"/>
      <c r="HK552" s="282"/>
      <c r="HL552" s="282"/>
      <c r="HM552" s="282"/>
      <c r="HN552" s="282"/>
      <c r="HO552" s="282"/>
      <c r="HP552" s="282"/>
      <c r="HQ552" s="282"/>
      <c r="HR552" s="282"/>
      <c r="HS552" s="282"/>
      <c r="HT552" s="282"/>
      <c r="HU552" s="282"/>
      <c r="HV552" s="282"/>
      <c r="HW552" s="282"/>
      <c r="HX552" s="282"/>
      <c r="HY552" s="282"/>
      <c r="HZ552" s="282"/>
      <c r="IA552" s="282"/>
      <c r="IB552" s="282"/>
      <c r="IC552" s="282"/>
      <c r="ID552" s="282"/>
      <c r="IE552" s="282"/>
      <c r="IF552" s="282"/>
      <c r="IG552" s="282"/>
      <c r="IH552" s="282"/>
      <c r="II552" s="282"/>
      <c r="IJ552" s="282"/>
      <c r="IK552" s="282"/>
    </row>
    <row r="553" spans="1:245">
      <c r="A553" s="301">
        <v>500088</v>
      </c>
      <c r="B553" s="314" t="s">
        <v>839</v>
      </c>
      <c r="C553" s="291" t="s">
        <v>563</v>
      </c>
      <c r="D553" s="291" t="s">
        <v>840</v>
      </c>
      <c r="E553" s="291" t="s">
        <v>319</v>
      </c>
      <c r="F553" s="292" t="s">
        <v>928</v>
      </c>
      <c r="G553" s="293">
        <f t="shared" si="77"/>
        <v>500088</v>
      </c>
      <c r="H553" s="293">
        <f>COUNTIF($J$4:J553,J553)</f>
        <v>17</v>
      </c>
      <c r="I553" s="293" t="str">
        <f>IF(H553=1,COUNTIF($H$4:H553,1),"")</f>
        <v/>
      </c>
      <c r="J553" s="294" t="str">
        <f t="shared" si="76"/>
        <v>豊平区01私立04小規模A・B・C</v>
      </c>
      <c r="K553" s="294" t="str">
        <f t="shared" si="78"/>
        <v>西岡くりの木保育園</v>
      </c>
      <c r="L553" s="295"/>
      <c r="M553" s="294"/>
      <c r="V553" s="282"/>
      <c r="W553" s="282"/>
      <c r="X553" s="282"/>
      <c r="Y553" s="282"/>
      <c r="Z553" s="282"/>
      <c r="AA553" s="282"/>
      <c r="AB553" s="282"/>
      <c r="AC553" s="282"/>
      <c r="AD553" s="282"/>
      <c r="AE553" s="282"/>
      <c r="AF553" s="282"/>
      <c r="AG553" s="282"/>
      <c r="AH553" s="282"/>
      <c r="AI553" s="282"/>
      <c r="AJ553" s="282"/>
      <c r="AK553" s="282"/>
      <c r="AL553" s="282"/>
      <c r="AM553" s="282"/>
      <c r="AN553" s="282"/>
      <c r="AO553" s="282"/>
      <c r="AP553" s="282"/>
      <c r="AQ553" s="282"/>
      <c r="AR553" s="282"/>
      <c r="AS553" s="282"/>
      <c r="AT553" s="282"/>
      <c r="AU553" s="282"/>
      <c r="AV553" s="282"/>
      <c r="AW553" s="282"/>
      <c r="AX553" s="282"/>
      <c r="AY553" s="282"/>
      <c r="AZ553" s="282"/>
      <c r="BA553" s="282"/>
      <c r="BB553" s="282"/>
      <c r="BC553" s="282"/>
      <c r="BD553" s="282"/>
      <c r="BE553" s="282"/>
      <c r="BF553" s="282"/>
      <c r="BG553" s="282"/>
      <c r="BH553" s="282"/>
      <c r="BI553" s="282"/>
      <c r="BJ553" s="282"/>
      <c r="BK553" s="282"/>
      <c r="BL553" s="282"/>
      <c r="BM553" s="282"/>
      <c r="BN553" s="282"/>
      <c r="BO553" s="282"/>
      <c r="BP553" s="282"/>
      <c r="BQ553" s="282"/>
      <c r="BR553" s="282"/>
      <c r="BS553" s="282"/>
      <c r="BT553" s="282"/>
      <c r="BU553" s="282"/>
      <c r="BV553" s="282"/>
      <c r="BW553" s="282"/>
      <c r="BX553" s="282"/>
      <c r="BY553" s="282"/>
      <c r="BZ553" s="282"/>
      <c r="CA553" s="282"/>
      <c r="CB553" s="282"/>
      <c r="CC553" s="282"/>
      <c r="CD553" s="282"/>
      <c r="CE553" s="282"/>
      <c r="CF553" s="282"/>
      <c r="CG553" s="282"/>
      <c r="CH553" s="282"/>
      <c r="CI553" s="282"/>
      <c r="CJ553" s="282"/>
      <c r="CK553" s="282"/>
      <c r="CL553" s="282"/>
      <c r="CM553" s="282"/>
      <c r="CN553" s="282"/>
      <c r="CO553" s="282"/>
      <c r="CP553" s="282"/>
      <c r="CQ553" s="282"/>
      <c r="CR553" s="282"/>
      <c r="CS553" s="282"/>
      <c r="CT553" s="282"/>
      <c r="CU553" s="282"/>
      <c r="CV553" s="282"/>
      <c r="CW553" s="282"/>
      <c r="CX553" s="282"/>
      <c r="CY553" s="282"/>
      <c r="CZ553" s="282"/>
      <c r="DA553" s="282"/>
      <c r="DB553" s="282"/>
      <c r="DC553" s="282"/>
      <c r="DD553" s="282"/>
      <c r="DE553" s="282"/>
      <c r="DF553" s="282"/>
      <c r="DG553" s="282"/>
      <c r="DH553" s="282"/>
      <c r="DI553" s="282"/>
      <c r="DJ553" s="282"/>
      <c r="DK553" s="282"/>
      <c r="DL553" s="282"/>
      <c r="DM553" s="282"/>
      <c r="DN553" s="282"/>
      <c r="DO553" s="282"/>
      <c r="DP553" s="282"/>
      <c r="DQ553" s="282"/>
      <c r="DR553" s="282"/>
      <c r="DS553" s="282"/>
      <c r="DT553" s="282"/>
      <c r="DU553" s="282"/>
      <c r="DV553" s="282"/>
      <c r="DW553" s="282"/>
      <c r="DX553" s="282"/>
      <c r="DY553" s="282"/>
      <c r="DZ553" s="282"/>
      <c r="EA553" s="282"/>
      <c r="EB553" s="282"/>
      <c r="EC553" s="282"/>
      <c r="ED553" s="282"/>
      <c r="EE553" s="282"/>
      <c r="EF553" s="282"/>
      <c r="EG553" s="282"/>
      <c r="EH553" s="282"/>
      <c r="EI553" s="282"/>
      <c r="EJ553" s="282"/>
      <c r="EK553" s="282"/>
      <c r="EL553" s="282"/>
      <c r="EM553" s="282"/>
      <c r="EN553" s="282"/>
      <c r="EO553" s="282"/>
      <c r="EP553" s="282"/>
      <c r="EQ553" s="282"/>
      <c r="ER553" s="282"/>
      <c r="ES553" s="282"/>
      <c r="ET553" s="282"/>
      <c r="EU553" s="282"/>
      <c r="EV553" s="282"/>
      <c r="EW553" s="282"/>
      <c r="EX553" s="282"/>
      <c r="EY553" s="282"/>
      <c r="EZ553" s="282"/>
      <c r="FA553" s="282"/>
      <c r="FB553" s="282"/>
      <c r="FC553" s="282"/>
      <c r="FD553" s="282"/>
      <c r="FE553" s="282"/>
      <c r="FF553" s="282"/>
      <c r="FG553" s="282"/>
      <c r="FH553" s="282"/>
      <c r="FI553" s="282"/>
      <c r="FJ553" s="282"/>
      <c r="FK553" s="282"/>
      <c r="FL553" s="282"/>
      <c r="FM553" s="282"/>
      <c r="FN553" s="282"/>
      <c r="FO553" s="282"/>
      <c r="FP553" s="282"/>
      <c r="FQ553" s="282"/>
      <c r="FR553" s="282"/>
      <c r="FS553" s="282"/>
      <c r="FT553" s="282"/>
      <c r="FU553" s="282"/>
      <c r="FV553" s="282"/>
      <c r="FW553" s="282"/>
      <c r="FX553" s="282"/>
      <c r="FY553" s="282"/>
      <c r="FZ553" s="282"/>
      <c r="GA553" s="282"/>
      <c r="GB553" s="282"/>
      <c r="GC553" s="282"/>
      <c r="GD553" s="282"/>
      <c r="GE553" s="282"/>
      <c r="GF553" s="282"/>
      <c r="GG553" s="282"/>
      <c r="GH553" s="282"/>
      <c r="GI553" s="282"/>
      <c r="GJ553" s="282"/>
      <c r="GK553" s="282"/>
      <c r="GL553" s="282"/>
      <c r="GM553" s="282"/>
      <c r="GN553" s="282"/>
      <c r="GO553" s="282"/>
      <c r="GP553" s="282"/>
      <c r="GQ553" s="282"/>
      <c r="GR553" s="282"/>
      <c r="GS553" s="282"/>
      <c r="GT553" s="282"/>
      <c r="GU553" s="282"/>
      <c r="GV553" s="282"/>
      <c r="GW553" s="282"/>
      <c r="GX553" s="282"/>
      <c r="GY553" s="282"/>
      <c r="GZ553" s="282"/>
      <c r="HA553" s="282"/>
      <c r="HB553" s="282"/>
      <c r="HC553" s="282"/>
      <c r="HD553" s="282"/>
      <c r="HE553" s="282"/>
      <c r="HF553" s="282"/>
      <c r="HG553" s="282"/>
      <c r="HH553" s="282"/>
      <c r="HI553" s="282"/>
      <c r="HJ553" s="282"/>
      <c r="HK553" s="282"/>
      <c r="HL553" s="282"/>
      <c r="HM553" s="282"/>
      <c r="HN553" s="282"/>
      <c r="HO553" s="282"/>
      <c r="HP553" s="282"/>
      <c r="HQ553" s="282"/>
      <c r="HR553" s="282"/>
      <c r="HS553" s="282"/>
      <c r="HT553" s="282"/>
      <c r="HU553" s="282"/>
      <c r="HV553" s="282"/>
      <c r="HW553" s="282"/>
      <c r="HX553" s="282"/>
      <c r="HY553" s="282"/>
      <c r="HZ553" s="282"/>
      <c r="IA553" s="282"/>
      <c r="IB553" s="282"/>
      <c r="IC553" s="282"/>
      <c r="ID553" s="282"/>
      <c r="IE553" s="282"/>
      <c r="IF553" s="282"/>
      <c r="IG553" s="282"/>
      <c r="IH553" s="282"/>
      <c r="II553" s="282"/>
      <c r="IJ553" s="282"/>
      <c r="IK553" s="282"/>
    </row>
    <row r="554" spans="1:245">
      <c r="A554" s="301">
        <v>500091</v>
      </c>
      <c r="B554" s="314" t="s">
        <v>839</v>
      </c>
      <c r="C554" s="291" t="s">
        <v>563</v>
      </c>
      <c r="D554" s="291" t="s">
        <v>840</v>
      </c>
      <c r="E554" s="291" t="s">
        <v>319</v>
      </c>
      <c r="F554" s="292" t="s">
        <v>929</v>
      </c>
      <c r="G554" s="293">
        <f t="shared" si="77"/>
        <v>500091</v>
      </c>
      <c r="H554" s="293">
        <f>COUNTIF($J$4:J554,J554)</f>
        <v>18</v>
      </c>
      <c r="I554" s="293" t="str">
        <f>IF(H554=1,COUNTIF($H$4:H554,1),"")</f>
        <v/>
      </c>
      <c r="J554" s="294" t="str">
        <f t="shared" si="76"/>
        <v>豊平区01私立04小規模A・B・C</v>
      </c>
      <c r="K554" s="294" t="str">
        <f t="shared" si="78"/>
        <v>ちびっこ保育ルーム平岸ひまわり園</v>
      </c>
      <c r="L554" s="295"/>
      <c r="M554" s="294"/>
      <c r="V554" s="282"/>
      <c r="W554" s="282"/>
      <c r="X554" s="282"/>
      <c r="Y554" s="282"/>
      <c r="Z554" s="282"/>
      <c r="AA554" s="282"/>
      <c r="AB554" s="282"/>
      <c r="AC554" s="282"/>
      <c r="AD554" s="282"/>
      <c r="AE554" s="282"/>
      <c r="AF554" s="282"/>
      <c r="AG554" s="282"/>
      <c r="AH554" s="282"/>
      <c r="AI554" s="282"/>
      <c r="AJ554" s="282"/>
      <c r="AK554" s="282"/>
      <c r="AL554" s="282"/>
      <c r="AM554" s="282"/>
      <c r="AN554" s="282"/>
      <c r="AO554" s="282"/>
      <c r="AP554" s="282"/>
      <c r="AQ554" s="282"/>
      <c r="AR554" s="282"/>
      <c r="AS554" s="282"/>
      <c r="AT554" s="282"/>
      <c r="AU554" s="282"/>
      <c r="AV554" s="282"/>
      <c r="AW554" s="282"/>
      <c r="AX554" s="282"/>
      <c r="AY554" s="282"/>
      <c r="AZ554" s="282"/>
      <c r="BA554" s="282"/>
      <c r="BB554" s="282"/>
      <c r="BC554" s="282"/>
      <c r="BD554" s="282"/>
      <c r="BE554" s="282"/>
      <c r="BF554" s="282"/>
      <c r="BG554" s="282"/>
      <c r="BH554" s="282"/>
      <c r="BI554" s="282"/>
      <c r="BJ554" s="282"/>
      <c r="BK554" s="282"/>
      <c r="BL554" s="282"/>
      <c r="BM554" s="282"/>
      <c r="BN554" s="282"/>
      <c r="BO554" s="282"/>
      <c r="BP554" s="282"/>
      <c r="BQ554" s="282"/>
      <c r="BR554" s="282"/>
      <c r="BS554" s="282"/>
      <c r="BT554" s="282"/>
      <c r="BU554" s="282"/>
      <c r="BV554" s="282"/>
      <c r="BW554" s="282"/>
      <c r="BX554" s="282"/>
      <c r="BY554" s="282"/>
      <c r="BZ554" s="282"/>
      <c r="CA554" s="282"/>
      <c r="CB554" s="282"/>
      <c r="CC554" s="282"/>
      <c r="CD554" s="282"/>
      <c r="CE554" s="282"/>
      <c r="CF554" s="282"/>
      <c r="CG554" s="282"/>
      <c r="CH554" s="282"/>
      <c r="CI554" s="282"/>
      <c r="CJ554" s="282"/>
      <c r="CK554" s="282"/>
      <c r="CL554" s="282"/>
      <c r="CM554" s="282"/>
      <c r="CN554" s="282"/>
      <c r="CO554" s="282"/>
      <c r="CP554" s="282"/>
      <c r="CQ554" s="282"/>
      <c r="CR554" s="282"/>
      <c r="CS554" s="282"/>
      <c r="CT554" s="282"/>
      <c r="CU554" s="282"/>
      <c r="CV554" s="282"/>
      <c r="CW554" s="282"/>
      <c r="CX554" s="282"/>
      <c r="CY554" s="282"/>
      <c r="CZ554" s="282"/>
      <c r="DA554" s="282"/>
      <c r="DB554" s="282"/>
      <c r="DC554" s="282"/>
      <c r="DD554" s="282"/>
      <c r="DE554" s="282"/>
      <c r="DF554" s="282"/>
      <c r="DG554" s="282"/>
      <c r="DH554" s="282"/>
      <c r="DI554" s="282"/>
      <c r="DJ554" s="282"/>
      <c r="DK554" s="282"/>
      <c r="DL554" s="282"/>
      <c r="DM554" s="282"/>
      <c r="DN554" s="282"/>
      <c r="DO554" s="282"/>
      <c r="DP554" s="282"/>
      <c r="DQ554" s="282"/>
      <c r="DR554" s="282"/>
      <c r="DS554" s="282"/>
      <c r="DT554" s="282"/>
      <c r="DU554" s="282"/>
      <c r="DV554" s="282"/>
      <c r="DW554" s="282"/>
      <c r="DX554" s="282"/>
      <c r="DY554" s="282"/>
      <c r="DZ554" s="282"/>
      <c r="EA554" s="282"/>
      <c r="EB554" s="282"/>
      <c r="EC554" s="282"/>
      <c r="ED554" s="282"/>
      <c r="EE554" s="282"/>
      <c r="EF554" s="282"/>
      <c r="EG554" s="282"/>
      <c r="EH554" s="282"/>
      <c r="EI554" s="282"/>
      <c r="EJ554" s="282"/>
      <c r="EK554" s="282"/>
      <c r="EL554" s="282"/>
      <c r="EM554" s="282"/>
      <c r="EN554" s="282"/>
      <c r="EO554" s="282"/>
      <c r="EP554" s="282"/>
      <c r="EQ554" s="282"/>
      <c r="ER554" s="282"/>
      <c r="ES554" s="282"/>
      <c r="ET554" s="282"/>
      <c r="EU554" s="282"/>
      <c r="EV554" s="282"/>
      <c r="EW554" s="282"/>
      <c r="EX554" s="282"/>
      <c r="EY554" s="282"/>
      <c r="EZ554" s="282"/>
      <c r="FA554" s="282"/>
      <c r="FB554" s="282"/>
      <c r="FC554" s="282"/>
      <c r="FD554" s="282"/>
      <c r="FE554" s="282"/>
      <c r="FF554" s="282"/>
      <c r="FG554" s="282"/>
      <c r="FH554" s="282"/>
      <c r="FI554" s="282"/>
      <c r="FJ554" s="282"/>
      <c r="FK554" s="282"/>
      <c r="FL554" s="282"/>
      <c r="FM554" s="282"/>
      <c r="FN554" s="282"/>
      <c r="FO554" s="282"/>
      <c r="FP554" s="282"/>
      <c r="FQ554" s="282"/>
      <c r="FR554" s="282"/>
      <c r="FS554" s="282"/>
      <c r="FT554" s="282"/>
      <c r="FU554" s="282"/>
      <c r="FV554" s="282"/>
      <c r="FW554" s="282"/>
      <c r="FX554" s="282"/>
      <c r="FY554" s="282"/>
      <c r="FZ554" s="282"/>
      <c r="GA554" s="282"/>
      <c r="GB554" s="282"/>
      <c r="GC554" s="282"/>
      <c r="GD554" s="282"/>
      <c r="GE554" s="282"/>
      <c r="GF554" s="282"/>
      <c r="GG554" s="282"/>
      <c r="GH554" s="282"/>
      <c r="GI554" s="282"/>
      <c r="GJ554" s="282"/>
      <c r="GK554" s="282"/>
      <c r="GL554" s="282"/>
      <c r="GM554" s="282"/>
      <c r="GN554" s="282"/>
      <c r="GO554" s="282"/>
      <c r="GP554" s="282"/>
      <c r="GQ554" s="282"/>
      <c r="GR554" s="282"/>
      <c r="GS554" s="282"/>
      <c r="GT554" s="282"/>
      <c r="GU554" s="282"/>
      <c r="GV554" s="282"/>
      <c r="GW554" s="282"/>
      <c r="GX554" s="282"/>
      <c r="GY554" s="282"/>
      <c r="GZ554" s="282"/>
      <c r="HA554" s="282"/>
      <c r="HB554" s="282"/>
      <c r="HC554" s="282"/>
      <c r="HD554" s="282"/>
      <c r="HE554" s="282"/>
      <c r="HF554" s="282"/>
      <c r="HG554" s="282"/>
      <c r="HH554" s="282"/>
      <c r="HI554" s="282"/>
      <c r="HJ554" s="282"/>
      <c r="HK554" s="282"/>
      <c r="HL554" s="282"/>
      <c r="HM554" s="282"/>
      <c r="HN554" s="282"/>
      <c r="HO554" s="282"/>
      <c r="HP554" s="282"/>
      <c r="HQ554" s="282"/>
      <c r="HR554" s="282"/>
      <c r="HS554" s="282"/>
      <c r="HT554" s="282"/>
      <c r="HU554" s="282"/>
      <c r="HV554" s="282"/>
      <c r="HW554" s="282"/>
      <c r="HX554" s="282"/>
      <c r="HY554" s="282"/>
      <c r="HZ554" s="282"/>
      <c r="IA554" s="282"/>
      <c r="IB554" s="282"/>
      <c r="IC554" s="282"/>
      <c r="ID554" s="282"/>
      <c r="IE554" s="282"/>
      <c r="IF554" s="282"/>
      <c r="IG554" s="282"/>
      <c r="IH554" s="282"/>
      <c r="II554" s="282"/>
      <c r="IJ554" s="282"/>
      <c r="IK554" s="282"/>
    </row>
    <row r="555" spans="1:245">
      <c r="A555" s="301">
        <v>500092</v>
      </c>
      <c r="B555" s="314" t="s">
        <v>839</v>
      </c>
      <c r="C555" s="291" t="s">
        <v>563</v>
      </c>
      <c r="D555" s="291" t="s">
        <v>840</v>
      </c>
      <c r="E555" s="291" t="s">
        <v>319</v>
      </c>
      <c r="F555" s="292" t="s">
        <v>930</v>
      </c>
      <c r="G555" s="293">
        <f t="shared" si="77"/>
        <v>500092</v>
      </c>
      <c r="H555" s="293">
        <f>COUNTIF($J$4:J555,J555)</f>
        <v>19</v>
      </c>
      <c r="I555" s="293" t="str">
        <f>IF(H555=1,COUNTIF($H$4:H555,1),"")</f>
        <v/>
      </c>
      <c r="J555" s="294" t="str">
        <f t="shared" si="76"/>
        <v>豊平区01私立04小規模A・B・C</v>
      </c>
      <c r="K555" s="294" t="str">
        <f t="shared" si="78"/>
        <v>ひまわりｓｕｎ保育園</v>
      </c>
      <c r="L555" s="295"/>
      <c r="M555" s="294"/>
      <c r="V555" s="282"/>
      <c r="W555" s="282"/>
      <c r="X555" s="282"/>
      <c r="Y555" s="282"/>
      <c r="Z555" s="282"/>
      <c r="AA555" s="282"/>
      <c r="AB555" s="282"/>
      <c r="AC555" s="282"/>
      <c r="AD555" s="282"/>
      <c r="AE555" s="282"/>
      <c r="AF555" s="282"/>
      <c r="AG555" s="282"/>
      <c r="AH555" s="282"/>
      <c r="AI555" s="282"/>
      <c r="AJ555" s="282"/>
      <c r="AK555" s="282"/>
      <c r="AL555" s="282"/>
      <c r="AM555" s="282"/>
      <c r="AN555" s="282"/>
      <c r="AO555" s="282"/>
      <c r="AP555" s="282"/>
      <c r="AQ555" s="282"/>
      <c r="AR555" s="282"/>
      <c r="AS555" s="282"/>
      <c r="AT555" s="282"/>
      <c r="AU555" s="282"/>
      <c r="AV555" s="282"/>
      <c r="AW555" s="282"/>
      <c r="AX555" s="282"/>
      <c r="AY555" s="282"/>
      <c r="AZ555" s="282"/>
      <c r="BA555" s="282"/>
      <c r="BB555" s="282"/>
      <c r="BC555" s="282"/>
      <c r="BD555" s="282"/>
      <c r="BE555" s="282"/>
      <c r="BF555" s="282"/>
      <c r="BG555" s="282"/>
      <c r="BH555" s="282"/>
      <c r="BI555" s="282"/>
      <c r="BJ555" s="282"/>
      <c r="BK555" s="282"/>
      <c r="BL555" s="282"/>
      <c r="BM555" s="282"/>
      <c r="BN555" s="282"/>
      <c r="BO555" s="282"/>
      <c r="BP555" s="282"/>
      <c r="BQ555" s="282"/>
      <c r="BR555" s="282"/>
      <c r="BS555" s="282"/>
      <c r="BT555" s="282"/>
      <c r="BU555" s="282"/>
      <c r="BV555" s="282"/>
      <c r="BW555" s="282"/>
      <c r="BX555" s="282"/>
      <c r="BY555" s="282"/>
      <c r="BZ555" s="282"/>
      <c r="CA555" s="282"/>
      <c r="CB555" s="282"/>
      <c r="CC555" s="282"/>
      <c r="CD555" s="282"/>
      <c r="CE555" s="282"/>
      <c r="CF555" s="282"/>
      <c r="CG555" s="282"/>
      <c r="CH555" s="282"/>
      <c r="CI555" s="282"/>
      <c r="CJ555" s="282"/>
      <c r="CK555" s="282"/>
      <c r="CL555" s="282"/>
      <c r="CM555" s="282"/>
      <c r="CN555" s="282"/>
      <c r="CO555" s="282"/>
      <c r="CP555" s="282"/>
      <c r="CQ555" s="282"/>
      <c r="CR555" s="282"/>
      <c r="CS555" s="282"/>
      <c r="CT555" s="282"/>
      <c r="CU555" s="282"/>
      <c r="CV555" s="282"/>
      <c r="CW555" s="282"/>
      <c r="CX555" s="282"/>
      <c r="CY555" s="282"/>
      <c r="CZ555" s="282"/>
      <c r="DA555" s="282"/>
      <c r="DB555" s="282"/>
      <c r="DC555" s="282"/>
      <c r="DD555" s="282"/>
      <c r="DE555" s="282"/>
      <c r="DF555" s="282"/>
      <c r="DG555" s="282"/>
      <c r="DH555" s="282"/>
      <c r="DI555" s="282"/>
      <c r="DJ555" s="282"/>
      <c r="DK555" s="282"/>
      <c r="DL555" s="282"/>
      <c r="DM555" s="282"/>
      <c r="DN555" s="282"/>
      <c r="DO555" s="282"/>
      <c r="DP555" s="282"/>
      <c r="DQ555" s="282"/>
      <c r="DR555" s="282"/>
      <c r="DS555" s="282"/>
      <c r="DT555" s="282"/>
      <c r="DU555" s="282"/>
      <c r="DV555" s="282"/>
      <c r="DW555" s="282"/>
      <c r="DX555" s="282"/>
      <c r="DY555" s="282"/>
      <c r="DZ555" s="282"/>
      <c r="EA555" s="282"/>
      <c r="EB555" s="282"/>
      <c r="EC555" s="282"/>
      <c r="ED555" s="282"/>
      <c r="EE555" s="282"/>
      <c r="EF555" s="282"/>
      <c r="EG555" s="282"/>
      <c r="EH555" s="282"/>
      <c r="EI555" s="282"/>
      <c r="EJ555" s="282"/>
      <c r="EK555" s="282"/>
      <c r="EL555" s="282"/>
      <c r="EM555" s="282"/>
      <c r="EN555" s="282"/>
      <c r="EO555" s="282"/>
      <c r="EP555" s="282"/>
      <c r="EQ555" s="282"/>
      <c r="ER555" s="282"/>
      <c r="ES555" s="282"/>
      <c r="ET555" s="282"/>
      <c r="EU555" s="282"/>
      <c r="EV555" s="282"/>
      <c r="EW555" s="282"/>
      <c r="EX555" s="282"/>
      <c r="EY555" s="282"/>
      <c r="EZ555" s="282"/>
      <c r="FA555" s="282"/>
      <c r="FB555" s="282"/>
      <c r="FC555" s="282"/>
      <c r="FD555" s="282"/>
      <c r="FE555" s="282"/>
      <c r="FF555" s="282"/>
      <c r="FG555" s="282"/>
      <c r="FH555" s="282"/>
      <c r="FI555" s="282"/>
      <c r="FJ555" s="282"/>
      <c r="FK555" s="282"/>
      <c r="FL555" s="282"/>
      <c r="FM555" s="282"/>
      <c r="FN555" s="282"/>
      <c r="FO555" s="282"/>
      <c r="FP555" s="282"/>
      <c r="FQ555" s="282"/>
      <c r="FR555" s="282"/>
      <c r="FS555" s="282"/>
      <c r="FT555" s="282"/>
      <c r="FU555" s="282"/>
      <c r="FV555" s="282"/>
      <c r="FW555" s="282"/>
      <c r="FX555" s="282"/>
      <c r="FY555" s="282"/>
      <c r="FZ555" s="282"/>
      <c r="GA555" s="282"/>
      <c r="GB555" s="282"/>
      <c r="GC555" s="282"/>
      <c r="GD555" s="282"/>
      <c r="GE555" s="282"/>
      <c r="GF555" s="282"/>
      <c r="GG555" s="282"/>
      <c r="GH555" s="282"/>
      <c r="GI555" s="282"/>
      <c r="GJ555" s="282"/>
      <c r="GK555" s="282"/>
      <c r="GL555" s="282"/>
      <c r="GM555" s="282"/>
      <c r="GN555" s="282"/>
      <c r="GO555" s="282"/>
      <c r="GP555" s="282"/>
      <c r="GQ555" s="282"/>
      <c r="GR555" s="282"/>
      <c r="GS555" s="282"/>
      <c r="GT555" s="282"/>
      <c r="GU555" s="282"/>
      <c r="GV555" s="282"/>
      <c r="GW555" s="282"/>
      <c r="GX555" s="282"/>
      <c r="GY555" s="282"/>
      <c r="GZ555" s="282"/>
      <c r="HA555" s="282"/>
      <c r="HB555" s="282"/>
      <c r="HC555" s="282"/>
      <c r="HD555" s="282"/>
      <c r="HE555" s="282"/>
      <c r="HF555" s="282"/>
      <c r="HG555" s="282"/>
      <c r="HH555" s="282"/>
      <c r="HI555" s="282"/>
      <c r="HJ555" s="282"/>
      <c r="HK555" s="282"/>
      <c r="HL555" s="282"/>
      <c r="HM555" s="282"/>
      <c r="HN555" s="282"/>
      <c r="HO555" s="282"/>
      <c r="HP555" s="282"/>
      <c r="HQ555" s="282"/>
      <c r="HR555" s="282"/>
      <c r="HS555" s="282"/>
      <c r="HT555" s="282"/>
      <c r="HU555" s="282"/>
      <c r="HV555" s="282"/>
      <c r="HW555" s="282"/>
      <c r="HX555" s="282"/>
      <c r="HY555" s="282"/>
      <c r="HZ555" s="282"/>
      <c r="IA555" s="282"/>
      <c r="IB555" s="282"/>
      <c r="IC555" s="282"/>
      <c r="ID555" s="282"/>
      <c r="IE555" s="282"/>
      <c r="IF555" s="282"/>
      <c r="IG555" s="282"/>
      <c r="IH555" s="282"/>
      <c r="II555" s="282"/>
      <c r="IJ555" s="282"/>
      <c r="IK555" s="282"/>
    </row>
    <row r="556" spans="1:245">
      <c r="A556" s="301">
        <v>550017</v>
      </c>
      <c r="B556" s="314" t="s">
        <v>839</v>
      </c>
      <c r="C556" s="291" t="s">
        <v>563</v>
      </c>
      <c r="D556" s="291" t="s">
        <v>840</v>
      </c>
      <c r="E556" s="291" t="s">
        <v>479</v>
      </c>
      <c r="F556" s="292" t="s">
        <v>931</v>
      </c>
      <c r="G556" s="293">
        <f t="shared" si="77"/>
        <v>550017</v>
      </c>
      <c r="H556" s="293">
        <f>COUNTIF($J$4:J556,J556)</f>
        <v>1</v>
      </c>
      <c r="I556" s="293">
        <f>IF(H556=1,COUNTIF($H$4:H556,1),"")</f>
        <v>57</v>
      </c>
      <c r="J556" s="294" t="str">
        <f t="shared" si="76"/>
        <v>清田区01私立04小規模A・B・C</v>
      </c>
      <c r="K556" s="294" t="str">
        <f t="shared" si="78"/>
        <v>さくら乳児保育園</v>
      </c>
      <c r="L556" s="295"/>
      <c r="M556" s="294"/>
      <c r="V556" s="282"/>
      <c r="W556" s="282"/>
      <c r="X556" s="282"/>
      <c r="Y556" s="282"/>
      <c r="Z556" s="282"/>
      <c r="AA556" s="282"/>
      <c r="AB556" s="282"/>
      <c r="AC556" s="282"/>
      <c r="AD556" s="282"/>
      <c r="AE556" s="282"/>
      <c r="AF556" s="282"/>
      <c r="AG556" s="282"/>
      <c r="AH556" s="282"/>
      <c r="AI556" s="282"/>
      <c r="AJ556" s="282"/>
      <c r="AK556" s="282"/>
      <c r="AL556" s="282"/>
      <c r="AM556" s="282"/>
      <c r="AN556" s="282"/>
      <c r="AO556" s="282"/>
      <c r="AP556" s="282"/>
      <c r="AQ556" s="282"/>
      <c r="AR556" s="282"/>
      <c r="AS556" s="282"/>
      <c r="AT556" s="282"/>
      <c r="AU556" s="282"/>
      <c r="AV556" s="282"/>
      <c r="AW556" s="282"/>
      <c r="AX556" s="282"/>
      <c r="AY556" s="282"/>
      <c r="AZ556" s="282"/>
      <c r="BA556" s="282"/>
      <c r="BB556" s="282"/>
      <c r="BC556" s="282"/>
      <c r="BD556" s="282"/>
      <c r="BE556" s="282"/>
      <c r="BF556" s="282"/>
      <c r="BG556" s="282"/>
      <c r="BH556" s="282"/>
      <c r="BI556" s="282"/>
      <c r="BJ556" s="282"/>
      <c r="BK556" s="282"/>
      <c r="BL556" s="282"/>
      <c r="BM556" s="282"/>
      <c r="BN556" s="282"/>
      <c r="BO556" s="282"/>
      <c r="BP556" s="282"/>
      <c r="BQ556" s="282"/>
      <c r="BR556" s="282"/>
      <c r="BS556" s="282"/>
      <c r="BT556" s="282"/>
      <c r="BU556" s="282"/>
      <c r="BV556" s="282"/>
      <c r="BW556" s="282"/>
      <c r="BX556" s="282"/>
      <c r="BY556" s="282"/>
      <c r="BZ556" s="282"/>
      <c r="CA556" s="282"/>
      <c r="CB556" s="282"/>
      <c r="CC556" s="282"/>
      <c r="CD556" s="282"/>
      <c r="CE556" s="282"/>
      <c r="CF556" s="282"/>
      <c r="CG556" s="282"/>
      <c r="CH556" s="282"/>
      <c r="CI556" s="282"/>
      <c r="CJ556" s="282"/>
      <c r="CK556" s="282"/>
      <c r="CL556" s="282"/>
      <c r="CM556" s="282"/>
      <c r="CN556" s="282"/>
      <c r="CO556" s="282"/>
      <c r="CP556" s="282"/>
      <c r="CQ556" s="282"/>
      <c r="CR556" s="282"/>
      <c r="CS556" s="282"/>
      <c r="CT556" s="282"/>
      <c r="CU556" s="282"/>
      <c r="CV556" s="282"/>
      <c r="CW556" s="282"/>
      <c r="CX556" s="282"/>
      <c r="CY556" s="282"/>
      <c r="CZ556" s="282"/>
      <c r="DA556" s="282"/>
      <c r="DB556" s="282"/>
      <c r="DC556" s="282"/>
      <c r="DD556" s="282"/>
      <c r="DE556" s="282"/>
      <c r="DF556" s="282"/>
      <c r="DG556" s="282"/>
      <c r="DH556" s="282"/>
      <c r="DI556" s="282"/>
      <c r="DJ556" s="282"/>
      <c r="DK556" s="282"/>
      <c r="DL556" s="282"/>
      <c r="DM556" s="282"/>
      <c r="DN556" s="282"/>
      <c r="DO556" s="282"/>
      <c r="DP556" s="282"/>
      <c r="DQ556" s="282"/>
      <c r="DR556" s="282"/>
      <c r="DS556" s="282"/>
      <c r="DT556" s="282"/>
      <c r="DU556" s="282"/>
      <c r="DV556" s="282"/>
      <c r="DW556" s="282"/>
      <c r="DX556" s="282"/>
      <c r="DY556" s="282"/>
      <c r="DZ556" s="282"/>
      <c r="EA556" s="282"/>
      <c r="EB556" s="282"/>
      <c r="EC556" s="282"/>
      <c r="ED556" s="282"/>
      <c r="EE556" s="282"/>
      <c r="EF556" s="282"/>
      <c r="EG556" s="282"/>
      <c r="EH556" s="282"/>
      <c r="EI556" s="282"/>
      <c r="EJ556" s="282"/>
      <c r="EK556" s="282"/>
      <c r="EL556" s="282"/>
      <c r="EM556" s="282"/>
      <c r="EN556" s="282"/>
      <c r="EO556" s="282"/>
      <c r="EP556" s="282"/>
      <c r="EQ556" s="282"/>
      <c r="ER556" s="282"/>
      <c r="ES556" s="282"/>
      <c r="ET556" s="282"/>
      <c r="EU556" s="282"/>
      <c r="EV556" s="282"/>
      <c r="EW556" s="282"/>
      <c r="EX556" s="282"/>
      <c r="EY556" s="282"/>
      <c r="EZ556" s="282"/>
      <c r="FA556" s="282"/>
      <c r="FB556" s="282"/>
      <c r="FC556" s="282"/>
      <c r="FD556" s="282"/>
      <c r="FE556" s="282"/>
      <c r="FF556" s="282"/>
      <c r="FG556" s="282"/>
      <c r="FH556" s="282"/>
      <c r="FI556" s="282"/>
      <c r="FJ556" s="282"/>
      <c r="FK556" s="282"/>
      <c r="FL556" s="282"/>
      <c r="FM556" s="282"/>
      <c r="FN556" s="282"/>
      <c r="FO556" s="282"/>
      <c r="FP556" s="282"/>
      <c r="FQ556" s="282"/>
      <c r="FR556" s="282"/>
      <c r="FS556" s="282"/>
      <c r="FT556" s="282"/>
      <c r="FU556" s="282"/>
      <c r="FV556" s="282"/>
      <c r="FW556" s="282"/>
      <c r="FX556" s="282"/>
      <c r="FY556" s="282"/>
      <c r="FZ556" s="282"/>
      <c r="GA556" s="282"/>
      <c r="GB556" s="282"/>
      <c r="GC556" s="282"/>
      <c r="GD556" s="282"/>
      <c r="GE556" s="282"/>
      <c r="GF556" s="282"/>
      <c r="GG556" s="282"/>
      <c r="GH556" s="282"/>
      <c r="GI556" s="282"/>
      <c r="GJ556" s="282"/>
      <c r="GK556" s="282"/>
      <c r="GL556" s="282"/>
      <c r="GM556" s="282"/>
      <c r="GN556" s="282"/>
      <c r="GO556" s="282"/>
      <c r="GP556" s="282"/>
      <c r="GQ556" s="282"/>
      <c r="GR556" s="282"/>
      <c r="GS556" s="282"/>
      <c r="GT556" s="282"/>
      <c r="GU556" s="282"/>
      <c r="GV556" s="282"/>
      <c r="GW556" s="282"/>
      <c r="GX556" s="282"/>
      <c r="GY556" s="282"/>
      <c r="GZ556" s="282"/>
      <c r="HA556" s="282"/>
      <c r="HB556" s="282"/>
      <c r="HC556" s="282"/>
      <c r="HD556" s="282"/>
      <c r="HE556" s="282"/>
      <c r="HF556" s="282"/>
      <c r="HG556" s="282"/>
      <c r="HH556" s="282"/>
      <c r="HI556" s="282"/>
      <c r="HJ556" s="282"/>
      <c r="HK556" s="282"/>
      <c r="HL556" s="282"/>
      <c r="HM556" s="282"/>
      <c r="HN556" s="282"/>
      <c r="HO556" s="282"/>
      <c r="HP556" s="282"/>
      <c r="HQ556" s="282"/>
      <c r="HR556" s="282"/>
      <c r="HS556" s="282"/>
      <c r="HT556" s="282"/>
      <c r="HU556" s="282"/>
      <c r="HV556" s="282"/>
      <c r="HW556" s="282"/>
      <c r="HX556" s="282"/>
      <c r="HY556" s="282"/>
      <c r="HZ556" s="282"/>
      <c r="IA556" s="282"/>
      <c r="IB556" s="282"/>
      <c r="IC556" s="282"/>
      <c r="ID556" s="282"/>
      <c r="IE556" s="282"/>
      <c r="IF556" s="282"/>
      <c r="IG556" s="282"/>
      <c r="IH556" s="282"/>
      <c r="II556" s="282"/>
      <c r="IJ556" s="282"/>
      <c r="IK556" s="282"/>
    </row>
    <row r="557" spans="1:245">
      <c r="A557" s="301">
        <v>550026</v>
      </c>
      <c r="B557" s="314" t="s">
        <v>839</v>
      </c>
      <c r="C557" s="291" t="s">
        <v>563</v>
      </c>
      <c r="D557" s="291" t="s">
        <v>840</v>
      </c>
      <c r="E557" s="291" t="s">
        <v>479</v>
      </c>
      <c r="F557" s="292" t="s">
        <v>932</v>
      </c>
      <c r="G557" s="293">
        <f t="shared" si="77"/>
        <v>550026</v>
      </c>
      <c r="H557" s="293">
        <f>COUNTIF($J$4:J557,J557)</f>
        <v>2</v>
      </c>
      <c r="I557" s="293" t="str">
        <f>IF(H557=1,COUNTIF($H$4:H557,1),"")</f>
        <v/>
      </c>
      <c r="J557" s="294" t="str">
        <f t="shared" si="76"/>
        <v>清田区01私立04小規模A・B・C</v>
      </c>
      <c r="K557" s="294" t="str">
        <f t="shared" si="78"/>
        <v>いちご乳児保育園</v>
      </c>
      <c r="L557" s="295"/>
      <c r="M557" s="294"/>
      <c r="V557" s="282"/>
      <c r="W557" s="282"/>
      <c r="X557" s="282"/>
      <c r="Y557" s="282"/>
      <c r="Z557" s="282"/>
      <c r="AA557" s="282"/>
      <c r="AB557" s="282"/>
      <c r="AC557" s="282"/>
      <c r="AD557" s="282"/>
      <c r="AE557" s="282"/>
      <c r="AF557" s="282"/>
      <c r="AG557" s="282"/>
      <c r="AH557" s="282"/>
      <c r="AI557" s="282"/>
      <c r="AJ557" s="282"/>
      <c r="AK557" s="282"/>
      <c r="AL557" s="282"/>
      <c r="AM557" s="282"/>
      <c r="AN557" s="282"/>
      <c r="AO557" s="282"/>
      <c r="AP557" s="282"/>
      <c r="AQ557" s="282"/>
      <c r="AR557" s="282"/>
      <c r="AS557" s="282"/>
      <c r="AT557" s="282"/>
      <c r="AU557" s="282"/>
      <c r="AV557" s="282"/>
      <c r="AW557" s="282"/>
      <c r="AX557" s="282"/>
      <c r="AY557" s="282"/>
      <c r="AZ557" s="282"/>
      <c r="BA557" s="282"/>
      <c r="BB557" s="282"/>
      <c r="BC557" s="282"/>
      <c r="BD557" s="282"/>
      <c r="BE557" s="282"/>
      <c r="BF557" s="282"/>
      <c r="BG557" s="282"/>
      <c r="BH557" s="282"/>
      <c r="BI557" s="282"/>
      <c r="BJ557" s="282"/>
      <c r="BK557" s="282"/>
      <c r="BL557" s="282"/>
      <c r="BM557" s="282"/>
      <c r="BN557" s="282"/>
      <c r="BO557" s="282"/>
      <c r="BP557" s="282"/>
      <c r="BQ557" s="282"/>
      <c r="BR557" s="282"/>
      <c r="BS557" s="282"/>
      <c r="BT557" s="282"/>
      <c r="BU557" s="282"/>
      <c r="BV557" s="282"/>
      <c r="BW557" s="282"/>
      <c r="BX557" s="282"/>
      <c r="BY557" s="282"/>
      <c r="BZ557" s="282"/>
      <c r="CA557" s="282"/>
      <c r="CB557" s="282"/>
      <c r="CC557" s="282"/>
      <c r="CD557" s="282"/>
      <c r="CE557" s="282"/>
      <c r="CF557" s="282"/>
      <c r="CG557" s="282"/>
      <c r="CH557" s="282"/>
      <c r="CI557" s="282"/>
      <c r="CJ557" s="282"/>
      <c r="CK557" s="282"/>
      <c r="CL557" s="282"/>
      <c r="CM557" s="282"/>
      <c r="CN557" s="282"/>
      <c r="CO557" s="282"/>
      <c r="CP557" s="282"/>
      <c r="CQ557" s="282"/>
      <c r="CR557" s="282"/>
      <c r="CS557" s="282"/>
      <c r="CT557" s="282"/>
      <c r="CU557" s="282"/>
      <c r="CV557" s="282"/>
      <c r="CW557" s="282"/>
      <c r="CX557" s="282"/>
      <c r="CY557" s="282"/>
      <c r="CZ557" s="282"/>
      <c r="DA557" s="282"/>
      <c r="DB557" s="282"/>
      <c r="DC557" s="282"/>
      <c r="DD557" s="282"/>
      <c r="DE557" s="282"/>
      <c r="DF557" s="282"/>
      <c r="DG557" s="282"/>
      <c r="DH557" s="282"/>
      <c r="DI557" s="282"/>
      <c r="DJ557" s="282"/>
      <c r="DK557" s="282"/>
      <c r="DL557" s="282"/>
      <c r="DM557" s="282"/>
      <c r="DN557" s="282"/>
      <c r="DO557" s="282"/>
      <c r="DP557" s="282"/>
      <c r="DQ557" s="282"/>
      <c r="DR557" s="282"/>
      <c r="DS557" s="282"/>
      <c r="DT557" s="282"/>
      <c r="DU557" s="282"/>
      <c r="DV557" s="282"/>
      <c r="DW557" s="282"/>
      <c r="DX557" s="282"/>
      <c r="DY557" s="282"/>
      <c r="DZ557" s="282"/>
      <c r="EA557" s="282"/>
      <c r="EB557" s="282"/>
      <c r="EC557" s="282"/>
      <c r="ED557" s="282"/>
      <c r="EE557" s="282"/>
      <c r="EF557" s="282"/>
      <c r="EG557" s="282"/>
      <c r="EH557" s="282"/>
      <c r="EI557" s="282"/>
      <c r="EJ557" s="282"/>
      <c r="EK557" s="282"/>
      <c r="EL557" s="282"/>
      <c r="EM557" s="282"/>
      <c r="EN557" s="282"/>
      <c r="EO557" s="282"/>
      <c r="EP557" s="282"/>
      <c r="EQ557" s="282"/>
      <c r="ER557" s="282"/>
      <c r="ES557" s="282"/>
      <c r="ET557" s="282"/>
      <c r="EU557" s="282"/>
      <c r="EV557" s="282"/>
      <c r="EW557" s="282"/>
      <c r="EX557" s="282"/>
      <c r="EY557" s="282"/>
      <c r="EZ557" s="282"/>
      <c r="FA557" s="282"/>
      <c r="FB557" s="282"/>
      <c r="FC557" s="282"/>
      <c r="FD557" s="282"/>
      <c r="FE557" s="282"/>
      <c r="FF557" s="282"/>
      <c r="FG557" s="282"/>
      <c r="FH557" s="282"/>
      <c r="FI557" s="282"/>
      <c r="FJ557" s="282"/>
      <c r="FK557" s="282"/>
      <c r="FL557" s="282"/>
      <c r="FM557" s="282"/>
      <c r="FN557" s="282"/>
      <c r="FO557" s="282"/>
      <c r="FP557" s="282"/>
      <c r="FQ557" s="282"/>
      <c r="FR557" s="282"/>
      <c r="FS557" s="282"/>
      <c r="FT557" s="282"/>
      <c r="FU557" s="282"/>
      <c r="FV557" s="282"/>
      <c r="FW557" s="282"/>
      <c r="FX557" s="282"/>
      <c r="FY557" s="282"/>
      <c r="FZ557" s="282"/>
      <c r="GA557" s="282"/>
      <c r="GB557" s="282"/>
      <c r="GC557" s="282"/>
      <c r="GD557" s="282"/>
      <c r="GE557" s="282"/>
      <c r="GF557" s="282"/>
      <c r="GG557" s="282"/>
      <c r="GH557" s="282"/>
      <c r="GI557" s="282"/>
      <c r="GJ557" s="282"/>
      <c r="GK557" s="282"/>
      <c r="GL557" s="282"/>
      <c r="GM557" s="282"/>
      <c r="GN557" s="282"/>
      <c r="GO557" s="282"/>
      <c r="GP557" s="282"/>
      <c r="GQ557" s="282"/>
      <c r="GR557" s="282"/>
      <c r="GS557" s="282"/>
      <c r="GT557" s="282"/>
      <c r="GU557" s="282"/>
      <c r="GV557" s="282"/>
      <c r="GW557" s="282"/>
      <c r="GX557" s="282"/>
      <c r="GY557" s="282"/>
      <c r="GZ557" s="282"/>
      <c r="HA557" s="282"/>
      <c r="HB557" s="282"/>
      <c r="HC557" s="282"/>
      <c r="HD557" s="282"/>
      <c r="HE557" s="282"/>
      <c r="HF557" s="282"/>
      <c r="HG557" s="282"/>
      <c r="HH557" s="282"/>
      <c r="HI557" s="282"/>
      <c r="HJ557" s="282"/>
      <c r="HK557" s="282"/>
      <c r="HL557" s="282"/>
      <c r="HM557" s="282"/>
      <c r="HN557" s="282"/>
      <c r="HO557" s="282"/>
      <c r="HP557" s="282"/>
      <c r="HQ557" s="282"/>
      <c r="HR557" s="282"/>
      <c r="HS557" s="282"/>
      <c r="HT557" s="282"/>
      <c r="HU557" s="282"/>
      <c r="HV557" s="282"/>
      <c r="HW557" s="282"/>
      <c r="HX557" s="282"/>
      <c r="HY557" s="282"/>
      <c r="HZ557" s="282"/>
      <c r="IA557" s="282"/>
      <c r="IB557" s="282"/>
      <c r="IC557" s="282"/>
      <c r="ID557" s="282"/>
      <c r="IE557" s="282"/>
      <c r="IF557" s="282"/>
      <c r="IG557" s="282"/>
      <c r="IH557" s="282"/>
      <c r="II557" s="282"/>
      <c r="IJ557" s="282"/>
      <c r="IK557" s="282"/>
    </row>
    <row r="558" spans="1:245">
      <c r="A558" s="301">
        <v>550027</v>
      </c>
      <c r="B558" s="314" t="s">
        <v>839</v>
      </c>
      <c r="C558" s="291" t="s">
        <v>563</v>
      </c>
      <c r="D558" s="291" t="s">
        <v>840</v>
      </c>
      <c r="E558" s="291" t="s">
        <v>479</v>
      </c>
      <c r="F558" s="292" t="s">
        <v>933</v>
      </c>
      <c r="G558" s="293">
        <f t="shared" si="77"/>
        <v>550027</v>
      </c>
      <c r="H558" s="293">
        <f>COUNTIF($J$4:J558,J558)</f>
        <v>3</v>
      </c>
      <c r="I558" s="293" t="str">
        <f>IF(H558=1,COUNTIF($H$4:H558,1),"")</f>
        <v/>
      </c>
      <c r="J558" s="294" t="str">
        <f t="shared" si="76"/>
        <v>清田区01私立04小規模A・B・C</v>
      </c>
      <c r="K558" s="294" t="str">
        <f t="shared" si="78"/>
        <v>よつば保育園</v>
      </c>
      <c r="L558" s="295"/>
      <c r="M558" s="294"/>
      <c r="V558" s="282"/>
      <c r="W558" s="282"/>
      <c r="X558" s="282"/>
      <c r="Y558" s="282"/>
      <c r="Z558" s="282"/>
      <c r="AA558" s="282"/>
      <c r="AB558" s="282"/>
      <c r="AC558" s="282"/>
      <c r="AD558" s="282"/>
      <c r="AE558" s="282"/>
      <c r="AF558" s="282"/>
      <c r="AG558" s="282"/>
      <c r="AH558" s="282"/>
      <c r="AI558" s="282"/>
      <c r="AJ558" s="282"/>
      <c r="AK558" s="282"/>
      <c r="AL558" s="282"/>
      <c r="AM558" s="282"/>
      <c r="AN558" s="282"/>
      <c r="AO558" s="282"/>
      <c r="AP558" s="282"/>
      <c r="AQ558" s="282"/>
      <c r="AR558" s="282"/>
      <c r="AS558" s="282"/>
      <c r="AT558" s="282"/>
      <c r="AU558" s="282"/>
      <c r="AV558" s="282"/>
      <c r="AW558" s="282"/>
      <c r="AX558" s="282"/>
      <c r="AY558" s="282"/>
      <c r="AZ558" s="282"/>
      <c r="BA558" s="282"/>
      <c r="BB558" s="282"/>
      <c r="BC558" s="282"/>
      <c r="BD558" s="282"/>
      <c r="BE558" s="282"/>
      <c r="BF558" s="282"/>
      <c r="BG558" s="282"/>
      <c r="BH558" s="282"/>
      <c r="BI558" s="282"/>
      <c r="BJ558" s="282"/>
      <c r="BK558" s="282"/>
      <c r="BL558" s="282"/>
      <c r="BM558" s="282"/>
      <c r="BN558" s="282"/>
      <c r="BO558" s="282"/>
      <c r="BP558" s="282"/>
      <c r="BQ558" s="282"/>
      <c r="BR558" s="282"/>
      <c r="BS558" s="282"/>
      <c r="BT558" s="282"/>
      <c r="BU558" s="282"/>
      <c r="BV558" s="282"/>
      <c r="BW558" s="282"/>
      <c r="BX558" s="282"/>
      <c r="BY558" s="282"/>
      <c r="BZ558" s="282"/>
      <c r="CA558" s="282"/>
      <c r="CB558" s="282"/>
      <c r="CC558" s="282"/>
      <c r="CD558" s="282"/>
      <c r="CE558" s="282"/>
      <c r="CF558" s="282"/>
      <c r="CG558" s="282"/>
      <c r="CH558" s="282"/>
      <c r="CI558" s="282"/>
      <c r="CJ558" s="282"/>
      <c r="CK558" s="282"/>
      <c r="CL558" s="282"/>
      <c r="CM558" s="282"/>
      <c r="CN558" s="282"/>
      <c r="CO558" s="282"/>
      <c r="CP558" s="282"/>
      <c r="CQ558" s="282"/>
      <c r="CR558" s="282"/>
      <c r="CS558" s="282"/>
      <c r="CT558" s="282"/>
      <c r="CU558" s="282"/>
      <c r="CV558" s="282"/>
      <c r="CW558" s="282"/>
      <c r="CX558" s="282"/>
      <c r="CY558" s="282"/>
      <c r="CZ558" s="282"/>
      <c r="DA558" s="282"/>
      <c r="DB558" s="282"/>
      <c r="DC558" s="282"/>
      <c r="DD558" s="282"/>
      <c r="DE558" s="282"/>
      <c r="DF558" s="282"/>
      <c r="DG558" s="282"/>
      <c r="DH558" s="282"/>
      <c r="DI558" s="282"/>
      <c r="DJ558" s="282"/>
      <c r="DK558" s="282"/>
      <c r="DL558" s="282"/>
      <c r="DM558" s="282"/>
      <c r="DN558" s="282"/>
      <c r="DO558" s="282"/>
      <c r="DP558" s="282"/>
      <c r="DQ558" s="282"/>
      <c r="DR558" s="282"/>
      <c r="DS558" s="282"/>
      <c r="DT558" s="282"/>
      <c r="DU558" s="282"/>
      <c r="DV558" s="282"/>
      <c r="DW558" s="282"/>
      <c r="DX558" s="282"/>
      <c r="DY558" s="282"/>
      <c r="DZ558" s="282"/>
      <c r="EA558" s="282"/>
      <c r="EB558" s="282"/>
      <c r="EC558" s="282"/>
      <c r="ED558" s="282"/>
      <c r="EE558" s="282"/>
      <c r="EF558" s="282"/>
      <c r="EG558" s="282"/>
      <c r="EH558" s="282"/>
      <c r="EI558" s="282"/>
      <c r="EJ558" s="282"/>
      <c r="EK558" s="282"/>
      <c r="EL558" s="282"/>
      <c r="EM558" s="282"/>
      <c r="EN558" s="282"/>
      <c r="EO558" s="282"/>
      <c r="EP558" s="282"/>
      <c r="EQ558" s="282"/>
      <c r="ER558" s="282"/>
      <c r="ES558" s="282"/>
      <c r="ET558" s="282"/>
      <c r="EU558" s="282"/>
      <c r="EV558" s="282"/>
      <c r="EW558" s="282"/>
      <c r="EX558" s="282"/>
      <c r="EY558" s="282"/>
      <c r="EZ558" s="282"/>
      <c r="FA558" s="282"/>
      <c r="FB558" s="282"/>
      <c r="FC558" s="282"/>
      <c r="FD558" s="282"/>
      <c r="FE558" s="282"/>
      <c r="FF558" s="282"/>
      <c r="FG558" s="282"/>
      <c r="FH558" s="282"/>
      <c r="FI558" s="282"/>
      <c r="FJ558" s="282"/>
      <c r="FK558" s="282"/>
      <c r="FL558" s="282"/>
      <c r="FM558" s="282"/>
      <c r="FN558" s="282"/>
      <c r="FO558" s="282"/>
      <c r="FP558" s="282"/>
      <c r="FQ558" s="282"/>
      <c r="FR558" s="282"/>
      <c r="FS558" s="282"/>
      <c r="FT558" s="282"/>
      <c r="FU558" s="282"/>
      <c r="FV558" s="282"/>
      <c r="FW558" s="282"/>
      <c r="FX558" s="282"/>
      <c r="FY558" s="282"/>
      <c r="FZ558" s="282"/>
      <c r="GA558" s="282"/>
      <c r="GB558" s="282"/>
      <c r="GC558" s="282"/>
      <c r="GD558" s="282"/>
      <c r="GE558" s="282"/>
      <c r="GF558" s="282"/>
      <c r="GG558" s="282"/>
      <c r="GH558" s="282"/>
      <c r="GI558" s="282"/>
      <c r="GJ558" s="282"/>
      <c r="GK558" s="282"/>
      <c r="GL558" s="282"/>
      <c r="GM558" s="282"/>
      <c r="GN558" s="282"/>
      <c r="GO558" s="282"/>
      <c r="GP558" s="282"/>
      <c r="GQ558" s="282"/>
      <c r="GR558" s="282"/>
      <c r="GS558" s="282"/>
      <c r="GT558" s="282"/>
      <c r="GU558" s="282"/>
      <c r="GV558" s="282"/>
      <c r="GW558" s="282"/>
      <c r="GX558" s="282"/>
      <c r="GY558" s="282"/>
      <c r="GZ558" s="282"/>
      <c r="HA558" s="282"/>
      <c r="HB558" s="282"/>
      <c r="HC558" s="282"/>
      <c r="HD558" s="282"/>
      <c r="HE558" s="282"/>
      <c r="HF558" s="282"/>
      <c r="HG558" s="282"/>
      <c r="HH558" s="282"/>
      <c r="HI558" s="282"/>
      <c r="HJ558" s="282"/>
      <c r="HK558" s="282"/>
      <c r="HL558" s="282"/>
      <c r="HM558" s="282"/>
      <c r="HN558" s="282"/>
      <c r="HO558" s="282"/>
      <c r="HP558" s="282"/>
      <c r="HQ558" s="282"/>
      <c r="HR558" s="282"/>
      <c r="HS558" s="282"/>
      <c r="HT558" s="282"/>
      <c r="HU558" s="282"/>
      <c r="HV558" s="282"/>
      <c r="HW558" s="282"/>
      <c r="HX558" s="282"/>
      <c r="HY558" s="282"/>
      <c r="HZ558" s="282"/>
      <c r="IA558" s="282"/>
      <c r="IB558" s="282"/>
      <c r="IC558" s="282"/>
      <c r="ID558" s="282"/>
      <c r="IE558" s="282"/>
      <c r="IF558" s="282"/>
      <c r="IG558" s="282"/>
      <c r="IH558" s="282"/>
      <c r="II558" s="282"/>
      <c r="IJ558" s="282"/>
      <c r="IK558" s="282"/>
    </row>
    <row r="559" spans="1:245">
      <c r="A559" s="301">
        <v>550028</v>
      </c>
      <c r="B559" s="314" t="s">
        <v>839</v>
      </c>
      <c r="C559" s="291" t="s">
        <v>563</v>
      </c>
      <c r="D559" s="291" t="s">
        <v>840</v>
      </c>
      <c r="E559" s="291" t="s">
        <v>479</v>
      </c>
      <c r="F559" s="292" t="s">
        <v>934</v>
      </c>
      <c r="G559" s="293">
        <f t="shared" si="77"/>
        <v>550028</v>
      </c>
      <c r="H559" s="293">
        <f>COUNTIF($J$4:J559,J559)</f>
        <v>4</v>
      </c>
      <c r="I559" s="293" t="str">
        <f>IF(H559=1,COUNTIF($H$4:H559,1),"")</f>
        <v/>
      </c>
      <c r="J559" s="294" t="str">
        <f t="shared" si="76"/>
        <v>清田区01私立04小規模A・B・C</v>
      </c>
      <c r="K559" s="294" t="str">
        <f t="shared" si="78"/>
        <v>くるみ乳児保育園</v>
      </c>
      <c r="L559" s="295"/>
      <c r="M559" s="294"/>
      <c r="V559" s="282"/>
      <c r="W559" s="282"/>
      <c r="X559" s="282"/>
      <c r="Y559" s="282"/>
      <c r="Z559" s="282"/>
      <c r="AA559" s="282"/>
      <c r="AB559" s="282"/>
      <c r="AC559" s="282"/>
      <c r="AD559" s="282"/>
      <c r="AE559" s="282"/>
      <c r="AF559" s="282"/>
      <c r="AG559" s="282"/>
      <c r="AH559" s="282"/>
      <c r="AI559" s="282"/>
      <c r="AJ559" s="282"/>
      <c r="AK559" s="282"/>
      <c r="AL559" s="282"/>
      <c r="AM559" s="282"/>
      <c r="AN559" s="282"/>
      <c r="AO559" s="282"/>
      <c r="AP559" s="282"/>
      <c r="AQ559" s="282"/>
      <c r="AR559" s="282"/>
      <c r="AS559" s="282"/>
      <c r="AT559" s="282"/>
      <c r="AU559" s="282"/>
      <c r="AV559" s="282"/>
      <c r="AW559" s="282"/>
      <c r="AX559" s="282"/>
      <c r="AY559" s="282"/>
      <c r="AZ559" s="282"/>
      <c r="BA559" s="282"/>
      <c r="BB559" s="282"/>
      <c r="BC559" s="282"/>
      <c r="BD559" s="282"/>
      <c r="BE559" s="282"/>
      <c r="BF559" s="282"/>
      <c r="BG559" s="282"/>
      <c r="BH559" s="282"/>
      <c r="BI559" s="282"/>
      <c r="BJ559" s="282"/>
      <c r="BK559" s="282"/>
      <c r="BL559" s="282"/>
      <c r="BM559" s="282"/>
      <c r="BN559" s="282"/>
      <c r="BO559" s="282"/>
      <c r="BP559" s="282"/>
      <c r="BQ559" s="282"/>
      <c r="BR559" s="282"/>
      <c r="BS559" s="282"/>
      <c r="BT559" s="282"/>
      <c r="BU559" s="282"/>
      <c r="BV559" s="282"/>
      <c r="BW559" s="282"/>
      <c r="BX559" s="282"/>
      <c r="BY559" s="282"/>
      <c r="BZ559" s="282"/>
      <c r="CA559" s="282"/>
      <c r="CB559" s="282"/>
      <c r="CC559" s="282"/>
      <c r="CD559" s="282"/>
      <c r="CE559" s="282"/>
      <c r="CF559" s="282"/>
      <c r="CG559" s="282"/>
      <c r="CH559" s="282"/>
      <c r="CI559" s="282"/>
      <c r="CJ559" s="282"/>
      <c r="CK559" s="282"/>
      <c r="CL559" s="282"/>
      <c r="CM559" s="282"/>
      <c r="CN559" s="282"/>
      <c r="CO559" s="282"/>
      <c r="CP559" s="282"/>
      <c r="CQ559" s="282"/>
      <c r="CR559" s="282"/>
      <c r="CS559" s="282"/>
      <c r="CT559" s="282"/>
      <c r="CU559" s="282"/>
      <c r="CV559" s="282"/>
      <c r="CW559" s="282"/>
      <c r="CX559" s="282"/>
      <c r="CY559" s="282"/>
      <c r="CZ559" s="282"/>
      <c r="DA559" s="282"/>
      <c r="DB559" s="282"/>
      <c r="DC559" s="282"/>
      <c r="DD559" s="282"/>
      <c r="DE559" s="282"/>
      <c r="DF559" s="282"/>
      <c r="DG559" s="282"/>
      <c r="DH559" s="282"/>
      <c r="DI559" s="282"/>
      <c r="DJ559" s="282"/>
      <c r="DK559" s="282"/>
      <c r="DL559" s="282"/>
      <c r="DM559" s="282"/>
      <c r="DN559" s="282"/>
      <c r="DO559" s="282"/>
      <c r="DP559" s="282"/>
      <c r="DQ559" s="282"/>
      <c r="DR559" s="282"/>
      <c r="DS559" s="282"/>
      <c r="DT559" s="282"/>
      <c r="DU559" s="282"/>
      <c r="DV559" s="282"/>
      <c r="DW559" s="282"/>
      <c r="DX559" s="282"/>
      <c r="DY559" s="282"/>
      <c r="DZ559" s="282"/>
      <c r="EA559" s="282"/>
      <c r="EB559" s="282"/>
      <c r="EC559" s="282"/>
      <c r="ED559" s="282"/>
      <c r="EE559" s="282"/>
      <c r="EF559" s="282"/>
      <c r="EG559" s="282"/>
      <c r="EH559" s="282"/>
      <c r="EI559" s="282"/>
      <c r="EJ559" s="282"/>
      <c r="EK559" s="282"/>
      <c r="EL559" s="282"/>
      <c r="EM559" s="282"/>
      <c r="EN559" s="282"/>
      <c r="EO559" s="282"/>
      <c r="EP559" s="282"/>
      <c r="EQ559" s="282"/>
      <c r="ER559" s="282"/>
      <c r="ES559" s="282"/>
      <c r="ET559" s="282"/>
      <c r="EU559" s="282"/>
      <c r="EV559" s="282"/>
      <c r="EW559" s="282"/>
      <c r="EX559" s="282"/>
      <c r="EY559" s="282"/>
      <c r="EZ559" s="282"/>
      <c r="FA559" s="282"/>
      <c r="FB559" s="282"/>
      <c r="FC559" s="282"/>
      <c r="FD559" s="282"/>
      <c r="FE559" s="282"/>
      <c r="FF559" s="282"/>
      <c r="FG559" s="282"/>
      <c r="FH559" s="282"/>
      <c r="FI559" s="282"/>
      <c r="FJ559" s="282"/>
      <c r="FK559" s="282"/>
      <c r="FL559" s="282"/>
      <c r="FM559" s="282"/>
      <c r="FN559" s="282"/>
      <c r="FO559" s="282"/>
      <c r="FP559" s="282"/>
      <c r="FQ559" s="282"/>
      <c r="FR559" s="282"/>
      <c r="FS559" s="282"/>
      <c r="FT559" s="282"/>
      <c r="FU559" s="282"/>
      <c r="FV559" s="282"/>
      <c r="FW559" s="282"/>
      <c r="FX559" s="282"/>
      <c r="FY559" s="282"/>
      <c r="FZ559" s="282"/>
      <c r="GA559" s="282"/>
      <c r="GB559" s="282"/>
      <c r="GC559" s="282"/>
      <c r="GD559" s="282"/>
      <c r="GE559" s="282"/>
      <c r="GF559" s="282"/>
      <c r="GG559" s="282"/>
      <c r="GH559" s="282"/>
      <c r="GI559" s="282"/>
      <c r="GJ559" s="282"/>
      <c r="GK559" s="282"/>
      <c r="GL559" s="282"/>
      <c r="GM559" s="282"/>
      <c r="GN559" s="282"/>
      <c r="GO559" s="282"/>
      <c r="GP559" s="282"/>
      <c r="GQ559" s="282"/>
      <c r="GR559" s="282"/>
      <c r="GS559" s="282"/>
      <c r="GT559" s="282"/>
      <c r="GU559" s="282"/>
      <c r="GV559" s="282"/>
      <c r="GW559" s="282"/>
      <c r="GX559" s="282"/>
      <c r="GY559" s="282"/>
      <c r="GZ559" s="282"/>
      <c r="HA559" s="282"/>
      <c r="HB559" s="282"/>
      <c r="HC559" s="282"/>
      <c r="HD559" s="282"/>
      <c r="HE559" s="282"/>
      <c r="HF559" s="282"/>
      <c r="HG559" s="282"/>
      <c r="HH559" s="282"/>
      <c r="HI559" s="282"/>
      <c r="HJ559" s="282"/>
      <c r="HK559" s="282"/>
      <c r="HL559" s="282"/>
      <c r="HM559" s="282"/>
      <c r="HN559" s="282"/>
      <c r="HO559" s="282"/>
      <c r="HP559" s="282"/>
      <c r="HQ559" s="282"/>
      <c r="HR559" s="282"/>
      <c r="HS559" s="282"/>
      <c r="HT559" s="282"/>
      <c r="HU559" s="282"/>
      <c r="HV559" s="282"/>
      <c r="HW559" s="282"/>
      <c r="HX559" s="282"/>
      <c r="HY559" s="282"/>
      <c r="HZ559" s="282"/>
      <c r="IA559" s="282"/>
      <c r="IB559" s="282"/>
      <c r="IC559" s="282"/>
      <c r="ID559" s="282"/>
      <c r="IE559" s="282"/>
      <c r="IF559" s="282"/>
      <c r="IG559" s="282"/>
      <c r="IH559" s="282"/>
      <c r="II559" s="282"/>
      <c r="IJ559" s="282"/>
      <c r="IK559" s="282"/>
    </row>
    <row r="560" spans="1:245">
      <c r="A560" s="301">
        <v>550036</v>
      </c>
      <c r="B560" s="314" t="s">
        <v>839</v>
      </c>
      <c r="C560" s="291" t="s">
        <v>563</v>
      </c>
      <c r="D560" s="291" t="s">
        <v>840</v>
      </c>
      <c r="E560" s="291" t="s">
        <v>479</v>
      </c>
      <c r="F560" s="292" t="s">
        <v>935</v>
      </c>
      <c r="G560" s="293">
        <f t="shared" si="77"/>
        <v>550036</v>
      </c>
      <c r="H560" s="293">
        <f>COUNTIF($J$4:J560,J560)</f>
        <v>5</v>
      </c>
      <c r="I560" s="293" t="str">
        <f>IF(H560=1,COUNTIF($H$4:H560,1),"")</f>
        <v/>
      </c>
      <c r="J560" s="294" t="str">
        <f t="shared" si="76"/>
        <v>清田区01私立04小規模A・B・C</v>
      </c>
      <c r="K560" s="294" t="str">
        <f t="shared" si="78"/>
        <v>まんまる保育園</v>
      </c>
      <c r="L560" s="295"/>
      <c r="M560" s="294"/>
      <c r="V560" s="282"/>
      <c r="W560" s="282"/>
      <c r="X560" s="282"/>
      <c r="Y560" s="282"/>
      <c r="Z560" s="282"/>
      <c r="AA560" s="282"/>
      <c r="AB560" s="282"/>
      <c r="AC560" s="282"/>
      <c r="AD560" s="282"/>
      <c r="AE560" s="282"/>
      <c r="AF560" s="282"/>
      <c r="AG560" s="282"/>
      <c r="AH560" s="282"/>
      <c r="AI560" s="282"/>
      <c r="AJ560" s="282"/>
      <c r="AK560" s="282"/>
      <c r="AL560" s="282"/>
      <c r="AM560" s="282"/>
      <c r="AN560" s="282"/>
      <c r="AO560" s="282"/>
      <c r="AP560" s="282"/>
      <c r="AQ560" s="282"/>
      <c r="AR560" s="282"/>
      <c r="AS560" s="282"/>
      <c r="AT560" s="282"/>
      <c r="AU560" s="282"/>
      <c r="AV560" s="282"/>
      <c r="AW560" s="282"/>
      <c r="AX560" s="282"/>
      <c r="AY560" s="282"/>
      <c r="AZ560" s="282"/>
      <c r="BA560" s="282"/>
      <c r="BB560" s="282"/>
      <c r="BC560" s="282"/>
      <c r="BD560" s="282"/>
      <c r="BE560" s="282"/>
      <c r="BF560" s="282"/>
      <c r="BG560" s="282"/>
      <c r="BH560" s="282"/>
      <c r="BI560" s="282"/>
      <c r="BJ560" s="282"/>
      <c r="BK560" s="282"/>
      <c r="BL560" s="282"/>
      <c r="BM560" s="282"/>
      <c r="BN560" s="282"/>
      <c r="BO560" s="282"/>
      <c r="BP560" s="282"/>
      <c r="BQ560" s="282"/>
      <c r="BR560" s="282"/>
      <c r="BS560" s="282"/>
      <c r="BT560" s="282"/>
      <c r="BU560" s="282"/>
      <c r="BV560" s="282"/>
      <c r="BW560" s="282"/>
      <c r="BX560" s="282"/>
      <c r="BY560" s="282"/>
      <c r="BZ560" s="282"/>
      <c r="CA560" s="282"/>
      <c r="CB560" s="282"/>
      <c r="CC560" s="282"/>
      <c r="CD560" s="282"/>
      <c r="CE560" s="282"/>
      <c r="CF560" s="282"/>
      <c r="CG560" s="282"/>
      <c r="CH560" s="282"/>
      <c r="CI560" s="282"/>
      <c r="CJ560" s="282"/>
      <c r="CK560" s="282"/>
      <c r="CL560" s="282"/>
      <c r="CM560" s="282"/>
      <c r="CN560" s="282"/>
      <c r="CO560" s="282"/>
      <c r="CP560" s="282"/>
      <c r="CQ560" s="282"/>
      <c r="CR560" s="282"/>
      <c r="CS560" s="282"/>
      <c r="CT560" s="282"/>
      <c r="CU560" s="282"/>
      <c r="CV560" s="282"/>
      <c r="CW560" s="282"/>
      <c r="CX560" s="282"/>
      <c r="CY560" s="282"/>
      <c r="CZ560" s="282"/>
      <c r="DA560" s="282"/>
      <c r="DB560" s="282"/>
      <c r="DC560" s="282"/>
      <c r="DD560" s="282"/>
      <c r="DE560" s="282"/>
      <c r="DF560" s="282"/>
      <c r="DG560" s="282"/>
      <c r="DH560" s="282"/>
      <c r="DI560" s="282"/>
      <c r="DJ560" s="282"/>
      <c r="DK560" s="282"/>
      <c r="DL560" s="282"/>
      <c r="DM560" s="282"/>
      <c r="DN560" s="282"/>
      <c r="DO560" s="282"/>
      <c r="DP560" s="282"/>
      <c r="DQ560" s="282"/>
      <c r="DR560" s="282"/>
      <c r="DS560" s="282"/>
      <c r="DT560" s="282"/>
      <c r="DU560" s="282"/>
      <c r="DV560" s="282"/>
      <c r="DW560" s="282"/>
      <c r="DX560" s="282"/>
      <c r="DY560" s="282"/>
      <c r="DZ560" s="282"/>
      <c r="EA560" s="282"/>
      <c r="EB560" s="282"/>
      <c r="EC560" s="282"/>
      <c r="ED560" s="282"/>
      <c r="EE560" s="282"/>
      <c r="EF560" s="282"/>
      <c r="EG560" s="282"/>
      <c r="EH560" s="282"/>
      <c r="EI560" s="282"/>
      <c r="EJ560" s="282"/>
      <c r="EK560" s="282"/>
      <c r="EL560" s="282"/>
      <c r="EM560" s="282"/>
      <c r="EN560" s="282"/>
      <c r="EO560" s="282"/>
      <c r="EP560" s="282"/>
      <c r="EQ560" s="282"/>
      <c r="ER560" s="282"/>
      <c r="ES560" s="282"/>
      <c r="ET560" s="282"/>
      <c r="EU560" s="282"/>
      <c r="EV560" s="282"/>
      <c r="EW560" s="282"/>
      <c r="EX560" s="282"/>
      <c r="EY560" s="282"/>
      <c r="EZ560" s="282"/>
      <c r="FA560" s="282"/>
      <c r="FB560" s="282"/>
      <c r="FC560" s="282"/>
      <c r="FD560" s="282"/>
      <c r="FE560" s="282"/>
      <c r="FF560" s="282"/>
      <c r="FG560" s="282"/>
      <c r="FH560" s="282"/>
      <c r="FI560" s="282"/>
      <c r="FJ560" s="282"/>
      <c r="FK560" s="282"/>
      <c r="FL560" s="282"/>
      <c r="FM560" s="282"/>
      <c r="FN560" s="282"/>
      <c r="FO560" s="282"/>
      <c r="FP560" s="282"/>
      <c r="FQ560" s="282"/>
      <c r="FR560" s="282"/>
      <c r="FS560" s="282"/>
      <c r="FT560" s="282"/>
      <c r="FU560" s="282"/>
      <c r="FV560" s="282"/>
      <c r="FW560" s="282"/>
      <c r="FX560" s="282"/>
      <c r="FY560" s="282"/>
      <c r="FZ560" s="282"/>
      <c r="GA560" s="282"/>
      <c r="GB560" s="282"/>
      <c r="GC560" s="282"/>
      <c r="GD560" s="282"/>
      <c r="GE560" s="282"/>
      <c r="GF560" s="282"/>
      <c r="GG560" s="282"/>
      <c r="GH560" s="282"/>
      <c r="GI560" s="282"/>
      <c r="GJ560" s="282"/>
      <c r="GK560" s="282"/>
      <c r="GL560" s="282"/>
      <c r="GM560" s="282"/>
      <c r="GN560" s="282"/>
      <c r="GO560" s="282"/>
      <c r="GP560" s="282"/>
      <c r="GQ560" s="282"/>
      <c r="GR560" s="282"/>
      <c r="GS560" s="282"/>
      <c r="GT560" s="282"/>
      <c r="GU560" s="282"/>
      <c r="GV560" s="282"/>
      <c r="GW560" s="282"/>
      <c r="GX560" s="282"/>
      <c r="GY560" s="282"/>
      <c r="GZ560" s="282"/>
      <c r="HA560" s="282"/>
      <c r="HB560" s="282"/>
      <c r="HC560" s="282"/>
      <c r="HD560" s="282"/>
      <c r="HE560" s="282"/>
      <c r="HF560" s="282"/>
      <c r="HG560" s="282"/>
      <c r="HH560" s="282"/>
      <c r="HI560" s="282"/>
      <c r="HJ560" s="282"/>
      <c r="HK560" s="282"/>
      <c r="HL560" s="282"/>
      <c r="HM560" s="282"/>
      <c r="HN560" s="282"/>
      <c r="HO560" s="282"/>
      <c r="HP560" s="282"/>
      <c r="HQ560" s="282"/>
      <c r="HR560" s="282"/>
      <c r="HS560" s="282"/>
      <c r="HT560" s="282"/>
      <c r="HU560" s="282"/>
      <c r="HV560" s="282"/>
      <c r="HW560" s="282"/>
      <c r="HX560" s="282"/>
      <c r="HY560" s="282"/>
      <c r="HZ560" s="282"/>
      <c r="IA560" s="282"/>
      <c r="IB560" s="282"/>
      <c r="IC560" s="282"/>
      <c r="ID560" s="282"/>
      <c r="IE560" s="282"/>
      <c r="IF560" s="282"/>
      <c r="IG560" s="282"/>
      <c r="IH560" s="282"/>
      <c r="II560" s="282"/>
      <c r="IJ560" s="282"/>
      <c r="IK560" s="282"/>
    </row>
    <row r="561" spans="1:245">
      <c r="A561" s="301">
        <v>550037</v>
      </c>
      <c r="B561" s="314" t="s">
        <v>839</v>
      </c>
      <c r="C561" s="291" t="s">
        <v>563</v>
      </c>
      <c r="D561" s="291" t="s">
        <v>840</v>
      </c>
      <c r="E561" s="291" t="s">
        <v>479</v>
      </c>
      <c r="F561" s="292" t="s">
        <v>936</v>
      </c>
      <c r="G561" s="293">
        <f t="shared" si="77"/>
        <v>550037</v>
      </c>
      <c r="H561" s="293">
        <f>COUNTIF($J$4:J561,J561)</f>
        <v>6</v>
      </c>
      <c r="I561" s="293" t="str">
        <f>IF(H561=1,COUNTIF($H$4:H561,1),"")</f>
        <v/>
      </c>
      <c r="J561" s="294" t="str">
        <f t="shared" si="76"/>
        <v>清田区01私立04小規模A・B・C</v>
      </c>
      <c r="K561" s="294" t="str">
        <f t="shared" si="78"/>
        <v>小規模保育園mirea</v>
      </c>
      <c r="L561" s="295"/>
      <c r="M561" s="294"/>
      <c r="V561" s="282"/>
      <c r="W561" s="282"/>
      <c r="X561" s="282"/>
      <c r="Y561" s="282"/>
      <c r="Z561" s="282"/>
      <c r="AA561" s="282"/>
      <c r="AB561" s="282"/>
      <c r="AC561" s="282"/>
      <c r="AD561" s="282"/>
      <c r="AE561" s="282"/>
      <c r="AF561" s="282"/>
      <c r="AG561" s="282"/>
      <c r="AH561" s="282"/>
      <c r="AI561" s="282"/>
      <c r="AJ561" s="282"/>
      <c r="AK561" s="282"/>
      <c r="AL561" s="282"/>
      <c r="AM561" s="282"/>
      <c r="AN561" s="282"/>
      <c r="AO561" s="282"/>
      <c r="AP561" s="282"/>
      <c r="AQ561" s="282"/>
      <c r="AR561" s="282"/>
      <c r="AS561" s="282"/>
      <c r="AT561" s="282"/>
      <c r="AU561" s="282"/>
      <c r="AV561" s="282"/>
      <c r="AW561" s="282"/>
      <c r="AX561" s="282"/>
      <c r="AY561" s="282"/>
      <c r="AZ561" s="282"/>
      <c r="BA561" s="282"/>
      <c r="BB561" s="282"/>
      <c r="BC561" s="282"/>
      <c r="BD561" s="282"/>
      <c r="BE561" s="282"/>
      <c r="BF561" s="282"/>
      <c r="BG561" s="282"/>
      <c r="BH561" s="282"/>
      <c r="BI561" s="282"/>
      <c r="BJ561" s="282"/>
      <c r="BK561" s="282"/>
      <c r="BL561" s="282"/>
      <c r="BM561" s="282"/>
      <c r="BN561" s="282"/>
      <c r="BO561" s="282"/>
      <c r="BP561" s="282"/>
      <c r="BQ561" s="282"/>
      <c r="BR561" s="282"/>
      <c r="BS561" s="282"/>
      <c r="BT561" s="282"/>
      <c r="BU561" s="282"/>
      <c r="BV561" s="282"/>
      <c r="BW561" s="282"/>
      <c r="BX561" s="282"/>
      <c r="BY561" s="282"/>
      <c r="BZ561" s="282"/>
      <c r="CA561" s="282"/>
      <c r="CB561" s="282"/>
      <c r="CC561" s="282"/>
      <c r="CD561" s="282"/>
      <c r="CE561" s="282"/>
      <c r="CF561" s="282"/>
      <c r="CG561" s="282"/>
      <c r="CH561" s="282"/>
      <c r="CI561" s="282"/>
      <c r="CJ561" s="282"/>
      <c r="CK561" s="282"/>
      <c r="CL561" s="282"/>
      <c r="CM561" s="282"/>
      <c r="CN561" s="282"/>
      <c r="CO561" s="282"/>
      <c r="CP561" s="282"/>
      <c r="CQ561" s="282"/>
      <c r="CR561" s="282"/>
      <c r="CS561" s="282"/>
      <c r="CT561" s="282"/>
      <c r="CU561" s="282"/>
      <c r="CV561" s="282"/>
      <c r="CW561" s="282"/>
      <c r="CX561" s="282"/>
      <c r="CY561" s="282"/>
      <c r="CZ561" s="282"/>
      <c r="DA561" s="282"/>
      <c r="DB561" s="282"/>
      <c r="DC561" s="282"/>
      <c r="DD561" s="282"/>
      <c r="DE561" s="282"/>
      <c r="DF561" s="282"/>
      <c r="DG561" s="282"/>
      <c r="DH561" s="282"/>
      <c r="DI561" s="282"/>
      <c r="DJ561" s="282"/>
      <c r="DK561" s="282"/>
      <c r="DL561" s="282"/>
      <c r="DM561" s="282"/>
      <c r="DN561" s="282"/>
      <c r="DO561" s="282"/>
      <c r="DP561" s="282"/>
      <c r="DQ561" s="282"/>
      <c r="DR561" s="282"/>
      <c r="DS561" s="282"/>
      <c r="DT561" s="282"/>
      <c r="DU561" s="282"/>
      <c r="DV561" s="282"/>
      <c r="DW561" s="282"/>
      <c r="DX561" s="282"/>
      <c r="DY561" s="282"/>
      <c r="DZ561" s="282"/>
      <c r="EA561" s="282"/>
      <c r="EB561" s="282"/>
      <c r="EC561" s="282"/>
      <c r="ED561" s="282"/>
      <c r="EE561" s="282"/>
      <c r="EF561" s="282"/>
      <c r="EG561" s="282"/>
      <c r="EH561" s="282"/>
      <c r="EI561" s="282"/>
      <c r="EJ561" s="282"/>
      <c r="EK561" s="282"/>
      <c r="EL561" s="282"/>
      <c r="EM561" s="282"/>
      <c r="EN561" s="282"/>
      <c r="EO561" s="282"/>
      <c r="EP561" s="282"/>
      <c r="EQ561" s="282"/>
      <c r="ER561" s="282"/>
      <c r="ES561" s="282"/>
      <c r="ET561" s="282"/>
      <c r="EU561" s="282"/>
      <c r="EV561" s="282"/>
      <c r="EW561" s="282"/>
      <c r="EX561" s="282"/>
      <c r="EY561" s="282"/>
      <c r="EZ561" s="282"/>
      <c r="FA561" s="282"/>
      <c r="FB561" s="282"/>
      <c r="FC561" s="282"/>
      <c r="FD561" s="282"/>
      <c r="FE561" s="282"/>
      <c r="FF561" s="282"/>
      <c r="FG561" s="282"/>
      <c r="FH561" s="282"/>
      <c r="FI561" s="282"/>
      <c r="FJ561" s="282"/>
      <c r="FK561" s="282"/>
      <c r="FL561" s="282"/>
      <c r="FM561" s="282"/>
      <c r="FN561" s="282"/>
      <c r="FO561" s="282"/>
      <c r="FP561" s="282"/>
      <c r="FQ561" s="282"/>
      <c r="FR561" s="282"/>
      <c r="FS561" s="282"/>
      <c r="FT561" s="282"/>
      <c r="FU561" s="282"/>
      <c r="FV561" s="282"/>
      <c r="FW561" s="282"/>
      <c r="FX561" s="282"/>
      <c r="FY561" s="282"/>
      <c r="FZ561" s="282"/>
      <c r="GA561" s="282"/>
      <c r="GB561" s="282"/>
      <c r="GC561" s="282"/>
      <c r="GD561" s="282"/>
      <c r="GE561" s="282"/>
      <c r="GF561" s="282"/>
      <c r="GG561" s="282"/>
      <c r="GH561" s="282"/>
      <c r="GI561" s="282"/>
      <c r="GJ561" s="282"/>
      <c r="GK561" s="282"/>
      <c r="GL561" s="282"/>
      <c r="GM561" s="282"/>
      <c r="GN561" s="282"/>
      <c r="GO561" s="282"/>
      <c r="GP561" s="282"/>
      <c r="GQ561" s="282"/>
      <c r="GR561" s="282"/>
      <c r="GS561" s="282"/>
      <c r="GT561" s="282"/>
      <c r="GU561" s="282"/>
      <c r="GV561" s="282"/>
      <c r="GW561" s="282"/>
      <c r="GX561" s="282"/>
      <c r="GY561" s="282"/>
      <c r="GZ561" s="282"/>
      <c r="HA561" s="282"/>
      <c r="HB561" s="282"/>
      <c r="HC561" s="282"/>
      <c r="HD561" s="282"/>
      <c r="HE561" s="282"/>
      <c r="HF561" s="282"/>
      <c r="HG561" s="282"/>
      <c r="HH561" s="282"/>
      <c r="HI561" s="282"/>
      <c r="HJ561" s="282"/>
      <c r="HK561" s="282"/>
      <c r="HL561" s="282"/>
      <c r="HM561" s="282"/>
      <c r="HN561" s="282"/>
      <c r="HO561" s="282"/>
      <c r="HP561" s="282"/>
      <c r="HQ561" s="282"/>
      <c r="HR561" s="282"/>
      <c r="HS561" s="282"/>
      <c r="HT561" s="282"/>
      <c r="HU561" s="282"/>
      <c r="HV561" s="282"/>
      <c r="HW561" s="282"/>
      <c r="HX561" s="282"/>
      <c r="HY561" s="282"/>
      <c r="HZ561" s="282"/>
      <c r="IA561" s="282"/>
      <c r="IB561" s="282"/>
      <c r="IC561" s="282"/>
      <c r="ID561" s="282"/>
      <c r="IE561" s="282"/>
      <c r="IF561" s="282"/>
      <c r="IG561" s="282"/>
      <c r="IH561" s="282"/>
      <c r="II561" s="282"/>
      <c r="IJ561" s="282"/>
      <c r="IK561" s="282"/>
    </row>
    <row r="562" spans="1:245">
      <c r="A562" s="301">
        <v>600035</v>
      </c>
      <c r="B562" s="314" t="s">
        <v>839</v>
      </c>
      <c r="C562" s="291" t="s">
        <v>563</v>
      </c>
      <c r="D562" s="291" t="s">
        <v>840</v>
      </c>
      <c r="E562" s="291" t="s">
        <v>320</v>
      </c>
      <c r="F562" s="292" t="s">
        <v>938</v>
      </c>
      <c r="G562" s="293">
        <f t="shared" si="77"/>
        <v>600035</v>
      </c>
      <c r="H562" s="293">
        <f>COUNTIF($J$4:J562,J562)</f>
        <v>1</v>
      </c>
      <c r="I562" s="293">
        <f>IF(H562=1,COUNTIF($H$4:H562,1),"")</f>
        <v>58</v>
      </c>
      <c r="J562" s="294" t="str">
        <f t="shared" si="76"/>
        <v>南区01私立04小規模A・B・C</v>
      </c>
      <c r="K562" s="294" t="str">
        <f t="shared" si="78"/>
        <v>ひろのぶ乳児保育園</v>
      </c>
      <c r="L562" s="295"/>
      <c r="M562" s="294"/>
      <c r="V562" s="282"/>
      <c r="W562" s="282"/>
      <c r="X562" s="282"/>
      <c r="Y562" s="282"/>
      <c r="Z562" s="282"/>
      <c r="AA562" s="282"/>
      <c r="AB562" s="282"/>
      <c r="AC562" s="282"/>
      <c r="AD562" s="282"/>
      <c r="AE562" s="282"/>
      <c r="AF562" s="282"/>
      <c r="AG562" s="282"/>
      <c r="AH562" s="282"/>
      <c r="AI562" s="282"/>
      <c r="AJ562" s="282"/>
      <c r="AK562" s="282"/>
      <c r="AL562" s="282"/>
      <c r="AM562" s="282"/>
      <c r="AN562" s="282"/>
      <c r="AO562" s="282"/>
      <c r="AP562" s="282"/>
      <c r="AQ562" s="282"/>
      <c r="AR562" s="282"/>
      <c r="AS562" s="282"/>
      <c r="AT562" s="282"/>
      <c r="AU562" s="282"/>
      <c r="AV562" s="282"/>
      <c r="AW562" s="282"/>
      <c r="AX562" s="282"/>
      <c r="AY562" s="282"/>
      <c r="AZ562" s="282"/>
      <c r="BA562" s="282"/>
      <c r="BB562" s="282"/>
      <c r="BC562" s="282"/>
      <c r="BD562" s="282"/>
      <c r="BE562" s="282"/>
      <c r="BF562" s="282"/>
      <c r="BG562" s="282"/>
      <c r="BH562" s="282"/>
      <c r="BI562" s="282"/>
      <c r="BJ562" s="282"/>
      <c r="BK562" s="282"/>
      <c r="BL562" s="282"/>
      <c r="BM562" s="282"/>
      <c r="BN562" s="282"/>
      <c r="BO562" s="282"/>
      <c r="BP562" s="282"/>
      <c r="BQ562" s="282"/>
      <c r="BR562" s="282"/>
      <c r="BS562" s="282"/>
      <c r="BT562" s="282"/>
      <c r="BU562" s="282"/>
      <c r="BV562" s="282"/>
      <c r="BW562" s="282"/>
      <c r="BX562" s="282"/>
      <c r="BY562" s="282"/>
      <c r="BZ562" s="282"/>
      <c r="CA562" s="282"/>
      <c r="CB562" s="282"/>
      <c r="CC562" s="282"/>
      <c r="CD562" s="282"/>
      <c r="CE562" s="282"/>
      <c r="CF562" s="282"/>
      <c r="CG562" s="282"/>
      <c r="CH562" s="282"/>
      <c r="CI562" s="282"/>
      <c r="CJ562" s="282"/>
      <c r="CK562" s="282"/>
      <c r="CL562" s="282"/>
      <c r="CM562" s="282"/>
      <c r="CN562" s="282"/>
      <c r="CO562" s="282"/>
      <c r="CP562" s="282"/>
      <c r="CQ562" s="282"/>
      <c r="CR562" s="282"/>
      <c r="CS562" s="282"/>
      <c r="CT562" s="282"/>
      <c r="CU562" s="282"/>
      <c r="CV562" s="282"/>
      <c r="CW562" s="282"/>
      <c r="CX562" s="282"/>
      <c r="CY562" s="282"/>
      <c r="CZ562" s="282"/>
      <c r="DA562" s="282"/>
      <c r="DB562" s="282"/>
      <c r="DC562" s="282"/>
      <c r="DD562" s="282"/>
      <c r="DE562" s="282"/>
      <c r="DF562" s="282"/>
      <c r="DG562" s="282"/>
      <c r="DH562" s="282"/>
      <c r="DI562" s="282"/>
      <c r="DJ562" s="282"/>
      <c r="DK562" s="282"/>
      <c r="DL562" s="282"/>
      <c r="DM562" s="282"/>
      <c r="DN562" s="282"/>
      <c r="DO562" s="282"/>
      <c r="DP562" s="282"/>
      <c r="DQ562" s="282"/>
      <c r="DR562" s="282"/>
      <c r="DS562" s="282"/>
      <c r="DT562" s="282"/>
      <c r="DU562" s="282"/>
      <c r="DV562" s="282"/>
      <c r="DW562" s="282"/>
      <c r="DX562" s="282"/>
      <c r="DY562" s="282"/>
      <c r="DZ562" s="282"/>
      <c r="EA562" s="282"/>
      <c r="EB562" s="282"/>
      <c r="EC562" s="282"/>
      <c r="ED562" s="282"/>
      <c r="EE562" s="282"/>
      <c r="EF562" s="282"/>
      <c r="EG562" s="282"/>
      <c r="EH562" s="282"/>
      <c r="EI562" s="282"/>
      <c r="EJ562" s="282"/>
      <c r="EK562" s="282"/>
      <c r="EL562" s="282"/>
      <c r="EM562" s="282"/>
      <c r="EN562" s="282"/>
      <c r="EO562" s="282"/>
      <c r="EP562" s="282"/>
      <c r="EQ562" s="282"/>
      <c r="ER562" s="282"/>
      <c r="ES562" s="282"/>
      <c r="ET562" s="282"/>
      <c r="EU562" s="282"/>
      <c r="EV562" s="282"/>
      <c r="EW562" s="282"/>
      <c r="EX562" s="282"/>
      <c r="EY562" s="282"/>
      <c r="EZ562" s="282"/>
      <c r="FA562" s="282"/>
      <c r="FB562" s="282"/>
      <c r="FC562" s="282"/>
      <c r="FD562" s="282"/>
      <c r="FE562" s="282"/>
      <c r="FF562" s="282"/>
      <c r="FG562" s="282"/>
      <c r="FH562" s="282"/>
      <c r="FI562" s="282"/>
      <c r="FJ562" s="282"/>
      <c r="FK562" s="282"/>
      <c r="FL562" s="282"/>
      <c r="FM562" s="282"/>
      <c r="FN562" s="282"/>
      <c r="FO562" s="282"/>
      <c r="FP562" s="282"/>
      <c r="FQ562" s="282"/>
      <c r="FR562" s="282"/>
      <c r="FS562" s="282"/>
      <c r="FT562" s="282"/>
      <c r="FU562" s="282"/>
      <c r="FV562" s="282"/>
      <c r="FW562" s="282"/>
      <c r="FX562" s="282"/>
      <c r="FY562" s="282"/>
      <c r="FZ562" s="282"/>
      <c r="GA562" s="282"/>
      <c r="GB562" s="282"/>
      <c r="GC562" s="282"/>
      <c r="GD562" s="282"/>
      <c r="GE562" s="282"/>
      <c r="GF562" s="282"/>
      <c r="GG562" s="282"/>
      <c r="GH562" s="282"/>
      <c r="GI562" s="282"/>
      <c r="GJ562" s="282"/>
      <c r="GK562" s="282"/>
      <c r="GL562" s="282"/>
      <c r="GM562" s="282"/>
      <c r="GN562" s="282"/>
      <c r="GO562" s="282"/>
      <c r="GP562" s="282"/>
      <c r="GQ562" s="282"/>
      <c r="GR562" s="282"/>
      <c r="GS562" s="282"/>
      <c r="GT562" s="282"/>
      <c r="GU562" s="282"/>
      <c r="GV562" s="282"/>
      <c r="GW562" s="282"/>
      <c r="GX562" s="282"/>
      <c r="GY562" s="282"/>
      <c r="GZ562" s="282"/>
      <c r="HA562" s="282"/>
      <c r="HB562" s="282"/>
      <c r="HC562" s="282"/>
      <c r="HD562" s="282"/>
      <c r="HE562" s="282"/>
      <c r="HF562" s="282"/>
      <c r="HG562" s="282"/>
      <c r="HH562" s="282"/>
      <c r="HI562" s="282"/>
      <c r="HJ562" s="282"/>
      <c r="HK562" s="282"/>
      <c r="HL562" s="282"/>
      <c r="HM562" s="282"/>
      <c r="HN562" s="282"/>
      <c r="HO562" s="282"/>
      <c r="HP562" s="282"/>
      <c r="HQ562" s="282"/>
      <c r="HR562" s="282"/>
      <c r="HS562" s="282"/>
      <c r="HT562" s="282"/>
      <c r="HU562" s="282"/>
      <c r="HV562" s="282"/>
      <c r="HW562" s="282"/>
      <c r="HX562" s="282"/>
      <c r="HY562" s="282"/>
      <c r="HZ562" s="282"/>
      <c r="IA562" s="282"/>
      <c r="IB562" s="282"/>
      <c r="IC562" s="282"/>
      <c r="ID562" s="282"/>
      <c r="IE562" s="282"/>
      <c r="IF562" s="282"/>
      <c r="IG562" s="282"/>
      <c r="IH562" s="282"/>
      <c r="II562" s="282"/>
      <c r="IJ562" s="282"/>
      <c r="IK562" s="282"/>
    </row>
    <row r="563" spans="1:245">
      <c r="A563" s="301">
        <v>600070</v>
      </c>
      <c r="B563" s="314" t="s">
        <v>839</v>
      </c>
      <c r="C563" s="291" t="s">
        <v>563</v>
      </c>
      <c r="D563" s="291" t="s">
        <v>840</v>
      </c>
      <c r="E563" s="291" t="s">
        <v>320</v>
      </c>
      <c r="F563" s="292" t="s">
        <v>939</v>
      </c>
      <c r="G563" s="293">
        <f t="shared" si="77"/>
        <v>600070</v>
      </c>
      <c r="H563" s="293">
        <f>COUNTIF($J$4:J563,J563)</f>
        <v>2</v>
      </c>
      <c r="I563" s="293" t="str">
        <f>IF(H563=1,COUNTIF($H$4:H563,1),"")</f>
        <v/>
      </c>
      <c r="J563" s="294" t="str">
        <f t="shared" si="76"/>
        <v>南区01私立04小規模A・B・C</v>
      </c>
      <c r="K563" s="294" t="str">
        <f t="shared" si="78"/>
        <v>ふじのバンビーニ保育園</v>
      </c>
      <c r="L563" s="295"/>
      <c r="M563" s="294"/>
      <c r="V563" s="282"/>
      <c r="W563" s="282"/>
      <c r="X563" s="282"/>
      <c r="Y563" s="282"/>
      <c r="Z563" s="282"/>
      <c r="AA563" s="282"/>
      <c r="AB563" s="282"/>
      <c r="AC563" s="282"/>
      <c r="AD563" s="282"/>
      <c r="AE563" s="282"/>
      <c r="AF563" s="282"/>
      <c r="AG563" s="282"/>
      <c r="AH563" s="282"/>
      <c r="AI563" s="282"/>
      <c r="AJ563" s="282"/>
      <c r="AK563" s="282"/>
      <c r="AL563" s="282"/>
      <c r="AM563" s="282"/>
      <c r="AN563" s="282"/>
      <c r="AO563" s="282"/>
      <c r="AP563" s="282"/>
      <c r="AQ563" s="282"/>
      <c r="AR563" s="282"/>
      <c r="AS563" s="282"/>
      <c r="AT563" s="282"/>
      <c r="AU563" s="282"/>
      <c r="AV563" s="282"/>
      <c r="AW563" s="282"/>
      <c r="AX563" s="282"/>
      <c r="AY563" s="282"/>
      <c r="AZ563" s="282"/>
      <c r="BA563" s="282"/>
      <c r="BB563" s="282"/>
      <c r="BC563" s="282"/>
      <c r="BD563" s="282"/>
      <c r="BE563" s="282"/>
      <c r="BF563" s="282"/>
      <c r="BG563" s="282"/>
      <c r="BH563" s="282"/>
      <c r="BI563" s="282"/>
      <c r="BJ563" s="282"/>
      <c r="BK563" s="282"/>
      <c r="BL563" s="282"/>
      <c r="BM563" s="282"/>
      <c r="BN563" s="282"/>
      <c r="BO563" s="282"/>
      <c r="BP563" s="282"/>
      <c r="BQ563" s="282"/>
      <c r="BR563" s="282"/>
      <c r="BS563" s="282"/>
      <c r="BT563" s="282"/>
      <c r="BU563" s="282"/>
      <c r="BV563" s="282"/>
      <c r="BW563" s="282"/>
      <c r="BX563" s="282"/>
      <c r="BY563" s="282"/>
      <c r="BZ563" s="282"/>
      <c r="CA563" s="282"/>
      <c r="CB563" s="282"/>
      <c r="CC563" s="282"/>
      <c r="CD563" s="282"/>
      <c r="CE563" s="282"/>
      <c r="CF563" s="282"/>
      <c r="CG563" s="282"/>
      <c r="CH563" s="282"/>
      <c r="CI563" s="282"/>
      <c r="CJ563" s="282"/>
      <c r="CK563" s="282"/>
      <c r="CL563" s="282"/>
      <c r="CM563" s="282"/>
      <c r="CN563" s="282"/>
      <c r="CO563" s="282"/>
      <c r="CP563" s="282"/>
      <c r="CQ563" s="282"/>
      <c r="CR563" s="282"/>
      <c r="CS563" s="282"/>
      <c r="CT563" s="282"/>
      <c r="CU563" s="282"/>
      <c r="CV563" s="282"/>
      <c r="CW563" s="282"/>
      <c r="CX563" s="282"/>
      <c r="CY563" s="282"/>
      <c r="CZ563" s="282"/>
      <c r="DA563" s="282"/>
      <c r="DB563" s="282"/>
      <c r="DC563" s="282"/>
      <c r="DD563" s="282"/>
      <c r="DE563" s="282"/>
      <c r="DF563" s="282"/>
      <c r="DG563" s="282"/>
      <c r="DH563" s="282"/>
      <c r="DI563" s="282"/>
      <c r="DJ563" s="282"/>
      <c r="DK563" s="282"/>
      <c r="DL563" s="282"/>
      <c r="DM563" s="282"/>
      <c r="DN563" s="282"/>
      <c r="DO563" s="282"/>
      <c r="DP563" s="282"/>
      <c r="DQ563" s="282"/>
      <c r="DR563" s="282"/>
      <c r="DS563" s="282"/>
      <c r="DT563" s="282"/>
      <c r="DU563" s="282"/>
      <c r="DV563" s="282"/>
      <c r="DW563" s="282"/>
      <c r="DX563" s="282"/>
      <c r="DY563" s="282"/>
      <c r="DZ563" s="282"/>
      <c r="EA563" s="282"/>
      <c r="EB563" s="282"/>
      <c r="EC563" s="282"/>
      <c r="ED563" s="282"/>
      <c r="EE563" s="282"/>
      <c r="EF563" s="282"/>
      <c r="EG563" s="282"/>
      <c r="EH563" s="282"/>
      <c r="EI563" s="282"/>
      <c r="EJ563" s="282"/>
      <c r="EK563" s="282"/>
      <c r="EL563" s="282"/>
      <c r="EM563" s="282"/>
      <c r="EN563" s="282"/>
      <c r="EO563" s="282"/>
      <c r="EP563" s="282"/>
      <c r="EQ563" s="282"/>
      <c r="ER563" s="282"/>
      <c r="ES563" s="282"/>
      <c r="ET563" s="282"/>
      <c r="EU563" s="282"/>
      <c r="EV563" s="282"/>
      <c r="EW563" s="282"/>
      <c r="EX563" s="282"/>
      <c r="EY563" s="282"/>
      <c r="EZ563" s="282"/>
      <c r="FA563" s="282"/>
      <c r="FB563" s="282"/>
      <c r="FC563" s="282"/>
      <c r="FD563" s="282"/>
      <c r="FE563" s="282"/>
      <c r="FF563" s="282"/>
      <c r="FG563" s="282"/>
      <c r="FH563" s="282"/>
      <c r="FI563" s="282"/>
      <c r="FJ563" s="282"/>
      <c r="FK563" s="282"/>
      <c r="FL563" s="282"/>
      <c r="FM563" s="282"/>
      <c r="FN563" s="282"/>
      <c r="FO563" s="282"/>
      <c r="FP563" s="282"/>
      <c r="FQ563" s="282"/>
      <c r="FR563" s="282"/>
      <c r="FS563" s="282"/>
      <c r="FT563" s="282"/>
      <c r="FU563" s="282"/>
      <c r="FV563" s="282"/>
      <c r="FW563" s="282"/>
      <c r="FX563" s="282"/>
      <c r="FY563" s="282"/>
      <c r="FZ563" s="282"/>
      <c r="GA563" s="282"/>
      <c r="GB563" s="282"/>
      <c r="GC563" s="282"/>
      <c r="GD563" s="282"/>
      <c r="GE563" s="282"/>
      <c r="GF563" s="282"/>
      <c r="GG563" s="282"/>
      <c r="GH563" s="282"/>
      <c r="GI563" s="282"/>
      <c r="GJ563" s="282"/>
      <c r="GK563" s="282"/>
      <c r="GL563" s="282"/>
      <c r="GM563" s="282"/>
      <c r="GN563" s="282"/>
      <c r="GO563" s="282"/>
      <c r="GP563" s="282"/>
      <c r="GQ563" s="282"/>
      <c r="GR563" s="282"/>
      <c r="GS563" s="282"/>
      <c r="GT563" s="282"/>
      <c r="GU563" s="282"/>
      <c r="GV563" s="282"/>
      <c r="GW563" s="282"/>
      <c r="GX563" s="282"/>
      <c r="GY563" s="282"/>
      <c r="GZ563" s="282"/>
      <c r="HA563" s="282"/>
      <c r="HB563" s="282"/>
      <c r="HC563" s="282"/>
      <c r="HD563" s="282"/>
      <c r="HE563" s="282"/>
      <c r="HF563" s="282"/>
      <c r="HG563" s="282"/>
      <c r="HH563" s="282"/>
      <c r="HI563" s="282"/>
      <c r="HJ563" s="282"/>
      <c r="HK563" s="282"/>
      <c r="HL563" s="282"/>
      <c r="HM563" s="282"/>
      <c r="HN563" s="282"/>
      <c r="HO563" s="282"/>
      <c r="HP563" s="282"/>
      <c r="HQ563" s="282"/>
      <c r="HR563" s="282"/>
      <c r="HS563" s="282"/>
      <c r="HT563" s="282"/>
      <c r="HU563" s="282"/>
      <c r="HV563" s="282"/>
      <c r="HW563" s="282"/>
      <c r="HX563" s="282"/>
      <c r="HY563" s="282"/>
      <c r="HZ563" s="282"/>
      <c r="IA563" s="282"/>
      <c r="IB563" s="282"/>
      <c r="IC563" s="282"/>
      <c r="ID563" s="282"/>
      <c r="IE563" s="282"/>
      <c r="IF563" s="282"/>
      <c r="IG563" s="282"/>
      <c r="IH563" s="282"/>
      <c r="II563" s="282"/>
      <c r="IJ563" s="282"/>
      <c r="IK563" s="282"/>
    </row>
    <row r="564" spans="1:245">
      <c r="A564" s="301">
        <v>600071</v>
      </c>
      <c r="B564" s="314" t="s">
        <v>839</v>
      </c>
      <c r="C564" s="291" t="s">
        <v>563</v>
      </c>
      <c r="D564" s="291" t="s">
        <v>840</v>
      </c>
      <c r="E564" s="291" t="s">
        <v>320</v>
      </c>
      <c r="F564" s="292" t="s">
        <v>940</v>
      </c>
      <c r="G564" s="293">
        <f t="shared" si="77"/>
        <v>600071</v>
      </c>
      <c r="H564" s="293">
        <f>COUNTIF($J$4:J564,J564)</f>
        <v>3</v>
      </c>
      <c r="I564" s="293" t="str">
        <f>IF(H564=1,COUNTIF($H$4:H564,1),"")</f>
        <v/>
      </c>
      <c r="J564" s="294" t="str">
        <f t="shared" si="76"/>
        <v>南区01私立04小規模A・B・C</v>
      </c>
      <c r="K564" s="294" t="str">
        <f t="shared" si="78"/>
        <v>りとるkid'sクラブ自衛隊前ルーム</v>
      </c>
      <c r="L564" s="295"/>
      <c r="M564" s="294"/>
      <c r="V564" s="282"/>
      <c r="W564" s="282"/>
      <c r="X564" s="282"/>
      <c r="Y564" s="282"/>
      <c r="Z564" s="282"/>
      <c r="AA564" s="282"/>
      <c r="AB564" s="282"/>
      <c r="AC564" s="282"/>
      <c r="AD564" s="282"/>
      <c r="AE564" s="282"/>
      <c r="AF564" s="282"/>
      <c r="AG564" s="282"/>
      <c r="AH564" s="282"/>
      <c r="AI564" s="282"/>
      <c r="AJ564" s="282"/>
      <c r="AK564" s="282"/>
      <c r="AL564" s="282"/>
      <c r="AM564" s="282"/>
      <c r="AN564" s="282"/>
      <c r="AO564" s="282"/>
      <c r="AP564" s="282"/>
      <c r="AQ564" s="282"/>
      <c r="AR564" s="282"/>
      <c r="AS564" s="282"/>
      <c r="AT564" s="282"/>
      <c r="AU564" s="282"/>
      <c r="AV564" s="282"/>
      <c r="AW564" s="282"/>
      <c r="AX564" s="282"/>
      <c r="AY564" s="282"/>
      <c r="AZ564" s="282"/>
      <c r="BA564" s="282"/>
      <c r="BB564" s="282"/>
      <c r="BC564" s="282"/>
      <c r="BD564" s="282"/>
      <c r="BE564" s="282"/>
      <c r="BF564" s="282"/>
      <c r="BG564" s="282"/>
      <c r="BH564" s="282"/>
      <c r="BI564" s="282"/>
      <c r="BJ564" s="282"/>
      <c r="BK564" s="282"/>
      <c r="BL564" s="282"/>
      <c r="BM564" s="282"/>
      <c r="BN564" s="282"/>
      <c r="BO564" s="282"/>
      <c r="BP564" s="282"/>
      <c r="BQ564" s="282"/>
      <c r="BR564" s="282"/>
      <c r="BS564" s="282"/>
      <c r="BT564" s="282"/>
      <c r="BU564" s="282"/>
      <c r="BV564" s="282"/>
      <c r="BW564" s="282"/>
      <c r="BX564" s="282"/>
      <c r="BY564" s="282"/>
      <c r="BZ564" s="282"/>
      <c r="CA564" s="282"/>
      <c r="CB564" s="282"/>
      <c r="CC564" s="282"/>
      <c r="CD564" s="282"/>
      <c r="CE564" s="282"/>
      <c r="CF564" s="282"/>
      <c r="CG564" s="282"/>
      <c r="CH564" s="282"/>
      <c r="CI564" s="282"/>
      <c r="CJ564" s="282"/>
      <c r="CK564" s="282"/>
      <c r="CL564" s="282"/>
      <c r="CM564" s="282"/>
      <c r="CN564" s="282"/>
      <c r="CO564" s="282"/>
      <c r="CP564" s="282"/>
      <c r="CQ564" s="282"/>
      <c r="CR564" s="282"/>
      <c r="CS564" s="282"/>
      <c r="CT564" s="282"/>
      <c r="CU564" s="282"/>
      <c r="CV564" s="282"/>
      <c r="CW564" s="282"/>
      <c r="CX564" s="282"/>
      <c r="CY564" s="282"/>
      <c r="CZ564" s="282"/>
      <c r="DA564" s="282"/>
      <c r="DB564" s="282"/>
      <c r="DC564" s="282"/>
      <c r="DD564" s="282"/>
      <c r="DE564" s="282"/>
      <c r="DF564" s="282"/>
      <c r="DG564" s="282"/>
      <c r="DH564" s="282"/>
      <c r="DI564" s="282"/>
      <c r="DJ564" s="282"/>
      <c r="DK564" s="282"/>
      <c r="DL564" s="282"/>
      <c r="DM564" s="282"/>
      <c r="DN564" s="282"/>
      <c r="DO564" s="282"/>
      <c r="DP564" s="282"/>
      <c r="DQ564" s="282"/>
      <c r="DR564" s="282"/>
      <c r="DS564" s="282"/>
      <c r="DT564" s="282"/>
      <c r="DU564" s="282"/>
      <c r="DV564" s="282"/>
      <c r="DW564" s="282"/>
      <c r="DX564" s="282"/>
      <c r="DY564" s="282"/>
      <c r="DZ564" s="282"/>
      <c r="EA564" s="282"/>
      <c r="EB564" s="282"/>
      <c r="EC564" s="282"/>
      <c r="ED564" s="282"/>
      <c r="EE564" s="282"/>
      <c r="EF564" s="282"/>
      <c r="EG564" s="282"/>
      <c r="EH564" s="282"/>
      <c r="EI564" s="282"/>
      <c r="EJ564" s="282"/>
      <c r="EK564" s="282"/>
      <c r="EL564" s="282"/>
      <c r="EM564" s="282"/>
      <c r="EN564" s="282"/>
      <c r="EO564" s="282"/>
      <c r="EP564" s="282"/>
      <c r="EQ564" s="282"/>
      <c r="ER564" s="282"/>
      <c r="ES564" s="282"/>
      <c r="ET564" s="282"/>
      <c r="EU564" s="282"/>
      <c r="EV564" s="282"/>
      <c r="EW564" s="282"/>
      <c r="EX564" s="282"/>
      <c r="EY564" s="282"/>
      <c r="EZ564" s="282"/>
      <c r="FA564" s="282"/>
      <c r="FB564" s="282"/>
      <c r="FC564" s="282"/>
      <c r="FD564" s="282"/>
      <c r="FE564" s="282"/>
      <c r="FF564" s="282"/>
      <c r="FG564" s="282"/>
      <c r="FH564" s="282"/>
      <c r="FI564" s="282"/>
      <c r="FJ564" s="282"/>
      <c r="FK564" s="282"/>
      <c r="FL564" s="282"/>
      <c r="FM564" s="282"/>
      <c r="FN564" s="282"/>
      <c r="FO564" s="282"/>
      <c r="FP564" s="282"/>
      <c r="FQ564" s="282"/>
      <c r="FR564" s="282"/>
      <c r="FS564" s="282"/>
      <c r="FT564" s="282"/>
      <c r="FU564" s="282"/>
      <c r="FV564" s="282"/>
      <c r="FW564" s="282"/>
      <c r="FX564" s="282"/>
      <c r="FY564" s="282"/>
      <c r="FZ564" s="282"/>
      <c r="GA564" s="282"/>
      <c r="GB564" s="282"/>
      <c r="GC564" s="282"/>
      <c r="GD564" s="282"/>
      <c r="GE564" s="282"/>
      <c r="GF564" s="282"/>
      <c r="GG564" s="282"/>
      <c r="GH564" s="282"/>
      <c r="GI564" s="282"/>
      <c r="GJ564" s="282"/>
      <c r="GK564" s="282"/>
      <c r="GL564" s="282"/>
      <c r="GM564" s="282"/>
      <c r="GN564" s="282"/>
      <c r="GO564" s="282"/>
      <c r="GP564" s="282"/>
      <c r="GQ564" s="282"/>
      <c r="GR564" s="282"/>
      <c r="GS564" s="282"/>
      <c r="GT564" s="282"/>
      <c r="GU564" s="282"/>
      <c r="GV564" s="282"/>
      <c r="GW564" s="282"/>
      <c r="GX564" s="282"/>
      <c r="GY564" s="282"/>
      <c r="GZ564" s="282"/>
      <c r="HA564" s="282"/>
      <c r="HB564" s="282"/>
      <c r="HC564" s="282"/>
      <c r="HD564" s="282"/>
      <c r="HE564" s="282"/>
      <c r="HF564" s="282"/>
      <c r="HG564" s="282"/>
      <c r="HH564" s="282"/>
      <c r="HI564" s="282"/>
      <c r="HJ564" s="282"/>
      <c r="HK564" s="282"/>
      <c r="HL564" s="282"/>
      <c r="HM564" s="282"/>
      <c r="HN564" s="282"/>
      <c r="HO564" s="282"/>
      <c r="HP564" s="282"/>
      <c r="HQ564" s="282"/>
      <c r="HR564" s="282"/>
      <c r="HS564" s="282"/>
      <c r="HT564" s="282"/>
      <c r="HU564" s="282"/>
      <c r="HV564" s="282"/>
      <c r="HW564" s="282"/>
      <c r="HX564" s="282"/>
      <c r="HY564" s="282"/>
      <c r="HZ564" s="282"/>
      <c r="IA564" s="282"/>
      <c r="IB564" s="282"/>
      <c r="IC564" s="282"/>
      <c r="ID564" s="282"/>
      <c r="IE564" s="282"/>
      <c r="IF564" s="282"/>
      <c r="IG564" s="282"/>
      <c r="IH564" s="282"/>
      <c r="II564" s="282"/>
      <c r="IJ564" s="282"/>
      <c r="IK564" s="282"/>
    </row>
    <row r="565" spans="1:245">
      <c r="A565" s="301">
        <v>600072</v>
      </c>
      <c r="B565" s="314" t="s">
        <v>839</v>
      </c>
      <c r="C565" s="291" t="s">
        <v>563</v>
      </c>
      <c r="D565" s="291" t="s">
        <v>840</v>
      </c>
      <c r="E565" s="291" t="s">
        <v>320</v>
      </c>
      <c r="F565" s="292" t="s">
        <v>941</v>
      </c>
      <c r="G565" s="293">
        <f t="shared" si="77"/>
        <v>600072</v>
      </c>
      <c r="H565" s="293">
        <f>COUNTIF($J$4:J565,J565)</f>
        <v>4</v>
      </c>
      <c r="I565" s="293" t="str">
        <f>IF(H565=1,COUNTIF($H$4:H565,1),"")</f>
        <v/>
      </c>
      <c r="J565" s="294" t="str">
        <f t="shared" si="76"/>
        <v>南区01私立04小規模A・B・C</v>
      </c>
      <c r="K565" s="294" t="str">
        <f t="shared" si="78"/>
        <v>ふれ愛澄川南保育園</v>
      </c>
      <c r="L565" s="295"/>
      <c r="M565" s="294"/>
      <c r="V565" s="282"/>
      <c r="W565" s="282"/>
      <c r="X565" s="282"/>
      <c r="Y565" s="282"/>
      <c r="Z565" s="282"/>
      <c r="AA565" s="282"/>
      <c r="AB565" s="282"/>
      <c r="AC565" s="282"/>
      <c r="AD565" s="282"/>
      <c r="AE565" s="282"/>
      <c r="AF565" s="282"/>
      <c r="AG565" s="282"/>
      <c r="AH565" s="282"/>
      <c r="AI565" s="282"/>
      <c r="AJ565" s="282"/>
      <c r="AK565" s="282"/>
      <c r="AL565" s="282"/>
      <c r="AM565" s="282"/>
      <c r="AN565" s="282"/>
      <c r="AO565" s="282"/>
      <c r="AP565" s="282"/>
      <c r="AQ565" s="282"/>
      <c r="AR565" s="282"/>
      <c r="AS565" s="282"/>
      <c r="AT565" s="282"/>
      <c r="AU565" s="282"/>
      <c r="AV565" s="282"/>
      <c r="AW565" s="282"/>
      <c r="AX565" s="282"/>
      <c r="AY565" s="282"/>
      <c r="AZ565" s="282"/>
      <c r="BA565" s="282"/>
      <c r="BB565" s="282"/>
      <c r="BC565" s="282"/>
      <c r="BD565" s="282"/>
      <c r="BE565" s="282"/>
      <c r="BF565" s="282"/>
      <c r="BG565" s="282"/>
      <c r="BH565" s="282"/>
      <c r="BI565" s="282"/>
      <c r="BJ565" s="282"/>
      <c r="BK565" s="282"/>
      <c r="BL565" s="282"/>
      <c r="BM565" s="282"/>
      <c r="BN565" s="282"/>
      <c r="BO565" s="282"/>
      <c r="BP565" s="282"/>
      <c r="BQ565" s="282"/>
      <c r="BR565" s="282"/>
      <c r="BS565" s="282"/>
      <c r="BT565" s="282"/>
      <c r="BU565" s="282"/>
      <c r="BV565" s="282"/>
      <c r="BW565" s="282"/>
      <c r="BX565" s="282"/>
      <c r="BY565" s="282"/>
      <c r="BZ565" s="282"/>
      <c r="CA565" s="282"/>
      <c r="CB565" s="282"/>
      <c r="CC565" s="282"/>
      <c r="CD565" s="282"/>
      <c r="CE565" s="282"/>
      <c r="CF565" s="282"/>
      <c r="CG565" s="282"/>
      <c r="CH565" s="282"/>
      <c r="CI565" s="282"/>
      <c r="CJ565" s="282"/>
      <c r="CK565" s="282"/>
      <c r="CL565" s="282"/>
      <c r="CM565" s="282"/>
      <c r="CN565" s="282"/>
      <c r="CO565" s="282"/>
      <c r="CP565" s="282"/>
      <c r="CQ565" s="282"/>
      <c r="CR565" s="282"/>
      <c r="CS565" s="282"/>
      <c r="CT565" s="282"/>
      <c r="CU565" s="282"/>
      <c r="CV565" s="282"/>
      <c r="CW565" s="282"/>
      <c r="CX565" s="282"/>
      <c r="CY565" s="282"/>
      <c r="CZ565" s="282"/>
      <c r="DA565" s="282"/>
      <c r="DB565" s="282"/>
      <c r="DC565" s="282"/>
      <c r="DD565" s="282"/>
      <c r="DE565" s="282"/>
      <c r="DF565" s="282"/>
      <c r="DG565" s="282"/>
      <c r="DH565" s="282"/>
      <c r="DI565" s="282"/>
      <c r="DJ565" s="282"/>
      <c r="DK565" s="282"/>
      <c r="DL565" s="282"/>
      <c r="DM565" s="282"/>
      <c r="DN565" s="282"/>
      <c r="DO565" s="282"/>
      <c r="DP565" s="282"/>
      <c r="DQ565" s="282"/>
      <c r="DR565" s="282"/>
      <c r="DS565" s="282"/>
      <c r="DT565" s="282"/>
      <c r="DU565" s="282"/>
      <c r="DV565" s="282"/>
      <c r="DW565" s="282"/>
      <c r="DX565" s="282"/>
      <c r="DY565" s="282"/>
      <c r="DZ565" s="282"/>
      <c r="EA565" s="282"/>
      <c r="EB565" s="282"/>
      <c r="EC565" s="282"/>
      <c r="ED565" s="282"/>
      <c r="EE565" s="282"/>
      <c r="EF565" s="282"/>
      <c r="EG565" s="282"/>
      <c r="EH565" s="282"/>
      <c r="EI565" s="282"/>
      <c r="EJ565" s="282"/>
      <c r="EK565" s="282"/>
      <c r="EL565" s="282"/>
      <c r="EM565" s="282"/>
      <c r="EN565" s="282"/>
      <c r="EO565" s="282"/>
      <c r="EP565" s="282"/>
      <c r="EQ565" s="282"/>
      <c r="ER565" s="282"/>
      <c r="ES565" s="282"/>
      <c r="ET565" s="282"/>
      <c r="EU565" s="282"/>
      <c r="EV565" s="282"/>
      <c r="EW565" s="282"/>
      <c r="EX565" s="282"/>
      <c r="EY565" s="282"/>
      <c r="EZ565" s="282"/>
      <c r="FA565" s="282"/>
      <c r="FB565" s="282"/>
      <c r="FC565" s="282"/>
      <c r="FD565" s="282"/>
      <c r="FE565" s="282"/>
      <c r="FF565" s="282"/>
      <c r="FG565" s="282"/>
      <c r="FH565" s="282"/>
      <c r="FI565" s="282"/>
      <c r="FJ565" s="282"/>
      <c r="FK565" s="282"/>
      <c r="FL565" s="282"/>
      <c r="FM565" s="282"/>
      <c r="FN565" s="282"/>
      <c r="FO565" s="282"/>
      <c r="FP565" s="282"/>
      <c r="FQ565" s="282"/>
      <c r="FR565" s="282"/>
      <c r="FS565" s="282"/>
      <c r="FT565" s="282"/>
      <c r="FU565" s="282"/>
      <c r="FV565" s="282"/>
      <c r="FW565" s="282"/>
      <c r="FX565" s="282"/>
      <c r="FY565" s="282"/>
      <c r="FZ565" s="282"/>
      <c r="GA565" s="282"/>
      <c r="GB565" s="282"/>
      <c r="GC565" s="282"/>
      <c r="GD565" s="282"/>
      <c r="GE565" s="282"/>
      <c r="GF565" s="282"/>
      <c r="GG565" s="282"/>
      <c r="GH565" s="282"/>
      <c r="GI565" s="282"/>
      <c r="GJ565" s="282"/>
      <c r="GK565" s="282"/>
      <c r="GL565" s="282"/>
      <c r="GM565" s="282"/>
      <c r="GN565" s="282"/>
      <c r="GO565" s="282"/>
      <c r="GP565" s="282"/>
      <c r="GQ565" s="282"/>
      <c r="GR565" s="282"/>
      <c r="GS565" s="282"/>
      <c r="GT565" s="282"/>
      <c r="GU565" s="282"/>
      <c r="GV565" s="282"/>
      <c r="GW565" s="282"/>
      <c r="GX565" s="282"/>
      <c r="GY565" s="282"/>
      <c r="GZ565" s="282"/>
      <c r="HA565" s="282"/>
      <c r="HB565" s="282"/>
      <c r="HC565" s="282"/>
      <c r="HD565" s="282"/>
      <c r="HE565" s="282"/>
      <c r="HF565" s="282"/>
      <c r="HG565" s="282"/>
      <c r="HH565" s="282"/>
      <c r="HI565" s="282"/>
      <c r="HJ565" s="282"/>
      <c r="HK565" s="282"/>
      <c r="HL565" s="282"/>
      <c r="HM565" s="282"/>
      <c r="HN565" s="282"/>
      <c r="HO565" s="282"/>
      <c r="HP565" s="282"/>
      <c r="HQ565" s="282"/>
      <c r="HR565" s="282"/>
      <c r="HS565" s="282"/>
      <c r="HT565" s="282"/>
      <c r="HU565" s="282"/>
      <c r="HV565" s="282"/>
      <c r="HW565" s="282"/>
      <c r="HX565" s="282"/>
      <c r="HY565" s="282"/>
      <c r="HZ565" s="282"/>
      <c r="IA565" s="282"/>
      <c r="IB565" s="282"/>
      <c r="IC565" s="282"/>
      <c r="ID565" s="282"/>
      <c r="IE565" s="282"/>
      <c r="IF565" s="282"/>
      <c r="IG565" s="282"/>
      <c r="IH565" s="282"/>
      <c r="II565" s="282"/>
      <c r="IJ565" s="282"/>
      <c r="IK565" s="282"/>
    </row>
    <row r="566" spans="1:245">
      <c r="A566" s="301">
        <v>600073</v>
      </c>
      <c r="B566" s="314" t="s">
        <v>839</v>
      </c>
      <c r="C566" s="291" t="s">
        <v>563</v>
      </c>
      <c r="D566" s="291" t="s">
        <v>840</v>
      </c>
      <c r="E566" s="291" t="s">
        <v>320</v>
      </c>
      <c r="F566" s="292" t="s">
        <v>942</v>
      </c>
      <c r="G566" s="293">
        <f t="shared" si="77"/>
        <v>600073</v>
      </c>
      <c r="H566" s="293">
        <f>COUNTIF($J$4:J566,J566)</f>
        <v>5</v>
      </c>
      <c r="I566" s="293" t="str">
        <f>IF(H566=1,COUNTIF($H$4:H566,1),"")</f>
        <v/>
      </c>
      <c r="J566" s="294" t="str">
        <f t="shared" si="76"/>
        <v>南区01私立04小規模A・B・C</v>
      </c>
      <c r="K566" s="294" t="str">
        <f t="shared" si="78"/>
        <v>木育こどもの家藤野園</v>
      </c>
      <c r="L566" s="295"/>
      <c r="M566" s="294"/>
      <c r="V566" s="282"/>
      <c r="W566" s="282"/>
      <c r="X566" s="282"/>
      <c r="Y566" s="282"/>
      <c r="Z566" s="282"/>
      <c r="AA566" s="282"/>
      <c r="AB566" s="282"/>
      <c r="AC566" s="282"/>
      <c r="AD566" s="282"/>
      <c r="AE566" s="282"/>
      <c r="AF566" s="282"/>
      <c r="AG566" s="282"/>
      <c r="AH566" s="282"/>
      <c r="AI566" s="282"/>
      <c r="AJ566" s="282"/>
      <c r="AK566" s="282"/>
      <c r="AL566" s="282"/>
      <c r="AM566" s="282"/>
      <c r="AN566" s="282"/>
      <c r="AO566" s="282"/>
      <c r="AP566" s="282"/>
      <c r="AQ566" s="282"/>
      <c r="AR566" s="282"/>
      <c r="AS566" s="282"/>
      <c r="AT566" s="282"/>
      <c r="AU566" s="282"/>
      <c r="AV566" s="282"/>
      <c r="AW566" s="282"/>
      <c r="AX566" s="282"/>
      <c r="AY566" s="282"/>
      <c r="AZ566" s="282"/>
      <c r="BA566" s="282"/>
      <c r="BB566" s="282"/>
      <c r="BC566" s="282"/>
      <c r="BD566" s="282"/>
      <c r="BE566" s="282"/>
      <c r="BF566" s="282"/>
      <c r="BG566" s="282"/>
      <c r="BH566" s="282"/>
      <c r="BI566" s="282"/>
      <c r="BJ566" s="282"/>
      <c r="BK566" s="282"/>
      <c r="BL566" s="282"/>
      <c r="BM566" s="282"/>
      <c r="BN566" s="282"/>
      <c r="BO566" s="282"/>
      <c r="BP566" s="282"/>
      <c r="BQ566" s="282"/>
      <c r="BR566" s="282"/>
      <c r="BS566" s="282"/>
      <c r="BT566" s="282"/>
      <c r="BU566" s="282"/>
      <c r="BV566" s="282"/>
      <c r="BW566" s="282"/>
      <c r="BX566" s="282"/>
      <c r="BY566" s="282"/>
      <c r="BZ566" s="282"/>
      <c r="CA566" s="282"/>
      <c r="CB566" s="282"/>
      <c r="CC566" s="282"/>
      <c r="CD566" s="282"/>
      <c r="CE566" s="282"/>
      <c r="CF566" s="282"/>
      <c r="CG566" s="282"/>
      <c r="CH566" s="282"/>
      <c r="CI566" s="282"/>
      <c r="CJ566" s="282"/>
      <c r="CK566" s="282"/>
      <c r="CL566" s="282"/>
      <c r="CM566" s="282"/>
      <c r="CN566" s="282"/>
      <c r="CO566" s="282"/>
      <c r="CP566" s="282"/>
      <c r="CQ566" s="282"/>
      <c r="CR566" s="282"/>
      <c r="CS566" s="282"/>
      <c r="CT566" s="282"/>
      <c r="CU566" s="282"/>
      <c r="CV566" s="282"/>
      <c r="CW566" s="282"/>
      <c r="CX566" s="282"/>
      <c r="CY566" s="282"/>
      <c r="CZ566" s="282"/>
      <c r="DA566" s="282"/>
      <c r="DB566" s="282"/>
      <c r="DC566" s="282"/>
      <c r="DD566" s="282"/>
      <c r="DE566" s="282"/>
      <c r="DF566" s="282"/>
      <c r="DG566" s="282"/>
      <c r="DH566" s="282"/>
      <c r="DI566" s="282"/>
      <c r="DJ566" s="282"/>
      <c r="DK566" s="282"/>
      <c r="DL566" s="282"/>
      <c r="DM566" s="282"/>
      <c r="DN566" s="282"/>
      <c r="DO566" s="282"/>
      <c r="DP566" s="282"/>
      <c r="DQ566" s="282"/>
      <c r="DR566" s="282"/>
      <c r="DS566" s="282"/>
      <c r="DT566" s="282"/>
      <c r="DU566" s="282"/>
      <c r="DV566" s="282"/>
      <c r="DW566" s="282"/>
      <c r="DX566" s="282"/>
      <c r="DY566" s="282"/>
      <c r="DZ566" s="282"/>
      <c r="EA566" s="282"/>
      <c r="EB566" s="282"/>
      <c r="EC566" s="282"/>
      <c r="ED566" s="282"/>
      <c r="EE566" s="282"/>
      <c r="EF566" s="282"/>
      <c r="EG566" s="282"/>
      <c r="EH566" s="282"/>
      <c r="EI566" s="282"/>
      <c r="EJ566" s="282"/>
      <c r="EK566" s="282"/>
      <c r="EL566" s="282"/>
      <c r="EM566" s="282"/>
      <c r="EN566" s="282"/>
      <c r="EO566" s="282"/>
      <c r="EP566" s="282"/>
      <c r="EQ566" s="282"/>
      <c r="ER566" s="282"/>
      <c r="ES566" s="282"/>
      <c r="ET566" s="282"/>
      <c r="EU566" s="282"/>
      <c r="EV566" s="282"/>
      <c r="EW566" s="282"/>
      <c r="EX566" s="282"/>
      <c r="EY566" s="282"/>
      <c r="EZ566" s="282"/>
      <c r="FA566" s="282"/>
      <c r="FB566" s="282"/>
      <c r="FC566" s="282"/>
      <c r="FD566" s="282"/>
      <c r="FE566" s="282"/>
      <c r="FF566" s="282"/>
      <c r="FG566" s="282"/>
      <c r="FH566" s="282"/>
      <c r="FI566" s="282"/>
      <c r="FJ566" s="282"/>
      <c r="FK566" s="282"/>
      <c r="FL566" s="282"/>
      <c r="FM566" s="282"/>
      <c r="FN566" s="282"/>
      <c r="FO566" s="282"/>
      <c r="FP566" s="282"/>
      <c r="FQ566" s="282"/>
      <c r="FR566" s="282"/>
      <c r="FS566" s="282"/>
      <c r="FT566" s="282"/>
      <c r="FU566" s="282"/>
      <c r="FV566" s="282"/>
      <c r="FW566" s="282"/>
      <c r="FX566" s="282"/>
      <c r="FY566" s="282"/>
      <c r="FZ566" s="282"/>
      <c r="GA566" s="282"/>
      <c r="GB566" s="282"/>
      <c r="GC566" s="282"/>
      <c r="GD566" s="282"/>
      <c r="GE566" s="282"/>
      <c r="GF566" s="282"/>
      <c r="GG566" s="282"/>
      <c r="GH566" s="282"/>
      <c r="GI566" s="282"/>
      <c r="GJ566" s="282"/>
      <c r="GK566" s="282"/>
      <c r="GL566" s="282"/>
      <c r="GM566" s="282"/>
      <c r="GN566" s="282"/>
      <c r="GO566" s="282"/>
      <c r="GP566" s="282"/>
      <c r="GQ566" s="282"/>
      <c r="GR566" s="282"/>
      <c r="GS566" s="282"/>
      <c r="GT566" s="282"/>
      <c r="GU566" s="282"/>
      <c r="GV566" s="282"/>
      <c r="GW566" s="282"/>
      <c r="GX566" s="282"/>
      <c r="GY566" s="282"/>
      <c r="GZ566" s="282"/>
      <c r="HA566" s="282"/>
      <c r="HB566" s="282"/>
      <c r="HC566" s="282"/>
      <c r="HD566" s="282"/>
      <c r="HE566" s="282"/>
      <c r="HF566" s="282"/>
      <c r="HG566" s="282"/>
      <c r="HH566" s="282"/>
      <c r="HI566" s="282"/>
      <c r="HJ566" s="282"/>
      <c r="HK566" s="282"/>
      <c r="HL566" s="282"/>
      <c r="HM566" s="282"/>
      <c r="HN566" s="282"/>
      <c r="HO566" s="282"/>
      <c r="HP566" s="282"/>
      <c r="HQ566" s="282"/>
      <c r="HR566" s="282"/>
      <c r="HS566" s="282"/>
      <c r="HT566" s="282"/>
      <c r="HU566" s="282"/>
      <c r="HV566" s="282"/>
      <c r="HW566" s="282"/>
      <c r="HX566" s="282"/>
      <c r="HY566" s="282"/>
      <c r="HZ566" s="282"/>
      <c r="IA566" s="282"/>
      <c r="IB566" s="282"/>
      <c r="IC566" s="282"/>
      <c r="ID566" s="282"/>
      <c r="IE566" s="282"/>
      <c r="IF566" s="282"/>
      <c r="IG566" s="282"/>
      <c r="IH566" s="282"/>
      <c r="II566" s="282"/>
      <c r="IJ566" s="282"/>
      <c r="IK566" s="282"/>
    </row>
    <row r="567" spans="1:245">
      <c r="A567" s="301">
        <v>600075</v>
      </c>
      <c r="B567" s="314" t="s">
        <v>839</v>
      </c>
      <c r="C567" s="291" t="s">
        <v>563</v>
      </c>
      <c r="D567" s="291" t="s">
        <v>840</v>
      </c>
      <c r="E567" s="291" t="s">
        <v>320</v>
      </c>
      <c r="F567" s="292" t="s">
        <v>943</v>
      </c>
      <c r="G567" s="293">
        <f t="shared" si="77"/>
        <v>600075</v>
      </c>
      <c r="H567" s="293">
        <f>COUNTIF($J$4:J567,J567)</f>
        <v>6</v>
      </c>
      <c r="I567" s="293" t="str">
        <f>IF(H567=1,COUNTIF($H$4:H567,1),"")</f>
        <v/>
      </c>
      <c r="J567" s="294" t="str">
        <f t="shared" si="76"/>
        <v>南区01私立04小規模A・B・C</v>
      </c>
      <c r="K567" s="294" t="str">
        <f t="shared" si="78"/>
        <v>澄川いちご保育園</v>
      </c>
      <c r="L567" s="295"/>
      <c r="M567" s="294"/>
      <c r="V567" s="282"/>
      <c r="W567" s="282"/>
      <c r="X567" s="282"/>
      <c r="Y567" s="282"/>
      <c r="Z567" s="282"/>
      <c r="AA567" s="282"/>
      <c r="AB567" s="282"/>
      <c r="AC567" s="282"/>
      <c r="AD567" s="282"/>
      <c r="AE567" s="282"/>
      <c r="AF567" s="282"/>
      <c r="AG567" s="282"/>
      <c r="AH567" s="282"/>
      <c r="AI567" s="282"/>
      <c r="AJ567" s="282"/>
      <c r="AK567" s="282"/>
      <c r="AL567" s="282"/>
      <c r="AM567" s="282"/>
      <c r="AN567" s="282"/>
      <c r="AO567" s="282"/>
      <c r="AP567" s="282"/>
      <c r="AQ567" s="282"/>
      <c r="AR567" s="282"/>
      <c r="AS567" s="282"/>
      <c r="AT567" s="282"/>
      <c r="AU567" s="282"/>
      <c r="AV567" s="282"/>
      <c r="AW567" s="282"/>
      <c r="AX567" s="282"/>
      <c r="AY567" s="282"/>
      <c r="AZ567" s="282"/>
      <c r="BA567" s="282"/>
      <c r="BB567" s="282"/>
      <c r="BC567" s="282"/>
      <c r="BD567" s="282"/>
      <c r="BE567" s="282"/>
      <c r="BF567" s="282"/>
      <c r="BG567" s="282"/>
      <c r="BH567" s="282"/>
      <c r="BI567" s="282"/>
      <c r="BJ567" s="282"/>
      <c r="BK567" s="282"/>
      <c r="BL567" s="282"/>
      <c r="BM567" s="282"/>
      <c r="BN567" s="282"/>
      <c r="BO567" s="282"/>
      <c r="BP567" s="282"/>
      <c r="BQ567" s="282"/>
      <c r="BR567" s="282"/>
      <c r="BS567" s="282"/>
      <c r="BT567" s="282"/>
      <c r="BU567" s="282"/>
      <c r="BV567" s="282"/>
      <c r="BW567" s="282"/>
      <c r="BX567" s="282"/>
      <c r="BY567" s="282"/>
      <c r="BZ567" s="282"/>
      <c r="CA567" s="282"/>
      <c r="CB567" s="282"/>
      <c r="CC567" s="282"/>
      <c r="CD567" s="282"/>
      <c r="CE567" s="282"/>
      <c r="CF567" s="282"/>
      <c r="CG567" s="282"/>
      <c r="CH567" s="282"/>
      <c r="CI567" s="282"/>
      <c r="CJ567" s="282"/>
      <c r="CK567" s="282"/>
      <c r="CL567" s="282"/>
      <c r="CM567" s="282"/>
      <c r="CN567" s="282"/>
      <c r="CO567" s="282"/>
      <c r="CP567" s="282"/>
      <c r="CQ567" s="282"/>
      <c r="CR567" s="282"/>
      <c r="CS567" s="282"/>
      <c r="CT567" s="282"/>
      <c r="CU567" s="282"/>
      <c r="CV567" s="282"/>
      <c r="CW567" s="282"/>
      <c r="CX567" s="282"/>
      <c r="CY567" s="282"/>
      <c r="CZ567" s="282"/>
      <c r="DA567" s="282"/>
      <c r="DB567" s="282"/>
      <c r="DC567" s="282"/>
      <c r="DD567" s="282"/>
      <c r="DE567" s="282"/>
      <c r="DF567" s="282"/>
      <c r="DG567" s="282"/>
      <c r="DH567" s="282"/>
      <c r="DI567" s="282"/>
      <c r="DJ567" s="282"/>
      <c r="DK567" s="282"/>
      <c r="DL567" s="282"/>
      <c r="DM567" s="282"/>
      <c r="DN567" s="282"/>
      <c r="DO567" s="282"/>
      <c r="DP567" s="282"/>
      <c r="DQ567" s="282"/>
      <c r="DR567" s="282"/>
      <c r="DS567" s="282"/>
      <c r="DT567" s="282"/>
      <c r="DU567" s="282"/>
      <c r="DV567" s="282"/>
      <c r="DW567" s="282"/>
      <c r="DX567" s="282"/>
      <c r="DY567" s="282"/>
      <c r="DZ567" s="282"/>
      <c r="EA567" s="282"/>
      <c r="EB567" s="282"/>
      <c r="EC567" s="282"/>
      <c r="ED567" s="282"/>
      <c r="EE567" s="282"/>
      <c r="EF567" s="282"/>
      <c r="EG567" s="282"/>
      <c r="EH567" s="282"/>
      <c r="EI567" s="282"/>
      <c r="EJ567" s="282"/>
      <c r="EK567" s="282"/>
      <c r="EL567" s="282"/>
      <c r="EM567" s="282"/>
      <c r="EN567" s="282"/>
      <c r="EO567" s="282"/>
      <c r="EP567" s="282"/>
      <c r="EQ567" s="282"/>
      <c r="ER567" s="282"/>
      <c r="ES567" s="282"/>
      <c r="ET567" s="282"/>
      <c r="EU567" s="282"/>
      <c r="EV567" s="282"/>
      <c r="EW567" s="282"/>
      <c r="EX567" s="282"/>
      <c r="EY567" s="282"/>
      <c r="EZ567" s="282"/>
      <c r="FA567" s="282"/>
      <c r="FB567" s="282"/>
      <c r="FC567" s="282"/>
      <c r="FD567" s="282"/>
      <c r="FE567" s="282"/>
      <c r="FF567" s="282"/>
      <c r="FG567" s="282"/>
      <c r="FH567" s="282"/>
      <c r="FI567" s="282"/>
      <c r="FJ567" s="282"/>
      <c r="FK567" s="282"/>
      <c r="FL567" s="282"/>
      <c r="FM567" s="282"/>
      <c r="FN567" s="282"/>
      <c r="FO567" s="282"/>
      <c r="FP567" s="282"/>
      <c r="FQ567" s="282"/>
      <c r="FR567" s="282"/>
      <c r="FS567" s="282"/>
      <c r="FT567" s="282"/>
      <c r="FU567" s="282"/>
      <c r="FV567" s="282"/>
      <c r="FW567" s="282"/>
      <c r="FX567" s="282"/>
      <c r="FY567" s="282"/>
      <c r="FZ567" s="282"/>
      <c r="GA567" s="282"/>
      <c r="GB567" s="282"/>
      <c r="GC567" s="282"/>
      <c r="GD567" s="282"/>
      <c r="GE567" s="282"/>
      <c r="GF567" s="282"/>
      <c r="GG567" s="282"/>
      <c r="GH567" s="282"/>
      <c r="GI567" s="282"/>
      <c r="GJ567" s="282"/>
      <c r="GK567" s="282"/>
      <c r="GL567" s="282"/>
      <c r="GM567" s="282"/>
      <c r="GN567" s="282"/>
      <c r="GO567" s="282"/>
      <c r="GP567" s="282"/>
      <c r="GQ567" s="282"/>
      <c r="GR567" s="282"/>
      <c r="GS567" s="282"/>
      <c r="GT567" s="282"/>
      <c r="GU567" s="282"/>
      <c r="GV567" s="282"/>
      <c r="GW567" s="282"/>
      <c r="GX567" s="282"/>
      <c r="GY567" s="282"/>
      <c r="GZ567" s="282"/>
      <c r="HA567" s="282"/>
      <c r="HB567" s="282"/>
      <c r="HC567" s="282"/>
      <c r="HD567" s="282"/>
      <c r="HE567" s="282"/>
      <c r="HF567" s="282"/>
      <c r="HG567" s="282"/>
      <c r="HH567" s="282"/>
      <c r="HI567" s="282"/>
      <c r="HJ567" s="282"/>
      <c r="HK567" s="282"/>
      <c r="HL567" s="282"/>
      <c r="HM567" s="282"/>
      <c r="HN567" s="282"/>
      <c r="HO567" s="282"/>
      <c r="HP567" s="282"/>
      <c r="HQ567" s="282"/>
      <c r="HR567" s="282"/>
      <c r="HS567" s="282"/>
      <c r="HT567" s="282"/>
      <c r="HU567" s="282"/>
      <c r="HV567" s="282"/>
      <c r="HW567" s="282"/>
      <c r="HX567" s="282"/>
      <c r="HY567" s="282"/>
      <c r="HZ567" s="282"/>
      <c r="IA567" s="282"/>
      <c r="IB567" s="282"/>
      <c r="IC567" s="282"/>
      <c r="ID567" s="282"/>
      <c r="IE567" s="282"/>
      <c r="IF567" s="282"/>
      <c r="IG567" s="282"/>
      <c r="IH567" s="282"/>
      <c r="II567" s="282"/>
      <c r="IJ567" s="282"/>
      <c r="IK567" s="282"/>
    </row>
    <row r="568" spans="1:245">
      <c r="A568" s="301">
        <v>600076</v>
      </c>
      <c r="B568" s="314" t="s">
        <v>839</v>
      </c>
      <c r="C568" s="291" t="s">
        <v>563</v>
      </c>
      <c r="D568" s="291" t="s">
        <v>840</v>
      </c>
      <c r="E568" s="291" t="s">
        <v>320</v>
      </c>
      <c r="F568" s="292" t="s">
        <v>944</v>
      </c>
      <c r="G568" s="293">
        <f t="shared" si="77"/>
        <v>600076</v>
      </c>
      <c r="H568" s="293">
        <f>COUNTIF($J$4:J568,J568)</f>
        <v>7</v>
      </c>
      <c r="I568" s="293" t="str">
        <f>IF(H568=1,COUNTIF($H$4:H568,1),"")</f>
        <v/>
      </c>
      <c r="J568" s="294" t="str">
        <f t="shared" si="76"/>
        <v>南区01私立04小規模A・B・C</v>
      </c>
      <c r="K568" s="294" t="str">
        <f t="shared" si="78"/>
        <v>澄川まんまる保育園</v>
      </c>
      <c r="L568" s="295"/>
      <c r="M568" s="294"/>
      <c r="V568" s="282"/>
      <c r="W568" s="282"/>
      <c r="X568" s="282"/>
      <c r="Y568" s="282"/>
      <c r="Z568" s="282"/>
      <c r="AA568" s="282"/>
      <c r="AB568" s="282"/>
      <c r="AC568" s="282"/>
      <c r="AD568" s="282"/>
      <c r="AE568" s="282"/>
      <c r="AF568" s="282"/>
      <c r="AG568" s="282"/>
      <c r="AH568" s="282"/>
      <c r="AI568" s="282"/>
      <c r="AJ568" s="282"/>
      <c r="AK568" s="282"/>
      <c r="AL568" s="282"/>
      <c r="AM568" s="282"/>
      <c r="AN568" s="282"/>
      <c r="AO568" s="282"/>
      <c r="AP568" s="282"/>
      <c r="AQ568" s="282"/>
      <c r="AR568" s="282"/>
      <c r="AS568" s="282"/>
      <c r="AT568" s="282"/>
      <c r="AU568" s="282"/>
      <c r="AV568" s="282"/>
      <c r="AW568" s="282"/>
      <c r="AX568" s="282"/>
      <c r="AY568" s="282"/>
      <c r="AZ568" s="282"/>
      <c r="BA568" s="282"/>
      <c r="BB568" s="282"/>
      <c r="BC568" s="282"/>
      <c r="BD568" s="282"/>
      <c r="BE568" s="282"/>
      <c r="BF568" s="282"/>
      <c r="BG568" s="282"/>
      <c r="BH568" s="282"/>
      <c r="BI568" s="282"/>
      <c r="BJ568" s="282"/>
      <c r="BK568" s="282"/>
      <c r="BL568" s="282"/>
      <c r="BM568" s="282"/>
      <c r="BN568" s="282"/>
      <c r="BO568" s="282"/>
      <c r="BP568" s="282"/>
      <c r="BQ568" s="282"/>
      <c r="BR568" s="282"/>
      <c r="BS568" s="282"/>
      <c r="BT568" s="282"/>
      <c r="BU568" s="282"/>
      <c r="BV568" s="282"/>
      <c r="BW568" s="282"/>
      <c r="BX568" s="282"/>
      <c r="BY568" s="282"/>
      <c r="BZ568" s="282"/>
      <c r="CA568" s="282"/>
      <c r="CB568" s="282"/>
      <c r="CC568" s="282"/>
      <c r="CD568" s="282"/>
      <c r="CE568" s="282"/>
      <c r="CF568" s="282"/>
      <c r="CG568" s="282"/>
      <c r="CH568" s="282"/>
      <c r="CI568" s="282"/>
      <c r="CJ568" s="282"/>
      <c r="CK568" s="282"/>
      <c r="CL568" s="282"/>
      <c r="CM568" s="282"/>
      <c r="CN568" s="282"/>
      <c r="CO568" s="282"/>
      <c r="CP568" s="282"/>
      <c r="CQ568" s="282"/>
      <c r="CR568" s="282"/>
      <c r="CS568" s="282"/>
      <c r="CT568" s="282"/>
      <c r="CU568" s="282"/>
      <c r="CV568" s="282"/>
      <c r="CW568" s="282"/>
      <c r="CX568" s="282"/>
      <c r="CY568" s="282"/>
      <c r="CZ568" s="282"/>
      <c r="DA568" s="282"/>
      <c r="DB568" s="282"/>
      <c r="DC568" s="282"/>
      <c r="DD568" s="282"/>
      <c r="DE568" s="282"/>
      <c r="DF568" s="282"/>
      <c r="DG568" s="282"/>
      <c r="DH568" s="282"/>
      <c r="DI568" s="282"/>
      <c r="DJ568" s="282"/>
      <c r="DK568" s="282"/>
      <c r="DL568" s="282"/>
      <c r="DM568" s="282"/>
      <c r="DN568" s="282"/>
      <c r="DO568" s="282"/>
      <c r="DP568" s="282"/>
      <c r="DQ568" s="282"/>
      <c r="DR568" s="282"/>
      <c r="DS568" s="282"/>
      <c r="DT568" s="282"/>
      <c r="DU568" s="282"/>
      <c r="DV568" s="282"/>
      <c r="DW568" s="282"/>
      <c r="DX568" s="282"/>
      <c r="DY568" s="282"/>
      <c r="DZ568" s="282"/>
      <c r="EA568" s="282"/>
      <c r="EB568" s="282"/>
      <c r="EC568" s="282"/>
      <c r="ED568" s="282"/>
      <c r="EE568" s="282"/>
      <c r="EF568" s="282"/>
      <c r="EG568" s="282"/>
      <c r="EH568" s="282"/>
      <c r="EI568" s="282"/>
      <c r="EJ568" s="282"/>
      <c r="EK568" s="282"/>
      <c r="EL568" s="282"/>
      <c r="EM568" s="282"/>
      <c r="EN568" s="282"/>
      <c r="EO568" s="282"/>
      <c r="EP568" s="282"/>
      <c r="EQ568" s="282"/>
      <c r="ER568" s="282"/>
      <c r="ES568" s="282"/>
      <c r="ET568" s="282"/>
      <c r="EU568" s="282"/>
      <c r="EV568" s="282"/>
      <c r="EW568" s="282"/>
      <c r="EX568" s="282"/>
      <c r="EY568" s="282"/>
      <c r="EZ568" s="282"/>
      <c r="FA568" s="282"/>
      <c r="FB568" s="282"/>
      <c r="FC568" s="282"/>
      <c r="FD568" s="282"/>
      <c r="FE568" s="282"/>
      <c r="FF568" s="282"/>
      <c r="FG568" s="282"/>
      <c r="FH568" s="282"/>
      <c r="FI568" s="282"/>
      <c r="FJ568" s="282"/>
      <c r="FK568" s="282"/>
      <c r="FL568" s="282"/>
      <c r="FM568" s="282"/>
      <c r="FN568" s="282"/>
      <c r="FO568" s="282"/>
      <c r="FP568" s="282"/>
      <c r="FQ568" s="282"/>
      <c r="FR568" s="282"/>
      <c r="FS568" s="282"/>
      <c r="FT568" s="282"/>
      <c r="FU568" s="282"/>
      <c r="FV568" s="282"/>
      <c r="FW568" s="282"/>
      <c r="FX568" s="282"/>
      <c r="FY568" s="282"/>
      <c r="FZ568" s="282"/>
      <c r="GA568" s="282"/>
      <c r="GB568" s="282"/>
      <c r="GC568" s="282"/>
      <c r="GD568" s="282"/>
      <c r="GE568" s="282"/>
      <c r="GF568" s="282"/>
      <c r="GG568" s="282"/>
      <c r="GH568" s="282"/>
      <c r="GI568" s="282"/>
      <c r="GJ568" s="282"/>
      <c r="GK568" s="282"/>
      <c r="GL568" s="282"/>
      <c r="GM568" s="282"/>
      <c r="GN568" s="282"/>
      <c r="GO568" s="282"/>
      <c r="GP568" s="282"/>
      <c r="GQ568" s="282"/>
      <c r="GR568" s="282"/>
      <c r="GS568" s="282"/>
      <c r="GT568" s="282"/>
      <c r="GU568" s="282"/>
      <c r="GV568" s="282"/>
      <c r="GW568" s="282"/>
      <c r="GX568" s="282"/>
      <c r="GY568" s="282"/>
      <c r="GZ568" s="282"/>
      <c r="HA568" s="282"/>
      <c r="HB568" s="282"/>
      <c r="HC568" s="282"/>
      <c r="HD568" s="282"/>
      <c r="HE568" s="282"/>
      <c r="HF568" s="282"/>
      <c r="HG568" s="282"/>
      <c r="HH568" s="282"/>
      <c r="HI568" s="282"/>
      <c r="HJ568" s="282"/>
      <c r="HK568" s="282"/>
      <c r="HL568" s="282"/>
      <c r="HM568" s="282"/>
      <c r="HN568" s="282"/>
      <c r="HO568" s="282"/>
      <c r="HP568" s="282"/>
      <c r="HQ568" s="282"/>
      <c r="HR568" s="282"/>
      <c r="HS568" s="282"/>
      <c r="HT568" s="282"/>
      <c r="HU568" s="282"/>
      <c r="HV568" s="282"/>
      <c r="HW568" s="282"/>
      <c r="HX568" s="282"/>
      <c r="HY568" s="282"/>
      <c r="HZ568" s="282"/>
      <c r="IA568" s="282"/>
      <c r="IB568" s="282"/>
      <c r="IC568" s="282"/>
      <c r="ID568" s="282"/>
      <c r="IE568" s="282"/>
      <c r="IF568" s="282"/>
      <c r="IG568" s="282"/>
      <c r="IH568" s="282"/>
      <c r="II568" s="282"/>
      <c r="IJ568" s="282"/>
      <c r="IK568" s="282"/>
    </row>
    <row r="569" spans="1:245">
      <c r="A569" s="301">
        <v>600077</v>
      </c>
      <c r="B569" s="314" t="s">
        <v>839</v>
      </c>
      <c r="C569" s="291" t="s">
        <v>563</v>
      </c>
      <c r="D569" s="291" t="s">
        <v>840</v>
      </c>
      <c r="E569" s="291" t="s">
        <v>320</v>
      </c>
      <c r="F569" s="292" t="s">
        <v>945</v>
      </c>
      <c r="G569" s="293">
        <f t="shared" si="77"/>
        <v>600077</v>
      </c>
      <c r="H569" s="293">
        <f>COUNTIF($J$4:J569,J569)</f>
        <v>8</v>
      </c>
      <c r="I569" s="293" t="str">
        <f>IF(H569=1,COUNTIF($H$4:H569,1),"")</f>
        <v/>
      </c>
      <c r="J569" s="294" t="str">
        <f t="shared" si="76"/>
        <v>南区01私立04小規模A・B・C</v>
      </c>
      <c r="K569" s="294" t="str">
        <f t="shared" si="78"/>
        <v>ちゅうわ南保育園</v>
      </c>
      <c r="L569" s="295"/>
      <c r="M569" s="294"/>
      <c r="V569" s="282"/>
      <c r="W569" s="282"/>
      <c r="X569" s="282"/>
      <c r="Y569" s="282"/>
      <c r="Z569" s="282"/>
      <c r="AA569" s="282"/>
      <c r="AB569" s="282"/>
      <c r="AC569" s="282"/>
      <c r="AD569" s="282"/>
      <c r="AE569" s="282"/>
      <c r="AF569" s="282"/>
      <c r="AG569" s="282"/>
      <c r="AH569" s="282"/>
      <c r="AI569" s="282"/>
      <c r="AJ569" s="282"/>
      <c r="AK569" s="282"/>
      <c r="AL569" s="282"/>
      <c r="AM569" s="282"/>
      <c r="AN569" s="282"/>
      <c r="AO569" s="282"/>
      <c r="AP569" s="282"/>
      <c r="AQ569" s="282"/>
      <c r="AR569" s="282"/>
      <c r="AS569" s="282"/>
      <c r="AT569" s="282"/>
      <c r="AU569" s="282"/>
      <c r="AV569" s="282"/>
      <c r="AW569" s="282"/>
      <c r="AX569" s="282"/>
      <c r="AY569" s="282"/>
      <c r="AZ569" s="282"/>
      <c r="BA569" s="282"/>
      <c r="BB569" s="282"/>
      <c r="BC569" s="282"/>
      <c r="BD569" s="282"/>
      <c r="BE569" s="282"/>
      <c r="BF569" s="282"/>
      <c r="BG569" s="282"/>
      <c r="BH569" s="282"/>
      <c r="BI569" s="282"/>
      <c r="BJ569" s="282"/>
      <c r="BK569" s="282"/>
      <c r="BL569" s="282"/>
      <c r="BM569" s="282"/>
      <c r="BN569" s="282"/>
      <c r="BO569" s="282"/>
      <c r="BP569" s="282"/>
      <c r="BQ569" s="282"/>
      <c r="BR569" s="282"/>
      <c r="BS569" s="282"/>
      <c r="BT569" s="282"/>
      <c r="BU569" s="282"/>
      <c r="BV569" s="282"/>
      <c r="BW569" s="282"/>
      <c r="BX569" s="282"/>
      <c r="BY569" s="282"/>
      <c r="BZ569" s="282"/>
      <c r="CA569" s="282"/>
      <c r="CB569" s="282"/>
      <c r="CC569" s="282"/>
      <c r="CD569" s="282"/>
      <c r="CE569" s="282"/>
      <c r="CF569" s="282"/>
      <c r="CG569" s="282"/>
      <c r="CH569" s="282"/>
      <c r="CI569" s="282"/>
      <c r="CJ569" s="282"/>
      <c r="CK569" s="282"/>
      <c r="CL569" s="282"/>
      <c r="CM569" s="282"/>
      <c r="CN569" s="282"/>
      <c r="CO569" s="282"/>
      <c r="CP569" s="282"/>
      <c r="CQ569" s="282"/>
      <c r="CR569" s="282"/>
      <c r="CS569" s="282"/>
      <c r="CT569" s="282"/>
      <c r="CU569" s="282"/>
      <c r="CV569" s="282"/>
      <c r="CW569" s="282"/>
      <c r="CX569" s="282"/>
      <c r="CY569" s="282"/>
      <c r="CZ569" s="282"/>
      <c r="DA569" s="282"/>
      <c r="DB569" s="282"/>
      <c r="DC569" s="282"/>
      <c r="DD569" s="282"/>
      <c r="DE569" s="282"/>
      <c r="DF569" s="282"/>
      <c r="DG569" s="282"/>
      <c r="DH569" s="282"/>
      <c r="DI569" s="282"/>
      <c r="DJ569" s="282"/>
      <c r="DK569" s="282"/>
      <c r="DL569" s="282"/>
      <c r="DM569" s="282"/>
      <c r="DN569" s="282"/>
      <c r="DO569" s="282"/>
      <c r="DP569" s="282"/>
      <c r="DQ569" s="282"/>
      <c r="DR569" s="282"/>
      <c r="DS569" s="282"/>
      <c r="DT569" s="282"/>
      <c r="DU569" s="282"/>
      <c r="DV569" s="282"/>
      <c r="DW569" s="282"/>
      <c r="DX569" s="282"/>
      <c r="DY569" s="282"/>
      <c r="DZ569" s="282"/>
      <c r="EA569" s="282"/>
      <c r="EB569" s="282"/>
      <c r="EC569" s="282"/>
      <c r="ED569" s="282"/>
      <c r="EE569" s="282"/>
      <c r="EF569" s="282"/>
      <c r="EG569" s="282"/>
      <c r="EH569" s="282"/>
      <c r="EI569" s="282"/>
      <c r="EJ569" s="282"/>
      <c r="EK569" s="282"/>
      <c r="EL569" s="282"/>
      <c r="EM569" s="282"/>
      <c r="EN569" s="282"/>
      <c r="EO569" s="282"/>
      <c r="EP569" s="282"/>
      <c r="EQ569" s="282"/>
      <c r="ER569" s="282"/>
      <c r="ES569" s="282"/>
      <c r="ET569" s="282"/>
      <c r="EU569" s="282"/>
      <c r="EV569" s="282"/>
      <c r="EW569" s="282"/>
      <c r="EX569" s="282"/>
      <c r="EY569" s="282"/>
      <c r="EZ569" s="282"/>
      <c r="FA569" s="282"/>
      <c r="FB569" s="282"/>
      <c r="FC569" s="282"/>
      <c r="FD569" s="282"/>
      <c r="FE569" s="282"/>
      <c r="FF569" s="282"/>
      <c r="FG569" s="282"/>
      <c r="FH569" s="282"/>
      <c r="FI569" s="282"/>
      <c r="FJ569" s="282"/>
      <c r="FK569" s="282"/>
      <c r="FL569" s="282"/>
      <c r="FM569" s="282"/>
      <c r="FN569" s="282"/>
      <c r="FO569" s="282"/>
      <c r="FP569" s="282"/>
      <c r="FQ569" s="282"/>
      <c r="FR569" s="282"/>
      <c r="FS569" s="282"/>
      <c r="FT569" s="282"/>
      <c r="FU569" s="282"/>
      <c r="FV569" s="282"/>
      <c r="FW569" s="282"/>
      <c r="FX569" s="282"/>
      <c r="FY569" s="282"/>
      <c r="FZ569" s="282"/>
      <c r="GA569" s="282"/>
      <c r="GB569" s="282"/>
      <c r="GC569" s="282"/>
      <c r="GD569" s="282"/>
      <c r="GE569" s="282"/>
      <c r="GF569" s="282"/>
      <c r="GG569" s="282"/>
      <c r="GH569" s="282"/>
      <c r="GI569" s="282"/>
      <c r="GJ569" s="282"/>
      <c r="GK569" s="282"/>
      <c r="GL569" s="282"/>
      <c r="GM569" s="282"/>
      <c r="GN569" s="282"/>
      <c r="GO569" s="282"/>
      <c r="GP569" s="282"/>
      <c r="GQ569" s="282"/>
      <c r="GR569" s="282"/>
      <c r="GS569" s="282"/>
      <c r="GT569" s="282"/>
      <c r="GU569" s="282"/>
      <c r="GV569" s="282"/>
      <c r="GW569" s="282"/>
      <c r="GX569" s="282"/>
      <c r="GY569" s="282"/>
      <c r="GZ569" s="282"/>
      <c r="HA569" s="282"/>
      <c r="HB569" s="282"/>
      <c r="HC569" s="282"/>
      <c r="HD569" s="282"/>
      <c r="HE569" s="282"/>
      <c r="HF569" s="282"/>
      <c r="HG569" s="282"/>
      <c r="HH569" s="282"/>
      <c r="HI569" s="282"/>
      <c r="HJ569" s="282"/>
      <c r="HK569" s="282"/>
      <c r="HL569" s="282"/>
      <c r="HM569" s="282"/>
      <c r="HN569" s="282"/>
      <c r="HO569" s="282"/>
      <c r="HP569" s="282"/>
      <c r="HQ569" s="282"/>
      <c r="HR569" s="282"/>
      <c r="HS569" s="282"/>
      <c r="HT569" s="282"/>
      <c r="HU569" s="282"/>
      <c r="HV569" s="282"/>
      <c r="HW569" s="282"/>
      <c r="HX569" s="282"/>
      <c r="HY569" s="282"/>
      <c r="HZ569" s="282"/>
      <c r="IA569" s="282"/>
      <c r="IB569" s="282"/>
      <c r="IC569" s="282"/>
      <c r="ID569" s="282"/>
      <c r="IE569" s="282"/>
      <c r="IF569" s="282"/>
      <c r="IG569" s="282"/>
      <c r="IH569" s="282"/>
      <c r="II569" s="282"/>
      <c r="IJ569" s="282"/>
      <c r="IK569" s="282"/>
    </row>
    <row r="570" spans="1:245">
      <c r="A570" s="301">
        <v>600078</v>
      </c>
      <c r="B570" s="314" t="s">
        <v>839</v>
      </c>
      <c r="C570" s="291" t="s">
        <v>563</v>
      </c>
      <c r="D570" s="291" t="s">
        <v>840</v>
      </c>
      <c r="E570" s="291" t="s">
        <v>320</v>
      </c>
      <c r="F570" s="292" t="s">
        <v>946</v>
      </c>
      <c r="G570" s="293">
        <f t="shared" si="77"/>
        <v>600078</v>
      </c>
      <c r="H570" s="293">
        <f>COUNTIF($J$4:J570,J570)</f>
        <v>9</v>
      </c>
      <c r="I570" s="293" t="str">
        <f>IF(H570=1,COUNTIF($H$4:H570,1),"")</f>
        <v/>
      </c>
      <c r="J570" s="294" t="str">
        <f t="shared" si="76"/>
        <v>南区01私立04小規模A・B・C</v>
      </c>
      <c r="K570" s="294" t="str">
        <f t="shared" si="78"/>
        <v>Ｓ．Ｔ．ナーサリーＳＣＨＯＯＬ藤野</v>
      </c>
      <c r="L570" s="295"/>
      <c r="M570" s="294"/>
      <c r="V570" s="282"/>
      <c r="W570" s="282"/>
      <c r="X570" s="282"/>
      <c r="Y570" s="282"/>
      <c r="Z570" s="282"/>
      <c r="AA570" s="282"/>
      <c r="AB570" s="282"/>
      <c r="AC570" s="282"/>
      <c r="AD570" s="282"/>
      <c r="AE570" s="282"/>
      <c r="AF570" s="282"/>
      <c r="AG570" s="282"/>
      <c r="AH570" s="282"/>
      <c r="AI570" s="282"/>
      <c r="AJ570" s="282"/>
      <c r="AK570" s="282"/>
      <c r="AL570" s="282"/>
      <c r="AM570" s="282"/>
      <c r="AN570" s="282"/>
      <c r="AO570" s="282"/>
      <c r="AP570" s="282"/>
      <c r="AQ570" s="282"/>
      <c r="AR570" s="282"/>
      <c r="AS570" s="282"/>
      <c r="AT570" s="282"/>
      <c r="AU570" s="282"/>
      <c r="AV570" s="282"/>
      <c r="AW570" s="282"/>
      <c r="AX570" s="282"/>
      <c r="AY570" s="282"/>
      <c r="AZ570" s="282"/>
      <c r="BA570" s="282"/>
      <c r="BB570" s="282"/>
      <c r="BC570" s="282"/>
      <c r="BD570" s="282"/>
      <c r="BE570" s="282"/>
      <c r="BF570" s="282"/>
      <c r="BG570" s="282"/>
      <c r="BH570" s="282"/>
      <c r="BI570" s="282"/>
      <c r="BJ570" s="282"/>
      <c r="BK570" s="282"/>
      <c r="BL570" s="282"/>
      <c r="BM570" s="282"/>
      <c r="BN570" s="282"/>
      <c r="BO570" s="282"/>
      <c r="BP570" s="282"/>
      <c r="BQ570" s="282"/>
      <c r="BR570" s="282"/>
      <c r="BS570" s="282"/>
      <c r="BT570" s="282"/>
      <c r="BU570" s="282"/>
      <c r="BV570" s="282"/>
      <c r="BW570" s="282"/>
      <c r="BX570" s="282"/>
      <c r="BY570" s="282"/>
      <c r="BZ570" s="282"/>
      <c r="CA570" s="282"/>
      <c r="CB570" s="282"/>
      <c r="CC570" s="282"/>
      <c r="CD570" s="282"/>
      <c r="CE570" s="282"/>
      <c r="CF570" s="282"/>
      <c r="CG570" s="282"/>
      <c r="CH570" s="282"/>
      <c r="CI570" s="282"/>
      <c r="CJ570" s="282"/>
      <c r="CK570" s="282"/>
      <c r="CL570" s="282"/>
      <c r="CM570" s="282"/>
      <c r="CN570" s="282"/>
      <c r="CO570" s="282"/>
      <c r="CP570" s="282"/>
      <c r="CQ570" s="282"/>
      <c r="CR570" s="282"/>
      <c r="CS570" s="282"/>
      <c r="CT570" s="282"/>
      <c r="CU570" s="282"/>
      <c r="CV570" s="282"/>
      <c r="CW570" s="282"/>
      <c r="CX570" s="282"/>
      <c r="CY570" s="282"/>
      <c r="CZ570" s="282"/>
      <c r="DA570" s="282"/>
      <c r="DB570" s="282"/>
      <c r="DC570" s="282"/>
      <c r="DD570" s="282"/>
      <c r="DE570" s="282"/>
      <c r="DF570" s="282"/>
      <c r="DG570" s="282"/>
      <c r="DH570" s="282"/>
      <c r="DI570" s="282"/>
      <c r="DJ570" s="282"/>
      <c r="DK570" s="282"/>
      <c r="DL570" s="282"/>
      <c r="DM570" s="282"/>
      <c r="DN570" s="282"/>
      <c r="DO570" s="282"/>
      <c r="DP570" s="282"/>
      <c r="DQ570" s="282"/>
      <c r="DR570" s="282"/>
      <c r="DS570" s="282"/>
      <c r="DT570" s="282"/>
      <c r="DU570" s="282"/>
      <c r="DV570" s="282"/>
      <c r="DW570" s="282"/>
      <c r="DX570" s="282"/>
      <c r="DY570" s="282"/>
      <c r="DZ570" s="282"/>
      <c r="EA570" s="282"/>
      <c r="EB570" s="282"/>
      <c r="EC570" s="282"/>
      <c r="ED570" s="282"/>
      <c r="EE570" s="282"/>
      <c r="EF570" s="282"/>
      <c r="EG570" s="282"/>
      <c r="EH570" s="282"/>
      <c r="EI570" s="282"/>
      <c r="EJ570" s="282"/>
      <c r="EK570" s="282"/>
      <c r="EL570" s="282"/>
      <c r="EM570" s="282"/>
      <c r="EN570" s="282"/>
      <c r="EO570" s="282"/>
      <c r="EP570" s="282"/>
      <c r="EQ570" s="282"/>
      <c r="ER570" s="282"/>
      <c r="ES570" s="282"/>
      <c r="ET570" s="282"/>
      <c r="EU570" s="282"/>
      <c r="EV570" s="282"/>
      <c r="EW570" s="282"/>
      <c r="EX570" s="282"/>
      <c r="EY570" s="282"/>
      <c r="EZ570" s="282"/>
      <c r="FA570" s="282"/>
      <c r="FB570" s="282"/>
      <c r="FC570" s="282"/>
      <c r="FD570" s="282"/>
      <c r="FE570" s="282"/>
      <c r="FF570" s="282"/>
      <c r="FG570" s="282"/>
      <c r="FH570" s="282"/>
      <c r="FI570" s="282"/>
      <c r="FJ570" s="282"/>
      <c r="FK570" s="282"/>
      <c r="FL570" s="282"/>
      <c r="FM570" s="282"/>
      <c r="FN570" s="282"/>
      <c r="FO570" s="282"/>
      <c r="FP570" s="282"/>
      <c r="FQ570" s="282"/>
      <c r="FR570" s="282"/>
      <c r="FS570" s="282"/>
      <c r="FT570" s="282"/>
      <c r="FU570" s="282"/>
      <c r="FV570" s="282"/>
      <c r="FW570" s="282"/>
      <c r="FX570" s="282"/>
      <c r="FY570" s="282"/>
      <c r="FZ570" s="282"/>
      <c r="GA570" s="282"/>
      <c r="GB570" s="282"/>
      <c r="GC570" s="282"/>
      <c r="GD570" s="282"/>
      <c r="GE570" s="282"/>
      <c r="GF570" s="282"/>
      <c r="GG570" s="282"/>
      <c r="GH570" s="282"/>
      <c r="GI570" s="282"/>
      <c r="GJ570" s="282"/>
      <c r="GK570" s="282"/>
      <c r="GL570" s="282"/>
      <c r="GM570" s="282"/>
      <c r="GN570" s="282"/>
      <c r="GO570" s="282"/>
      <c r="GP570" s="282"/>
      <c r="GQ570" s="282"/>
      <c r="GR570" s="282"/>
      <c r="GS570" s="282"/>
      <c r="GT570" s="282"/>
      <c r="GU570" s="282"/>
      <c r="GV570" s="282"/>
      <c r="GW570" s="282"/>
      <c r="GX570" s="282"/>
      <c r="GY570" s="282"/>
      <c r="GZ570" s="282"/>
      <c r="HA570" s="282"/>
      <c r="HB570" s="282"/>
      <c r="HC570" s="282"/>
      <c r="HD570" s="282"/>
      <c r="HE570" s="282"/>
      <c r="HF570" s="282"/>
      <c r="HG570" s="282"/>
      <c r="HH570" s="282"/>
      <c r="HI570" s="282"/>
      <c r="HJ570" s="282"/>
      <c r="HK570" s="282"/>
      <c r="HL570" s="282"/>
      <c r="HM570" s="282"/>
      <c r="HN570" s="282"/>
      <c r="HO570" s="282"/>
      <c r="HP570" s="282"/>
      <c r="HQ570" s="282"/>
      <c r="HR570" s="282"/>
      <c r="HS570" s="282"/>
      <c r="HT570" s="282"/>
      <c r="HU570" s="282"/>
      <c r="HV570" s="282"/>
      <c r="HW570" s="282"/>
      <c r="HX570" s="282"/>
      <c r="HY570" s="282"/>
      <c r="HZ570" s="282"/>
      <c r="IA570" s="282"/>
      <c r="IB570" s="282"/>
      <c r="IC570" s="282"/>
      <c r="ID570" s="282"/>
      <c r="IE570" s="282"/>
      <c r="IF570" s="282"/>
      <c r="IG570" s="282"/>
      <c r="IH570" s="282"/>
      <c r="II570" s="282"/>
      <c r="IJ570" s="282"/>
      <c r="IK570" s="282"/>
    </row>
    <row r="571" spans="1:245">
      <c r="A571" s="301">
        <v>700038</v>
      </c>
      <c r="B571" s="314" t="s">
        <v>839</v>
      </c>
      <c r="C571" s="291" t="s">
        <v>563</v>
      </c>
      <c r="D571" s="291" t="s">
        <v>840</v>
      </c>
      <c r="E571" s="291" t="s">
        <v>321</v>
      </c>
      <c r="F571" s="292" t="s">
        <v>947</v>
      </c>
      <c r="G571" s="293">
        <f t="shared" si="77"/>
        <v>700038</v>
      </c>
      <c r="H571" s="293">
        <f>COUNTIF($J$4:J571,J571)</f>
        <v>1</v>
      </c>
      <c r="I571" s="293">
        <f>IF(H571=1,COUNTIF($H$4:H571,1),"")</f>
        <v>59</v>
      </c>
      <c r="J571" s="294" t="str">
        <f t="shared" si="76"/>
        <v>西区01私立04小規模A・B・C</v>
      </c>
      <c r="K571" s="294" t="str">
        <f t="shared" si="78"/>
        <v>西町にじのいろ保育園</v>
      </c>
      <c r="L571" s="295"/>
      <c r="M571" s="294"/>
      <c r="V571" s="282"/>
      <c r="W571" s="282"/>
      <c r="X571" s="282"/>
      <c r="Y571" s="282"/>
      <c r="Z571" s="282"/>
      <c r="AA571" s="282"/>
      <c r="AB571" s="282"/>
      <c r="AC571" s="282"/>
      <c r="AD571" s="282"/>
      <c r="AE571" s="282"/>
      <c r="AF571" s="282"/>
      <c r="AG571" s="282"/>
      <c r="AH571" s="282"/>
      <c r="AI571" s="282"/>
      <c r="AJ571" s="282"/>
      <c r="AK571" s="282"/>
      <c r="AL571" s="282"/>
      <c r="AM571" s="282"/>
      <c r="AN571" s="282"/>
      <c r="AO571" s="282"/>
      <c r="AP571" s="282"/>
      <c r="AQ571" s="282"/>
      <c r="AR571" s="282"/>
      <c r="AS571" s="282"/>
      <c r="AT571" s="282"/>
      <c r="AU571" s="282"/>
      <c r="AV571" s="282"/>
      <c r="AW571" s="282"/>
      <c r="AX571" s="282"/>
      <c r="AY571" s="282"/>
      <c r="AZ571" s="282"/>
      <c r="BA571" s="282"/>
      <c r="BB571" s="282"/>
      <c r="BC571" s="282"/>
      <c r="BD571" s="282"/>
      <c r="BE571" s="282"/>
      <c r="BF571" s="282"/>
      <c r="BG571" s="282"/>
      <c r="BH571" s="282"/>
      <c r="BI571" s="282"/>
      <c r="BJ571" s="282"/>
      <c r="BK571" s="282"/>
      <c r="BL571" s="282"/>
      <c r="BM571" s="282"/>
      <c r="BN571" s="282"/>
      <c r="BO571" s="282"/>
      <c r="BP571" s="282"/>
      <c r="BQ571" s="282"/>
      <c r="BR571" s="282"/>
      <c r="BS571" s="282"/>
      <c r="BT571" s="282"/>
      <c r="BU571" s="282"/>
      <c r="BV571" s="282"/>
      <c r="BW571" s="282"/>
      <c r="BX571" s="282"/>
      <c r="BY571" s="282"/>
      <c r="BZ571" s="282"/>
      <c r="CA571" s="282"/>
      <c r="CB571" s="282"/>
      <c r="CC571" s="282"/>
      <c r="CD571" s="282"/>
      <c r="CE571" s="282"/>
      <c r="CF571" s="282"/>
      <c r="CG571" s="282"/>
      <c r="CH571" s="282"/>
      <c r="CI571" s="282"/>
      <c r="CJ571" s="282"/>
      <c r="CK571" s="282"/>
      <c r="CL571" s="282"/>
      <c r="CM571" s="282"/>
      <c r="CN571" s="282"/>
      <c r="CO571" s="282"/>
      <c r="CP571" s="282"/>
      <c r="CQ571" s="282"/>
      <c r="CR571" s="282"/>
      <c r="CS571" s="282"/>
      <c r="CT571" s="282"/>
      <c r="CU571" s="282"/>
      <c r="CV571" s="282"/>
      <c r="CW571" s="282"/>
      <c r="CX571" s="282"/>
      <c r="CY571" s="282"/>
      <c r="CZ571" s="282"/>
      <c r="DA571" s="282"/>
      <c r="DB571" s="282"/>
      <c r="DC571" s="282"/>
      <c r="DD571" s="282"/>
      <c r="DE571" s="282"/>
      <c r="DF571" s="282"/>
      <c r="DG571" s="282"/>
      <c r="DH571" s="282"/>
      <c r="DI571" s="282"/>
      <c r="DJ571" s="282"/>
      <c r="DK571" s="282"/>
      <c r="DL571" s="282"/>
      <c r="DM571" s="282"/>
      <c r="DN571" s="282"/>
      <c r="DO571" s="282"/>
      <c r="DP571" s="282"/>
      <c r="DQ571" s="282"/>
      <c r="DR571" s="282"/>
      <c r="DS571" s="282"/>
      <c r="DT571" s="282"/>
      <c r="DU571" s="282"/>
      <c r="DV571" s="282"/>
      <c r="DW571" s="282"/>
      <c r="DX571" s="282"/>
      <c r="DY571" s="282"/>
      <c r="DZ571" s="282"/>
      <c r="EA571" s="282"/>
      <c r="EB571" s="282"/>
      <c r="EC571" s="282"/>
      <c r="ED571" s="282"/>
      <c r="EE571" s="282"/>
      <c r="EF571" s="282"/>
      <c r="EG571" s="282"/>
      <c r="EH571" s="282"/>
      <c r="EI571" s="282"/>
      <c r="EJ571" s="282"/>
      <c r="EK571" s="282"/>
      <c r="EL571" s="282"/>
      <c r="EM571" s="282"/>
      <c r="EN571" s="282"/>
      <c r="EO571" s="282"/>
      <c r="EP571" s="282"/>
      <c r="EQ571" s="282"/>
      <c r="ER571" s="282"/>
      <c r="ES571" s="282"/>
      <c r="ET571" s="282"/>
      <c r="EU571" s="282"/>
      <c r="EV571" s="282"/>
      <c r="EW571" s="282"/>
      <c r="EX571" s="282"/>
      <c r="EY571" s="282"/>
      <c r="EZ571" s="282"/>
      <c r="FA571" s="282"/>
      <c r="FB571" s="282"/>
      <c r="FC571" s="282"/>
      <c r="FD571" s="282"/>
      <c r="FE571" s="282"/>
      <c r="FF571" s="282"/>
      <c r="FG571" s="282"/>
      <c r="FH571" s="282"/>
      <c r="FI571" s="282"/>
      <c r="FJ571" s="282"/>
      <c r="FK571" s="282"/>
      <c r="FL571" s="282"/>
      <c r="FM571" s="282"/>
      <c r="FN571" s="282"/>
      <c r="FO571" s="282"/>
      <c r="FP571" s="282"/>
      <c r="FQ571" s="282"/>
      <c r="FR571" s="282"/>
      <c r="FS571" s="282"/>
      <c r="FT571" s="282"/>
      <c r="FU571" s="282"/>
      <c r="FV571" s="282"/>
      <c r="FW571" s="282"/>
      <c r="FX571" s="282"/>
      <c r="FY571" s="282"/>
      <c r="FZ571" s="282"/>
      <c r="GA571" s="282"/>
      <c r="GB571" s="282"/>
      <c r="GC571" s="282"/>
      <c r="GD571" s="282"/>
      <c r="GE571" s="282"/>
      <c r="GF571" s="282"/>
      <c r="GG571" s="282"/>
      <c r="GH571" s="282"/>
      <c r="GI571" s="282"/>
      <c r="GJ571" s="282"/>
      <c r="GK571" s="282"/>
      <c r="GL571" s="282"/>
      <c r="GM571" s="282"/>
      <c r="GN571" s="282"/>
      <c r="GO571" s="282"/>
      <c r="GP571" s="282"/>
      <c r="GQ571" s="282"/>
      <c r="GR571" s="282"/>
      <c r="GS571" s="282"/>
      <c r="GT571" s="282"/>
      <c r="GU571" s="282"/>
      <c r="GV571" s="282"/>
      <c r="GW571" s="282"/>
      <c r="GX571" s="282"/>
      <c r="GY571" s="282"/>
      <c r="GZ571" s="282"/>
      <c r="HA571" s="282"/>
      <c r="HB571" s="282"/>
      <c r="HC571" s="282"/>
      <c r="HD571" s="282"/>
      <c r="HE571" s="282"/>
      <c r="HF571" s="282"/>
      <c r="HG571" s="282"/>
      <c r="HH571" s="282"/>
      <c r="HI571" s="282"/>
      <c r="HJ571" s="282"/>
      <c r="HK571" s="282"/>
      <c r="HL571" s="282"/>
      <c r="HM571" s="282"/>
      <c r="HN571" s="282"/>
      <c r="HO571" s="282"/>
      <c r="HP571" s="282"/>
      <c r="HQ571" s="282"/>
      <c r="HR571" s="282"/>
      <c r="HS571" s="282"/>
      <c r="HT571" s="282"/>
      <c r="HU571" s="282"/>
      <c r="HV571" s="282"/>
      <c r="HW571" s="282"/>
      <c r="HX571" s="282"/>
      <c r="HY571" s="282"/>
      <c r="HZ571" s="282"/>
      <c r="IA571" s="282"/>
      <c r="IB571" s="282"/>
      <c r="IC571" s="282"/>
      <c r="ID571" s="282"/>
      <c r="IE571" s="282"/>
      <c r="IF571" s="282"/>
      <c r="IG571" s="282"/>
      <c r="IH571" s="282"/>
      <c r="II571" s="282"/>
      <c r="IJ571" s="282"/>
      <c r="IK571" s="282"/>
    </row>
    <row r="572" spans="1:245">
      <c r="A572" s="301">
        <v>700040</v>
      </c>
      <c r="B572" s="314" t="s">
        <v>839</v>
      </c>
      <c r="C572" s="291" t="s">
        <v>563</v>
      </c>
      <c r="D572" s="291" t="s">
        <v>840</v>
      </c>
      <c r="E572" s="291" t="s">
        <v>321</v>
      </c>
      <c r="F572" s="292" t="s">
        <v>948</v>
      </c>
      <c r="G572" s="293">
        <f t="shared" si="77"/>
        <v>700040</v>
      </c>
      <c r="H572" s="293">
        <f>COUNTIF($J$4:J572,J572)</f>
        <v>2</v>
      </c>
      <c r="I572" s="293" t="str">
        <f>IF(H572=1,COUNTIF($H$4:H572,1),"")</f>
        <v/>
      </c>
      <c r="J572" s="294" t="str">
        <f t="shared" si="76"/>
        <v>西区01私立04小規模A・B・C</v>
      </c>
      <c r="K572" s="294" t="str">
        <f t="shared" si="78"/>
        <v>ころころ保育園</v>
      </c>
      <c r="L572" s="295"/>
      <c r="M572" s="294"/>
      <c r="V572" s="282"/>
      <c r="W572" s="282"/>
      <c r="X572" s="282"/>
      <c r="Y572" s="282"/>
      <c r="Z572" s="282"/>
      <c r="AA572" s="282"/>
      <c r="AB572" s="282"/>
      <c r="AC572" s="282"/>
      <c r="AD572" s="282"/>
      <c r="AE572" s="282"/>
      <c r="AF572" s="282"/>
      <c r="AG572" s="282"/>
      <c r="AH572" s="282"/>
      <c r="AI572" s="282"/>
      <c r="AJ572" s="282"/>
      <c r="AK572" s="282"/>
      <c r="AL572" s="282"/>
      <c r="AM572" s="282"/>
      <c r="AN572" s="282"/>
      <c r="AO572" s="282"/>
      <c r="AP572" s="282"/>
      <c r="AQ572" s="282"/>
      <c r="AR572" s="282"/>
      <c r="AS572" s="282"/>
      <c r="AT572" s="282"/>
      <c r="AU572" s="282"/>
      <c r="AV572" s="282"/>
      <c r="AW572" s="282"/>
      <c r="AX572" s="282"/>
      <c r="AY572" s="282"/>
      <c r="AZ572" s="282"/>
      <c r="BA572" s="282"/>
      <c r="BB572" s="282"/>
      <c r="BC572" s="282"/>
      <c r="BD572" s="282"/>
      <c r="BE572" s="282"/>
      <c r="BF572" s="282"/>
      <c r="BG572" s="282"/>
      <c r="BH572" s="282"/>
      <c r="BI572" s="282"/>
      <c r="BJ572" s="282"/>
      <c r="BK572" s="282"/>
      <c r="BL572" s="282"/>
      <c r="BM572" s="282"/>
      <c r="BN572" s="282"/>
      <c r="BO572" s="282"/>
      <c r="BP572" s="282"/>
      <c r="BQ572" s="282"/>
      <c r="BR572" s="282"/>
      <c r="BS572" s="282"/>
      <c r="BT572" s="282"/>
      <c r="BU572" s="282"/>
      <c r="BV572" s="282"/>
      <c r="BW572" s="282"/>
      <c r="BX572" s="282"/>
      <c r="BY572" s="282"/>
      <c r="BZ572" s="282"/>
      <c r="CA572" s="282"/>
      <c r="CB572" s="282"/>
      <c r="CC572" s="282"/>
      <c r="CD572" s="282"/>
      <c r="CE572" s="282"/>
      <c r="CF572" s="282"/>
      <c r="CG572" s="282"/>
      <c r="CH572" s="282"/>
      <c r="CI572" s="282"/>
      <c r="CJ572" s="282"/>
      <c r="CK572" s="282"/>
      <c r="CL572" s="282"/>
      <c r="CM572" s="282"/>
      <c r="CN572" s="282"/>
      <c r="CO572" s="282"/>
      <c r="CP572" s="282"/>
      <c r="CQ572" s="282"/>
      <c r="CR572" s="282"/>
      <c r="CS572" s="282"/>
      <c r="CT572" s="282"/>
      <c r="CU572" s="282"/>
      <c r="CV572" s="282"/>
      <c r="CW572" s="282"/>
      <c r="CX572" s="282"/>
      <c r="CY572" s="282"/>
      <c r="CZ572" s="282"/>
      <c r="DA572" s="282"/>
      <c r="DB572" s="282"/>
      <c r="DC572" s="282"/>
      <c r="DD572" s="282"/>
      <c r="DE572" s="282"/>
      <c r="DF572" s="282"/>
      <c r="DG572" s="282"/>
      <c r="DH572" s="282"/>
      <c r="DI572" s="282"/>
      <c r="DJ572" s="282"/>
      <c r="DK572" s="282"/>
      <c r="DL572" s="282"/>
      <c r="DM572" s="282"/>
      <c r="DN572" s="282"/>
      <c r="DO572" s="282"/>
      <c r="DP572" s="282"/>
      <c r="DQ572" s="282"/>
      <c r="DR572" s="282"/>
      <c r="DS572" s="282"/>
      <c r="DT572" s="282"/>
      <c r="DU572" s="282"/>
      <c r="DV572" s="282"/>
      <c r="DW572" s="282"/>
      <c r="DX572" s="282"/>
      <c r="DY572" s="282"/>
      <c r="DZ572" s="282"/>
      <c r="EA572" s="282"/>
      <c r="EB572" s="282"/>
      <c r="EC572" s="282"/>
      <c r="ED572" s="282"/>
      <c r="EE572" s="282"/>
      <c r="EF572" s="282"/>
      <c r="EG572" s="282"/>
      <c r="EH572" s="282"/>
      <c r="EI572" s="282"/>
      <c r="EJ572" s="282"/>
      <c r="EK572" s="282"/>
      <c r="EL572" s="282"/>
      <c r="EM572" s="282"/>
      <c r="EN572" s="282"/>
      <c r="EO572" s="282"/>
      <c r="EP572" s="282"/>
      <c r="EQ572" s="282"/>
      <c r="ER572" s="282"/>
      <c r="ES572" s="282"/>
      <c r="ET572" s="282"/>
      <c r="EU572" s="282"/>
      <c r="EV572" s="282"/>
      <c r="EW572" s="282"/>
      <c r="EX572" s="282"/>
      <c r="EY572" s="282"/>
      <c r="EZ572" s="282"/>
      <c r="FA572" s="282"/>
      <c r="FB572" s="282"/>
      <c r="FC572" s="282"/>
      <c r="FD572" s="282"/>
      <c r="FE572" s="282"/>
      <c r="FF572" s="282"/>
      <c r="FG572" s="282"/>
      <c r="FH572" s="282"/>
      <c r="FI572" s="282"/>
      <c r="FJ572" s="282"/>
      <c r="FK572" s="282"/>
      <c r="FL572" s="282"/>
      <c r="FM572" s="282"/>
      <c r="FN572" s="282"/>
      <c r="FO572" s="282"/>
      <c r="FP572" s="282"/>
      <c r="FQ572" s="282"/>
      <c r="FR572" s="282"/>
      <c r="FS572" s="282"/>
      <c r="FT572" s="282"/>
      <c r="FU572" s="282"/>
      <c r="FV572" s="282"/>
      <c r="FW572" s="282"/>
      <c r="FX572" s="282"/>
      <c r="FY572" s="282"/>
      <c r="FZ572" s="282"/>
      <c r="GA572" s="282"/>
      <c r="GB572" s="282"/>
      <c r="GC572" s="282"/>
      <c r="GD572" s="282"/>
      <c r="GE572" s="282"/>
      <c r="GF572" s="282"/>
      <c r="GG572" s="282"/>
      <c r="GH572" s="282"/>
      <c r="GI572" s="282"/>
      <c r="GJ572" s="282"/>
      <c r="GK572" s="282"/>
      <c r="GL572" s="282"/>
      <c r="GM572" s="282"/>
      <c r="GN572" s="282"/>
      <c r="GO572" s="282"/>
      <c r="GP572" s="282"/>
      <c r="GQ572" s="282"/>
      <c r="GR572" s="282"/>
      <c r="GS572" s="282"/>
      <c r="GT572" s="282"/>
      <c r="GU572" s="282"/>
      <c r="GV572" s="282"/>
      <c r="GW572" s="282"/>
      <c r="GX572" s="282"/>
      <c r="GY572" s="282"/>
      <c r="GZ572" s="282"/>
      <c r="HA572" s="282"/>
      <c r="HB572" s="282"/>
      <c r="HC572" s="282"/>
      <c r="HD572" s="282"/>
      <c r="HE572" s="282"/>
      <c r="HF572" s="282"/>
      <c r="HG572" s="282"/>
      <c r="HH572" s="282"/>
      <c r="HI572" s="282"/>
      <c r="HJ572" s="282"/>
      <c r="HK572" s="282"/>
      <c r="HL572" s="282"/>
      <c r="HM572" s="282"/>
      <c r="HN572" s="282"/>
      <c r="HO572" s="282"/>
      <c r="HP572" s="282"/>
      <c r="HQ572" s="282"/>
      <c r="HR572" s="282"/>
      <c r="HS572" s="282"/>
      <c r="HT572" s="282"/>
      <c r="HU572" s="282"/>
      <c r="HV572" s="282"/>
      <c r="HW572" s="282"/>
      <c r="HX572" s="282"/>
      <c r="HY572" s="282"/>
      <c r="HZ572" s="282"/>
      <c r="IA572" s="282"/>
      <c r="IB572" s="282"/>
      <c r="IC572" s="282"/>
      <c r="ID572" s="282"/>
      <c r="IE572" s="282"/>
      <c r="IF572" s="282"/>
      <c r="IG572" s="282"/>
      <c r="IH572" s="282"/>
      <c r="II572" s="282"/>
      <c r="IJ572" s="282"/>
      <c r="IK572" s="282"/>
    </row>
    <row r="573" spans="1:245">
      <c r="A573" s="301">
        <v>700049</v>
      </c>
      <c r="B573" s="314" t="s">
        <v>839</v>
      </c>
      <c r="C573" s="291" t="s">
        <v>563</v>
      </c>
      <c r="D573" s="291" t="s">
        <v>840</v>
      </c>
      <c r="E573" s="291" t="s">
        <v>321</v>
      </c>
      <c r="F573" s="292" t="s">
        <v>949</v>
      </c>
      <c r="G573" s="293">
        <f t="shared" si="77"/>
        <v>700049</v>
      </c>
      <c r="H573" s="293">
        <f>COUNTIF($J$4:J573,J573)</f>
        <v>3</v>
      </c>
      <c r="I573" s="293" t="str">
        <f>IF(H573=1,COUNTIF($H$4:H573,1),"")</f>
        <v/>
      </c>
      <c r="J573" s="294" t="str">
        <f t="shared" si="76"/>
        <v>西区01私立04小規模A・B・C</v>
      </c>
      <c r="K573" s="294" t="str">
        <f t="shared" si="78"/>
        <v>森のタータン保育園コピス</v>
      </c>
      <c r="L573" s="295"/>
      <c r="M573" s="294"/>
      <c r="V573" s="282"/>
      <c r="W573" s="282"/>
      <c r="X573" s="282"/>
      <c r="Y573" s="282"/>
      <c r="Z573" s="282"/>
      <c r="AA573" s="282"/>
      <c r="AB573" s="282"/>
      <c r="AC573" s="282"/>
      <c r="AD573" s="282"/>
      <c r="AE573" s="282"/>
      <c r="AF573" s="282"/>
      <c r="AG573" s="282"/>
      <c r="AH573" s="282"/>
      <c r="AI573" s="282"/>
      <c r="AJ573" s="282"/>
      <c r="AK573" s="282"/>
      <c r="AL573" s="282"/>
      <c r="AM573" s="282"/>
      <c r="AN573" s="282"/>
      <c r="AO573" s="282"/>
      <c r="AP573" s="282"/>
      <c r="AQ573" s="282"/>
      <c r="AR573" s="282"/>
      <c r="AS573" s="282"/>
      <c r="AT573" s="282"/>
      <c r="AU573" s="282"/>
      <c r="AV573" s="282"/>
      <c r="AW573" s="282"/>
      <c r="AX573" s="282"/>
      <c r="AY573" s="282"/>
      <c r="AZ573" s="282"/>
      <c r="BA573" s="282"/>
      <c r="BB573" s="282"/>
      <c r="BC573" s="282"/>
      <c r="BD573" s="282"/>
      <c r="BE573" s="282"/>
      <c r="BF573" s="282"/>
      <c r="BG573" s="282"/>
      <c r="BH573" s="282"/>
      <c r="BI573" s="282"/>
      <c r="BJ573" s="282"/>
      <c r="BK573" s="282"/>
      <c r="BL573" s="282"/>
      <c r="BM573" s="282"/>
      <c r="BN573" s="282"/>
      <c r="BO573" s="282"/>
      <c r="BP573" s="282"/>
      <c r="BQ573" s="282"/>
      <c r="BR573" s="282"/>
      <c r="BS573" s="282"/>
      <c r="BT573" s="282"/>
      <c r="BU573" s="282"/>
      <c r="BV573" s="282"/>
      <c r="BW573" s="282"/>
      <c r="BX573" s="282"/>
      <c r="BY573" s="282"/>
      <c r="BZ573" s="282"/>
      <c r="CA573" s="282"/>
      <c r="CB573" s="282"/>
      <c r="CC573" s="282"/>
      <c r="CD573" s="282"/>
      <c r="CE573" s="282"/>
      <c r="CF573" s="282"/>
      <c r="CG573" s="282"/>
      <c r="CH573" s="282"/>
      <c r="CI573" s="282"/>
      <c r="CJ573" s="282"/>
      <c r="CK573" s="282"/>
      <c r="CL573" s="282"/>
      <c r="CM573" s="282"/>
      <c r="CN573" s="282"/>
      <c r="CO573" s="282"/>
      <c r="CP573" s="282"/>
      <c r="CQ573" s="282"/>
      <c r="CR573" s="282"/>
      <c r="CS573" s="282"/>
      <c r="CT573" s="282"/>
      <c r="CU573" s="282"/>
      <c r="CV573" s="282"/>
      <c r="CW573" s="282"/>
      <c r="CX573" s="282"/>
      <c r="CY573" s="282"/>
      <c r="CZ573" s="282"/>
      <c r="DA573" s="282"/>
      <c r="DB573" s="282"/>
      <c r="DC573" s="282"/>
      <c r="DD573" s="282"/>
      <c r="DE573" s="282"/>
      <c r="DF573" s="282"/>
      <c r="DG573" s="282"/>
      <c r="DH573" s="282"/>
      <c r="DI573" s="282"/>
      <c r="DJ573" s="282"/>
      <c r="DK573" s="282"/>
      <c r="DL573" s="282"/>
      <c r="DM573" s="282"/>
      <c r="DN573" s="282"/>
      <c r="DO573" s="282"/>
      <c r="DP573" s="282"/>
      <c r="DQ573" s="282"/>
      <c r="DR573" s="282"/>
      <c r="DS573" s="282"/>
      <c r="DT573" s="282"/>
      <c r="DU573" s="282"/>
      <c r="DV573" s="282"/>
      <c r="DW573" s="282"/>
      <c r="DX573" s="282"/>
      <c r="DY573" s="282"/>
      <c r="DZ573" s="282"/>
      <c r="EA573" s="282"/>
      <c r="EB573" s="282"/>
      <c r="EC573" s="282"/>
      <c r="ED573" s="282"/>
      <c r="EE573" s="282"/>
      <c r="EF573" s="282"/>
      <c r="EG573" s="282"/>
      <c r="EH573" s="282"/>
      <c r="EI573" s="282"/>
      <c r="EJ573" s="282"/>
      <c r="EK573" s="282"/>
      <c r="EL573" s="282"/>
      <c r="EM573" s="282"/>
      <c r="EN573" s="282"/>
      <c r="EO573" s="282"/>
      <c r="EP573" s="282"/>
      <c r="EQ573" s="282"/>
      <c r="ER573" s="282"/>
      <c r="ES573" s="282"/>
      <c r="ET573" s="282"/>
      <c r="EU573" s="282"/>
      <c r="EV573" s="282"/>
      <c r="EW573" s="282"/>
      <c r="EX573" s="282"/>
      <c r="EY573" s="282"/>
      <c r="EZ573" s="282"/>
      <c r="FA573" s="282"/>
      <c r="FB573" s="282"/>
      <c r="FC573" s="282"/>
      <c r="FD573" s="282"/>
      <c r="FE573" s="282"/>
      <c r="FF573" s="282"/>
      <c r="FG573" s="282"/>
      <c r="FH573" s="282"/>
      <c r="FI573" s="282"/>
      <c r="FJ573" s="282"/>
      <c r="FK573" s="282"/>
      <c r="FL573" s="282"/>
      <c r="FM573" s="282"/>
      <c r="FN573" s="282"/>
      <c r="FO573" s="282"/>
      <c r="FP573" s="282"/>
      <c r="FQ573" s="282"/>
      <c r="FR573" s="282"/>
      <c r="FS573" s="282"/>
      <c r="FT573" s="282"/>
      <c r="FU573" s="282"/>
      <c r="FV573" s="282"/>
      <c r="FW573" s="282"/>
      <c r="FX573" s="282"/>
      <c r="FY573" s="282"/>
      <c r="FZ573" s="282"/>
      <c r="GA573" s="282"/>
      <c r="GB573" s="282"/>
      <c r="GC573" s="282"/>
      <c r="GD573" s="282"/>
      <c r="GE573" s="282"/>
      <c r="GF573" s="282"/>
      <c r="GG573" s="282"/>
      <c r="GH573" s="282"/>
      <c r="GI573" s="282"/>
      <c r="GJ573" s="282"/>
      <c r="GK573" s="282"/>
      <c r="GL573" s="282"/>
      <c r="GM573" s="282"/>
      <c r="GN573" s="282"/>
      <c r="GO573" s="282"/>
      <c r="GP573" s="282"/>
      <c r="GQ573" s="282"/>
      <c r="GR573" s="282"/>
      <c r="GS573" s="282"/>
      <c r="GT573" s="282"/>
      <c r="GU573" s="282"/>
      <c r="GV573" s="282"/>
      <c r="GW573" s="282"/>
      <c r="GX573" s="282"/>
      <c r="GY573" s="282"/>
      <c r="GZ573" s="282"/>
      <c r="HA573" s="282"/>
      <c r="HB573" s="282"/>
      <c r="HC573" s="282"/>
      <c r="HD573" s="282"/>
      <c r="HE573" s="282"/>
      <c r="HF573" s="282"/>
      <c r="HG573" s="282"/>
      <c r="HH573" s="282"/>
      <c r="HI573" s="282"/>
      <c r="HJ573" s="282"/>
      <c r="HK573" s="282"/>
      <c r="HL573" s="282"/>
      <c r="HM573" s="282"/>
      <c r="HN573" s="282"/>
      <c r="HO573" s="282"/>
      <c r="HP573" s="282"/>
      <c r="HQ573" s="282"/>
      <c r="HR573" s="282"/>
      <c r="HS573" s="282"/>
      <c r="HT573" s="282"/>
      <c r="HU573" s="282"/>
      <c r="HV573" s="282"/>
      <c r="HW573" s="282"/>
      <c r="HX573" s="282"/>
      <c r="HY573" s="282"/>
      <c r="HZ573" s="282"/>
      <c r="IA573" s="282"/>
      <c r="IB573" s="282"/>
      <c r="IC573" s="282"/>
      <c r="ID573" s="282"/>
      <c r="IE573" s="282"/>
      <c r="IF573" s="282"/>
      <c r="IG573" s="282"/>
      <c r="IH573" s="282"/>
      <c r="II573" s="282"/>
      <c r="IJ573" s="282"/>
      <c r="IK573" s="282"/>
    </row>
    <row r="574" spans="1:245">
      <c r="A574" s="301">
        <v>700050</v>
      </c>
      <c r="B574" s="314" t="s">
        <v>839</v>
      </c>
      <c r="C574" s="291" t="s">
        <v>563</v>
      </c>
      <c r="D574" s="291" t="s">
        <v>840</v>
      </c>
      <c r="E574" s="291" t="s">
        <v>321</v>
      </c>
      <c r="F574" s="292" t="s">
        <v>950</v>
      </c>
      <c r="G574" s="293">
        <f t="shared" si="77"/>
        <v>700050</v>
      </c>
      <c r="H574" s="293">
        <f>COUNTIF($J$4:J574,J574)</f>
        <v>4</v>
      </c>
      <c r="I574" s="293" t="str">
        <f>IF(H574=1,COUNTIF($H$4:H574,1),"")</f>
        <v/>
      </c>
      <c r="J574" s="294" t="str">
        <f t="shared" si="76"/>
        <v>西区01私立04小規模A・B・C</v>
      </c>
      <c r="K574" s="294" t="str">
        <f t="shared" si="78"/>
        <v>はぐはぐ乳児保育園</v>
      </c>
      <c r="L574" s="295"/>
      <c r="M574" s="294"/>
      <c r="V574" s="282"/>
      <c r="W574" s="282"/>
      <c r="X574" s="282"/>
      <c r="Y574" s="282"/>
      <c r="Z574" s="282"/>
      <c r="AA574" s="282"/>
      <c r="AB574" s="282"/>
      <c r="AC574" s="282"/>
      <c r="AD574" s="282"/>
      <c r="AE574" s="282"/>
      <c r="AF574" s="282"/>
      <c r="AG574" s="282"/>
      <c r="AH574" s="282"/>
      <c r="AI574" s="282"/>
      <c r="AJ574" s="282"/>
      <c r="AK574" s="282"/>
      <c r="AL574" s="282"/>
      <c r="AM574" s="282"/>
      <c r="AN574" s="282"/>
      <c r="AO574" s="282"/>
      <c r="AP574" s="282"/>
      <c r="AQ574" s="282"/>
      <c r="AR574" s="282"/>
      <c r="AS574" s="282"/>
      <c r="AT574" s="282"/>
      <c r="AU574" s="282"/>
      <c r="AV574" s="282"/>
      <c r="AW574" s="282"/>
      <c r="AX574" s="282"/>
      <c r="AY574" s="282"/>
      <c r="AZ574" s="282"/>
      <c r="BA574" s="282"/>
      <c r="BB574" s="282"/>
      <c r="BC574" s="282"/>
      <c r="BD574" s="282"/>
      <c r="BE574" s="282"/>
      <c r="BF574" s="282"/>
      <c r="BG574" s="282"/>
      <c r="BH574" s="282"/>
      <c r="BI574" s="282"/>
      <c r="BJ574" s="282"/>
      <c r="BK574" s="282"/>
      <c r="BL574" s="282"/>
      <c r="BM574" s="282"/>
      <c r="BN574" s="282"/>
      <c r="BO574" s="282"/>
      <c r="BP574" s="282"/>
      <c r="BQ574" s="282"/>
      <c r="BR574" s="282"/>
      <c r="BS574" s="282"/>
      <c r="BT574" s="282"/>
      <c r="BU574" s="282"/>
      <c r="BV574" s="282"/>
      <c r="BW574" s="282"/>
      <c r="BX574" s="282"/>
      <c r="BY574" s="282"/>
      <c r="BZ574" s="282"/>
      <c r="CA574" s="282"/>
      <c r="CB574" s="282"/>
      <c r="CC574" s="282"/>
      <c r="CD574" s="282"/>
      <c r="CE574" s="282"/>
      <c r="CF574" s="282"/>
      <c r="CG574" s="282"/>
      <c r="CH574" s="282"/>
      <c r="CI574" s="282"/>
      <c r="CJ574" s="282"/>
      <c r="CK574" s="282"/>
      <c r="CL574" s="282"/>
      <c r="CM574" s="282"/>
      <c r="CN574" s="282"/>
      <c r="CO574" s="282"/>
      <c r="CP574" s="282"/>
      <c r="CQ574" s="282"/>
      <c r="CR574" s="282"/>
      <c r="CS574" s="282"/>
      <c r="CT574" s="282"/>
      <c r="CU574" s="282"/>
      <c r="CV574" s="282"/>
      <c r="CW574" s="282"/>
      <c r="CX574" s="282"/>
      <c r="CY574" s="282"/>
      <c r="CZ574" s="282"/>
      <c r="DA574" s="282"/>
      <c r="DB574" s="282"/>
      <c r="DC574" s="282"/>
      <c r="DD574" s="282"/>
      <c r="DE574" s="282"/>
      <c r="DF574" s="282"/>
      <c r="DG574" s="282"/>
      <c r="DH574" s="282"/>
      <c r="DI574" s="282"/>
      <c r="DJ574" s="282"/>
      <c r="DK574" s="282"/>
      <c r="DL574" s="282"/>
      <c r="DM574" s="282"/>
      <c r="DN574" s="282"/>
      <c r="DO574" s="282"/>
      <c r="DP574" s="282"/>
      <c r="DQ574" s="282"/>
      <c r="DR574" s="282"/>
      <c r="DS574" s="282"/>
      <c r="DT574" s="282"/>
      <c r="DU574" s="282"/>
      <c r="DV574" s="282"/>
      <c r="DW574" s="282"/>
      <c r="DX574" s="282"/>
      <c r="DY574" s="282"/>
      <c r="DZ574" s="282"/>
      <c r="EA574" s="282"/>
      <c r="EB574" s="282"/>
      <c r="EC574" s="282"/>
      <c r="ED574" s="282"/>
      <c r="EE574" s="282"/>
      <c r="EF574" s="282"/>
      <c r="EG574" s="282"/>
      <c r="EH574" s="282"/>
      <c r="EI574" s="282"/>
      <c r="EJ574" s="282"/>
      <c r="EK574" s="282"/>
      <c r="EL574" s="282"/>
      <c r="EM574" s="282"/>
      <c r="EN574" s="282"/>
      <c r="EO574" s="282"/>
      <c r="EP574" s="282"/>
      <c r="EQ574" s="282"/>
      <c r="ER574" s="282"/>
      <c r="ES574" s="282"/>
      <c r="ET574" s="282"/>
      <c r="EU574" s="282"/>
      <c r="EV574" s="282"/>
      <c r="EW574" s="282"/>
      <c r="EX574" s="282"/>
      <c r="EY574" s="282"/>
      <c r="EZ574" s="282"/>
      <c r="FA574" s="282"/>
      <c r="FB574" s="282"/>
      <c r="FC574" s="282"/>
      <c r="FD574" s="282"/>
      <c r="FE574" s="282"/>
      <c r="FF574" s="282"/>
      <c r="FG574" s="282"/>
      <c r="FH574" s="282"/>
      <c r="FI574" s="282"/>
      <c r="FJ574" s="282"/>
      <c r="FK574" s="282"/>
      <c r="FL574" s="282"/>
      <c r="FM574" s="282"/>
      <c r="FN574" s="282"/>
      <c r="FO574" s="282"/>
      <c r="FP574" s="282"/>
      <c r="FQ574" s="282"/>
      <c r="FR574" s="282"/>
      <c r="FS574" s="282"/>
      <c r="FT574" s="282"/>
      <c r="FU574" s="282"/>
      <c r="FV574" s="282"/>
      <c r="FW574" s="282"/>
      <c r="FX574" s="282"/>
      <c r="FY574" s="282"/>
      <c r="FZ574" s="282"/>
      <c r="GA574" s="282"/>
      <c r="GB574" s="282"/>
      <c r="GC574" s="282"/>
      <c r="GD574" s="282"/>
      <c r="GE574" s="282"/>
      <c r="GF574" s="282"/>
      <c r="GG574" s="282"/>
      <c r="GH574" s="282"/>
      <c r="GI574" s="282"/>
      <c r="GJ574" s="282"/>
      <c r="GK574" s="282"/>
      <c r="GL574" s="282"/>
      <c r="GM574" s="282"/>
      <c r="GN574" s="282"/>
      <c r="GO574" s="282"/>
      <c r="GP574" s="282"/>
      <c r="GQ574" s="282"/>
      <c r="GR574" s="282"/>
      <c r="GS574" s="282"/>
      <c r="GT574" s="282"/>
      <c r="GU574" s="282"/>
      <c r="GV574" s="282"/>
      <c r="GW574" s="282"/>
      <c r="GX574" s="282"/>
      <c r="GY574" s="282"/>
      <c r="GZ574" s="282"/>
      <c r="HA574" s="282"/>
      <c r="HB574" s="282"/>
      <c r="HC574" s="282"/>
      <c r="HD574" s="282"/>
      <c r="HE574" s="282"/>
      <c r="HF574" s="282"/>
      <c r="HG574" s="282"/>
      <c r="HH574" s="282"/>
      <c r="HI574" s="282"/>
      <c r="HJ574" s="282"/>
      <c r="HK574" s="282"/>
      <c r="HL574" s="282"/>
      <c r="HM574" s="282"/>
      <c r="HN574" s="282"/>
      <c r="HO574" s="282"/>
      <c r="HP574" s="282"/>
      <c r="HQ574" s="282"/>
      <c r="HR574" s="282"/>
      <c r="HS574" s="282"/>
      <c r="HT574" s="282"/>
      <c r="HU574" s="282"/>
      <c r="HV574" s="282"/>
      <c r="HW574" s="282"/>
      <c r="HX574" s="282"/>
      <c r="HY574" s="282"/>
      <c r="HZ574" s="282"/>
      <c r="IA574" s="282"/>
      <c r="IB574" s="282"/>
      <c r="IC574" s="282"/>
      <c r="ID574" s="282"/>
      <c r="IE574" s="282"/>
      <c r="IF574" s="282"/>
      <c r="IG574" s="282"/>
      <c r="IH574" s="282"/>
      <c r="II574" s="282"/>
      <c r="IJ574" s="282"/>
      <c r="IK574" s="282"/>
    </row>
    <row r="575" spans="1:245">
      <c r="A575" s="301">
        <v>700053</v>
      </c>
      <c r="B575" s="314" t="s">
        <v>839</v>
      </c>
      <c r="C575" s="291" t="s">
        <v>563</v>
      </c>
      <c r="D575" s="291" t="s">
        <v>840</v>
      </c>
      <c r="E575" s="291" t="s">
        <v>321</v>
      </c>
      <c r="F575" s="292" t="s">
        <v>951</v>
      </c>
      <c r="G575" s="293">
        <f t="shared" si="77"/>
        <v>700053</v>
      </c>
      <c r="H575" s="293">
        <f>COUNTIF($J$4:J575,J575)</f>
        <v>5</v>
      </c>
      <c r="I575" s="293" t="str">
        <f>IF(H575=1,COUNTIF($H$4:H575,1),"")</f>
        <v/>
      </c>
      <c r="J575" s="294" t="str">
        <f t="shared" si="76"/>
        <v>西区01私立04小規模A・B・C</v>
      </c>
      <c r="K575" s="294" t="str">
        <f t="shared" si="78"/>
        <v>こどもプラザ青い鳥宮の沢園</v>
      </c>
      <c r="L575" s="295"/>
      <c r="M575" s="294"/>
      <c r="V575" s="282"/>
      <c r="W575" s="282"/>
      <c r="X575" s="282"/>
      <c r="Y575" s="282"/>
      <c r="Z575" s="282"/>
      <c r="AA575" s="282"/>
      <c r="AB575" s="282"/>
      <c r="AC575" s="282"/>
      <c r="AD575" s="282"/>
      <c r="AE575" s="282"/>
      <c r="AF575" s="282"/>
      <c r="AG575" s="282"/>
      <c r="AH575" s="282"/>
      <c r="AI575" s="282"/>
      <c r="AJ575" s="282"/>
      <c r="AK575" s="282"/>
      <c r="AL575" s="282"/>
      <c r="AM575" s="282"/>
      <c r="AN575" s="282"/>
      <c r="AO575" s="282"/>
      <c r="AP575" s="282"/>
      <c r="AQ575" s="282"/>
      <c r="AR575" s="282"/>
      <c r="AS575" s="282"/>
      <c r="AT575" s="282"/>
      <c r="AU575" s="282"/>
      <c r="AV575" s="282"/>
      <c r="AW575" s="282"/>
      <c r="AX575" s="282"/>
      <c r="AY575" s="282"/>
      <c r="AZ575" s="282"/>
      <c r="BA575" s="282"/>
      <c r="BB575" s="282"/>
      <c r="BC575" s="282"/>
      <c r="BD575" s="282"/>
      <c r="BE575" s="282"/>
      <c r="BF575" s="282"/>
      <c r="BG575" s="282"/>
      <c r="BH575" s="282"/>
      <c r="BI575" s="282"/>
      <c r="BJ575" s="282"/>
      <c r="BK575" s="282"/>
      <c r="BL575" s="282"/>
      <c r="BM575" s="282"/>
      <c r="BN575" s="282"/>
      <c r="BO575" s="282"/>
      <c r="BP575" s="282"/>
      <c r="BQ575" s="282"/>
      <c r="BR575" s="282"/>
      <c r="BS575" s="282"/>
      <c r="BT575" s="282"/>
      <c r="BU575" s="282"/>
      <c r="BV575" s="282"/>
      <c r="BW575" s="282"/>
      <c r="BX575" s="282"/>
      <c r="BY575" s="282"/>
      <c r="BZ575" s="282"/>
      <c r="CA575" s="282"/>
      <c r="CB575" s="282"/>
      <c r="CC575" s="282"/>
      <c r="CD575" s="282"/>
      <c r="CE575" s="282"/>
      <c r="CF575" s="282"/>
      <c r="CG575" s="282"/>
      <c r="CH575" s="282"/>
      <c r="CI575" s="282"/>
      <c r="CJ575" s="282"/>
      <c r="CK575" s="282"/>
      <c r="CL575" s="282"/>
      <c r="CM575" s="282"/>
      <c r="CN575" s="282"/>
      <c r="CO575" s="282"/>
      <c r="CP575" s="282"/>
      <c r="CQ575" s="282"/>
      <c r="CR575" s="282"/>
      <c r="CS575" s="282"/>
      <c r="CT575" s="282"/>
      <c r="CU575" s="282"/>
      <c r="CV575" s="282"/>
      <c r="CW575" s="282"/>
      <c r="CX575" s="282"/>
      <c r="CY575" s="282"/>
      <c r="CZ575" s="282"/>
      <c r="DA575" s="282"/>
      <c r="DB575" s="282"/>
      <c r="DC575" s="282"/>
      <c r="DD575" s="282"/>
      <c r="DE575" s="282"/>
      <c r="DF575" s="282"/>
      <c r="DG575" s="282"/>
      <c r="DH575" s="282"/>
      <c r="DI575" s="282"/>
      <c r="DJ575" s="282"/>
      <c r="DK575" s="282"/>
      <c r="DL575" s="282"/>
      <c r="DM575" s="282"/>
      <c r="DN575" s="282"/>
      <c r="DO575" s="282"/>
      <c r="DP575" s="282"/>
      <c r="DQ575" s="282"/>
      <c r="DR575" s="282"/>
      <c r="DS575" s="282"/>
      <c r="DT575" s="282"/>
      <c r="DU575" s="282"/>
      <c r="DV575" s="282"/>
      <c r="DW575" s="282"/>
      <c r="DX575" s="282"/>
      <c r="DY575" s="282"/>
      <c r="DZ575" s="282"/>
      <c r="EA575" s="282"/>
      <c r="EB575" s="282"/>
      <c r="EC575" s="282"/>
      <c r="ED575" s="282"/>
      <c r="EE575" s="282"/>
      <c r="EF575" s="282"/>
      <c r="EG575" s="282"/>
      <c r="EH575" s="282"/>
      <c r="EI575" s="282"/>
      <c r="EJ575" s="282"/>
      <c r="EK575" s="282"/>
      <c r="EL575" s="282"/>
      <c r="EM575" s="282"/>
      <c r="EN575" s="282"/>
      <c r="EO575" s="282"/>
      <c r="EP575" s="282"/>
      <c r="EQ575" s="282"/>
      <c r="ER575" s="282"/>
      <c r="ES575" s="282"/>
      <c r="ET575" s="282"/>
      <c r="EU575" s="282"/>
      <c r="EV575" s="282"/>
      <c r="EW575" s="282"/>
      <c r="EX575" s="282"/>
      <c r="EY575" s="282"/>
      <c r="EZ575" s="282"/>
      <c r="FA575" s="282"/>
      <c r="FB575" s="282"/>
      <c r="FC575" s="282"/>
      <c r="FD575" s="282"/>
      <c r="FE575" s="282"/>
      <c r="FF575" s="282"/>
      <c r="FG575" s="282"/>
      <c r="FH575" s="282"/>
      <c r="FI575" s="282"/>
      <c r="FJ575" s="282"/>
      <c r="FK575" s="282"/>
      <c r="FL575" s="282"/>
      <c r="FM575" s="282"/>
      <c r="FN575" s="282"/>
      <c r="FO575" s="282"/>
      <c r="FP575" s="282"/>
      <c r="FQ575" s="282"/>
      <c r="FR575" s="282"/>
      <c r="FS575" s="282"/>
      <c r="FT575" s="282"/>
      <c r="FU575" s="282"/>
      <c r="FV575" s="282"/>
      <c r="FW575" s="282"/>
      <c r="FX575" s="282"/>
      <c r="FY575" s="282"/>
      <c r="FZ575" s="282"/>
      <c r="GA575" s="282"/>
      <c r="GB575" s="282"/>
      <c r="GC575" s="282"/>
      <c r="GD575" s="282"/>
      <c r="GE575" s="282"/>
      <c r="GF575" s="282"/>
      <c r="GG575" s="282"/>
      <c r="GH575" s="282"/>
      <c r="GI575" s="282"/>
      <c r="GJ575" s="282"/>
      <c r="GK575" s="282"/>
      <c r="GL575" s="282"/>
      <c r="GM575" s="282"/>
      <c r="GN575" s="282"/>
      <c r="GO575" s="282"/>
      <c r="GP575" s="282"/>
      <c r="GQ575" s="282"/>
      <c r="GR575" s="282"/>
      <c r="GS575" s="282"/>
      <c r="GT575" s="282"/>
      <c r="GU575" s="282"/>
      <c r="GV575" s="282"/>
      <c r="GW575" s="282"/>
      <c r="GX575" s="282"/>
      <c r="GY575" s="282"/>
      <c r="GZ575" s="282"/>
      <c r="HA575" s="282"/>
      <c r="HB575" s="282"/>
      <c r="HC575" s="282"/>
      <c r="HD575" s="282"/>
      <c r="HE575" s="282"/>
      <c r="HF575" s="282"/>
      <c r="HG575" s="282"/>
      <c r="HH575" s="282"/>
      <c r="HI575" s="282"/>
      <c r="HJ575" s="282"/>
      <c r="HK575" s="282"/>
      <c r="HL575" s="282"/>
      <c r="HM575" s="282"/>
      <c r="HN575" s="282"/>
      <c r="HO575" s="282"/>
      <c r="HP575" s="282"/>
      <c r="HQ575" s="282"/>
      <c r="HR575" s="282"/>
      <c r="HS575" s="282"/>
      <c r="HT575" s="282"/>
      <c r="HU575" s="282"/>
      <c r="HV575" s="282"/>
      <c r="HW575" s="282"/>
      <c r="HX575" s="282"/>
      <c r="HY575" s="282"/>
      <c r="HZ575" s="282"/>
      <c r="IA575" s="282"/>
      <c r="IB575" s="282"/>
      <c r="IC575" s="282"/>
      <c r="ID575" s="282"/>
      <c r="IE575" s="282"/>
      <c r="IF575" s="282"/>
      <c r="IG575" s="282"/>
      <c r="IH575" s="282"/>
      <c r="II575" s="282"/>
      <c r="IJ575" s="282"/>
      <c r="IK575" s="282"/>
    </row>
    <row r="576" spans="1:245">
      <c r="A576" s="301">
        <v>700060</v>
      </c>
      <c r="B576" s="314" t="s">
        <v>839</v>
      </c>
      <c r="C576" s="291" t="s">
        <v>563</v>
      </c>
      <c r="D576" s="291" t="s">
        <v>840</v>
      </c>
      <c r="E576" s="291" t="s">
        <v>321</v>
      </c>
      <c r="F576" s="292" t="s">
        <v>952</v>
      </c>
      <c r="G576" s="293">
        <f t="shared" si="77"/>
        <v>700060</v>
      </c>
      <c r="H576" s="293">
        <f>COUNTIF($J$4:J576,J576)</f>
        <v>6</v>
      </c>
      <c r="I576" s="293" t="str">
        <f>IF(H576=1,COUNTIF($H$4:H576,1),"")</f>
        <v/>
      </c>
      <c r="J576" s="294" t="str">
        <f t="shared" si="76"/>
        <v>西区01私立04小規模A・B・C</v>
      </c>
      <c r="K576" s="294" t="str">
        <f t="shared" si="78"/>
        <v>西野にじのいろ保育園</v>
      </c>
      <c r="L576" s="295"/>
      <c r="M576" s="294"/>
      <c r="V576" s="282"/>
      <c r="W576" s="282"/>
      <c r="X576" s="282"/>
      <c r="Y576" s="282"/>
      <c r="Z576" s="282"/>
      <c r="AA576" s="282"/>
      <c r="AB576" s="282"/>
      <c r="AC576" s="282"/>
      <c r="AD576" s="282"/>
      <c r="AE576" s="282"/>
      <c r="AF576" s="282"/>
      <c r="AG576" s="282"/>
      <c r="AH576" s="282"/>
      <c r="AI576" s="282"/>
      <c r="AJ576" s="282"/>
      <c r="AK576" s="282"/>
      <c r="AL576" s="282"/>
      <c r="AM576" s="282"/>
      <c r="AN576" s="282"/>
      <c r="AO576" s="282"/>
      <c r="AP576" s="282"/>
      <c r="AQ576" s="282"/>
      <c r="AR576" s="282"/>
      <c r="AS576" s="282"/>
      <c r="AT576" s="282"/>
      <c r="AU576" s="282"/>
      <c r="AV576" s="282"/>
      <c r="AW576" s="282"/>
      <c r="AX576" s="282"/>
      <c r="AY576" s="282"/>
      <c r="AZ576" s="282"/>
      <c r="BA576" s="282"/>
      <c r="BB576" s="282"/>
      <c r="BC576" s="282"/>
      <c r="BD576" s="282"/>
      <c r="BE576" s="282"/>
      <c r="BF576" s="282"/>
      <c r="BG576" s="282"/>
      <c r="BH576" s="282"/>
      <c r="BI576" s="282"/>
      <c r="BJ576" s="282"/>
      <c r="BK576" s="282"/>
      <c r="BL576" s="282"/>
      <c r="BM576" s="282"/>
      <c r="BN576" s="282"/>
      <c r="BO576" s="282"/>
      <c r="BP576" s="282"/>
      <c r="BQ576" s="282"/>
      <c r="BR576" s="282"/>
      <c r="BS576" s="282"/>
      <c r="BT576" s="282"/>
      <c r="BU576" s="282"/>
      <c r="BV576" s="282"/>
      <c r="BW576" s="282"/>
      <c r="BX576" s="282"/>
      <c r="BY576" s="282"/>
      <c r="BZ576" s="282"/>
      <c r="CA576" s="282"/>
      <c r="CB576" s="282"/>
      <c r="CC576" s="282"/>
      <c r="CD576" s="282"/>
      <c r="CE576" s="282"/>
      <c r="CF576" s="282"/>
      <c r="CG576" s="282"/>
      <c r="CH576" s="282"/>
      <c r="CI576" s="282"/>
      <c r="CJ576" s="282"/>
      <c r="CK576" s="282"/>
      <c r="CL576" s="282"/>
      <c r="CM576" s="282"/>
      <c r="CN576" s="282"/>
      <c r="CO576" s="282"/>
      <c r="CP576" s="282"/>
      <c r="CQ576" s="282"/>
      <c r="CR576" s="282"/>
      <c r="CS576" s="282"/>
      <c r="CT576" s="282"/>
      <c r="CU576" s="282"/>
      <c r="CV576" s="282"/>
      <c r="CW576" s="282"/>
      <c r="CX576" s="282"/>
      <c r="CY576" s="282"/>
      <c r="CZ576" s="282"/>
      <c r="DA576" s="282"/>
      <c r="DB576" s="282"/>
      <c r="DC576" s="282"/>
      <c r="DD576" s="282"/>
      <c r="DE576" s="282"/>
      <c r="DF576" s="282"/>
      <c r="DG576" s="282"/>
      <c r="DH576" s="282"/>
      <c r="DI576" s="282"/>
      <c r="DJ576" s="282"/>
      <c r="DK576" s="282"/>
      <c r="DL576" s="282"/>
      <c r="DM576" s="282"/>
      <c r="DN576" s="282"/>
      <c r="DO576" s="282"/>
      <c r="DP576" s="282"/>
      <c r="DQ576" s="282"/>
      <c r="DR576" s="282"/>
      <c r="DS576" s="282"/>
      <c r="DT576" s="282"/>
      <c r="DU576" s="282"/>
      <c r="DV576" s="282"/>
      <c r="DW576" s="282"/>
      <c r="DX576" s="282"/>
      <c r="DY576" s="282"/>
      <c r="DZ576" s="282"/>
      <c r="EA576" s="282"/>
      <c r="EB576" s="282"/>
      <c r="EC576" s="282"/>
      <c r="ED576" s="282"/>
      <c r="EE576" s="282"/>
      <c r="EF576" s="282"/>
      <c r="EG576" s="282"/>
      <c r="EH576" s="282"/>
      <c r="EI576" s="282"/>
      <c r="EJ576" s="282"/>
      <c r="EK576" s="282"/>
      <c r="EL576" s="282"/>
      <c r="EM576" s="282"/>
      <c r="EN576" s="282"/>
      <c r="EO576" s="282"/>
      <c r="EP576" s="282"/>
      <c r="EQ576" s="282"/>
      <c r="ER576" s="282"/>
      <c r="ES576" s="282"/>
      <c r="ET576" s="282"/>
      <c r="EU576" s="282"/>
      <c r="EV576" s="282"/>
      <c r="EW576" s="282"/>
      <c r="EX576" s="282"/>
      <c r="EY576" s="282"/>
      <c r="EZ576" s="282"/>
      <c r="FA576" s="282"/>
      <c r="FB576" s="282"/>
      <c r="FC576" s="282"/>
      <c r="FD576" s="282"/>
      <c r="FE576" s="282"/>
      <c r="FF576" s="282"/>
      <c r="FG576" s="282"/>
      <c r="FH576" s="282"/>
      <c r="FI576" s="282"/>
      <c r="FJ576" s="282"/>
      <c r="FK576" s="282"/>
      <c r="FL576" s="282"/>
      <c r="FM576" s="282"/>
      <c r="FN576" s="282"/>
      <c r="FO576" s="282"/>
      <c r="FP576" s="282"/>
      <c r="FQ576" s="282"/>
      <c r="FR576" s="282"/>
      <c r="FS576" s="282"/>
      <c r="FT576" s="282"/>
      <c r="FU576" s="282"/>
      <c r="FV576" s="282"/>
      <c r="FW576" s="282"/>
      <c r="FX576" s="282"/>
      <c r="FY576" s="282"/>
      <c r="FZ576" s="282"/>
      <c r="GA576" s="282"/>
      <c r="GB576" s="282"/>
      <c r="GC576" s="282"/>
      <c r="GD576" s="282"/>
      <c r="GE576" s="282"/>
      <c r="GF576" s="282"/>
      <c r="GG576" s="282"/>
      <c r="GH576" s="282"/>
      <c r="GI576" s="282"/>
      <c r="GJ576" s="282"/>
      <c r="GK576" s="282"/>
      <c r="GL576" s="282"/>
      <c r="GM576" s="282"/>
      <c r="GN576" s="282"/>
      <c r="GO576" s="282"/>
      <c r="GP576" s="282"/>
      <c r="GQ576" s="282"/>
      <c r="GR576" s="282"/>
      <c r="GS576" s="282"/>
      <c r="GT576" s="282"/>
      <c r="GU576" s="282"/>
      <c r="GV576" s="282"/>
      <c r="GW576" s="282"/>
      <c r="GX576" s="282"/>
      <c r="GY576" s="282"/>
      <c r="GZ576" s="282"/>
      <c r="HA576" s="282"/>
      <c r="HB576" s="282"/>
      <c r="HC576" s="282"/>
      <c r="HD576" s="282"/>
      <c r="HE576" s="282"/>
      <c r="HF576" s="282"/>
      <c r="HG576" s="282"/>
      <c r="HH576" s="282"/>
      <c r="HI576" s="282"/>
      <c r="HJ576" s="282"/>
      <c r="HK576" s="282"/>
      <c r="HL576" s="282"/>
      <c r="HM576" s="282"/>
      <c r="HN576" s="282"/>
      <c r="HO576" s="282"/>
      <c r="HP576" s="282"/>
      <c r="HQ576" s="282"/>
      <c r="HR576" s="282"/>
      <c r="HS576" s="282"/>
      <c r="HT576" s="282"/>
      <c r="HU576" s="282"/>
      <c r="HV576" s="282"/>
      <c r="HW576" s="282"/>
      <c r="HX576" s="282"/>
      <c r="HY576" s="282"/>
      <c r="HZ576" s="282"/>
      <c r="IA576" s="282"/>
      <c r="IB576" s="282"/>
      <c r="IC576" s="282"/>
      <c r="ID576" s="282"/>
      <c r="IE576" s="282"/>
      <c r="IF576" s="282"/>
      <c r="IG576" s="282"/>
      <c r="IH576" s="282"/>
      <c r="II576" s="282"/>
      <c r="IJ576" s="282"/>
      <c r="IK576" s="282"/>
    </row>
    <row r="577" spans="1:245">
      <c r="A577" s="301">
        <v>700061</v>
      </c>
      <c r="B577" s="314" t="s">
        <v>839</v>
      </c>
      <c r="C577" s="291" t="s">
        <v>563</v>
      </c>
      <c r="D577" s="291" t="s">
        <v>840</v>
      </c>
      <c r="E577" s="291" t="s">
        <v>321</v>
      </c>
      <c r="F577" s="292" t="s">
        <v>953</v>
      </c>
      <c r="G577" s="293">
        <f t="shared" si="77"/>
        <v>700061</v>
      </c>
      <c r="H577" s="293">
        <f>COUNTIF($J$4:J577,J577)</f>
        <v>7</v>
      </c>
      <c r="I577" s="293" t="str">
        <f>IF(H577=1,COUNTIF($H$4:H577,1),"")</f>
        <v/>
      </c>
      <c r="J577" s="294" t="str">
        <f t="shared" si="76"/>
        <v>西区01私立04小規模A・B・C</v>
      </c>
      <c r="K577" s="294" t="str">
        <f t="shared" si="78"/>
        <v>八軒あじさい保育園</v>
      </c>
      <c r="L577" s="295"/>
      <c r="M577" s="294"/>
      <c r="V577" s="282"/>
      <c r="W577" s="282"/>
      <c r="X577" s="282"/>
      <c r="Y577" s="282"/>
      <c r="Z577" s="282"/>
      <c r="AA577" s="282"/>
      <c r="AB577" s="282"/>
      <c r="AC577" s="282"/>
      <c r="AD577" s="282"/>
      <c r="AE577" s="282"/>
      <c r="AF577" s="282"/>
      <c r="AG577" s="282"/>
      <c r="AH577" s="282"/>
      <c r="AI577" s="282"/>
      <c r="AJ577" s="282"/>
      <c r="AK577" s="282"/>
      <c r="AL577" s="282"/>
      <c r="AM577" s="282"/>
      <c r="AN577" s="282"/>
      <c r="AO577" s="282"/>
      <c r="AP577" s="282"/>
      <c r="AQ577" s="282"/>
      <c r="AR577" s="282"/>
      <c r="AS577" s="282"/>
      <c r="AT577" s="282"/>
      <c r="AU577" s="282"/>
      <c r="AV577" s="282"/>
      <c r="AW577" s="282"/>
      <c r="AX577" s="282"/>
      <c r="AY577" s="282"/>
      <c r="AZ577" s="282"/>
      <c r="BA577" s="282"/>
      <c r="BB577" s="282"/>
      <c r="BC577" s="282"/>
      <c r="BD577" s="282"/>
      <c r="BE577" s="282"/>
      <c r="BF577" s="282"/>
      <c r="BG577" s="282"/>
      <c r="BH577" s="282"/>
      <c r="BI577" s="282"/>
      <c r="BJ577" s="282"/>
      <c r="BK577" s="282"/>
      <c r="BL577" s="282"/>
      <c r="BM577" s="282"/>
      <c r="BN577" s="282"/>
      <c r="BO577" s="282"/>
      <c r="BP577" s="282"/>
      <c r="BQ577" s="282"/>
      <c r="BR577" s="282"/>
      <c r="BS577" s="282"/>
      <c r="BT577" s="282"/>
      <c r="BU577" s="282"/>
      <c r="BV577" s="282"/>
      <c r="BW577" s="282"/>
      <c r="BX577" s="282"/>
      <c r="BY577" s="282"/>
      <c r="BZ577" s="282"/>
      <c r="CA577" s="282"/>
      <c r="CB577" s="282"/>
      <c r="CC577" s="282"/>
      <c r="CD577" s="282"/>
      <c r="CE577" s="282"/>
      <c r="CF577" s="282"/>
      <c r="CG577" s="282"/>
      <c r="CH577" s="282"/>
      <c r="CI577" s="282"/>
      <c r="CJ577" s="282"/>
      <c r="CK577" s="282"/>
      <c r="CL577" s="282"/>
      <c r="CM577" s="282"/>
      <c r="CN577" s="282"/>
      <c r="CO577" s="282"/>
      <c r="CP577" s="282"/>
      <c r="CQ577" s="282"/>
      <c r="CR577" s="282"/>
      <c r="CS577" s="282"/>
      <c r="CT577" s="282"/>
      <c r="CU577" s="282"/>
      <c r="CV577" s="282"/>
      <c r="CW577" s="282"/>
      <c r="CX577" s="282"/>
      <c r="CY577" s="282"/>
      <c r="CZ577" s="282"/>
      <c r="DA577" s="282"/>
      <c r="DB577" s="282"/>
      <c r="DC577" s="282"/>
      <c r="DD577" s="282"/>
      <c r="DE577" s="282"/>
      <c r="DF577" s="282"/>
      <c r="DG577" s="282"/>
      <c r="DH577" s="282"/>
      <c r="DI577" s="282"/>
      <c r="DJ577" s="282"/>
      <c r="DK577" s="282"/>
      <c r="DL577" s="282"/>
      <c r="DM577" s="282"/>
      <c r="DN577" s="282"/>
      <c r="DO577" s="282"/>
      <c r="DP577" s="282"/>
      <c r="DQ577" s="282"/>
      <c r="DR577" s="282"/>
      <c r="DS577" s="282"/>
      <c r="DT577" s="282"/>
      <c r="DU577" s="282"/>
      <c r="DV577" s="282"/>
      <c r="DW577" s="282"/>
      <c r="DX577" s="282"/>
      <c r="DY577" s="282"/>
      <c r="DZ577" s="282"/>
      <c r="EA577" s="282"/>
      <c r="EB577" s="282"/>
      <c r="EC577" s="282"/>
      <c r="ED577" s="282"/>
      <c r="EE577" s="282"/>
      <c r="EF577" s="282"/>
      <c r="EG577" s="282"/>
      <c r="EH577" s="282"/>
      <c r="EI577" s="282"/>
      <c r="EJ577" s="282"/>
      <c r="EK577" s="282"/>
      <c r="EL577" s="282"/>
      <c r="EM577" s="282"/>
      <c r="EN577" s="282"/>
      <c r="EO577" s="282"/>
      <c r="EP577" s="282"/>
      <c r="EQ577" s="282"/>
      <c r="ER577" s="282"/>
      <c r="ES577" s="282"/>
      <c r="ET577" s="282"/>
      <c r="EU577" s="282"/>
      <c r="EV577" s="282"/>
      <c r="EW577" s="282"/>
      <c r="EX577" s="282"/>
      <c r="EY577" s="282"/>
      <c r="EZ577" s="282"/>
      <c r="FA577" s="282"/>
      <c r="FB577" s="282"/>
      <c r="FC577" s="282"/>
      <c r="FD577" s="282"/>
      <c r="FE577" s="282"/>
      <c r="FF577" s="282"/>
      <c r="FG577" s="282"/>
      <c r="FH577" s="282"/>
      <c r="FI577" s="282"/>
      <c r="FJ577" s="282"/>
      <c r="FK577" s="282"/>
      <c r="FL577" s="282"/>
      <c r="FM577" s="282"/>
      <c r="FN577" s="282"/>
      <c r="FO577" s="282"/>
      <c r="FP577" s="282"/>
      <c r="FQ577" s="282"/>
      <c r="FR577" s="282"/>
      <c r="FS577" s="282"/>
      <c r="FT577" s="282"/>
      <c r="FU577" s="282"/>
      <c r="FV577" s="282"/>
      <c r="FW577" s="282"/>
      <c r="FX577" s="282"/>
      <c r="FY577" s="282"/>
      <c r="FZ577" s="282"/>
      <c r="GA577" s="282"/>
      <c r="GB577" s="282"/>
      <c r="GC577" s="282"/>
      <c r="GD577" s="282"/>
      <c r="GE577" s="282"/>
      <c r="GF577" s="282"/>
      <c r="GG577" s="282"/>
      <c r="GH577" s="282"/>
      <c r="GI577" s="282"/>
      <c r="GJ577" s="282"/>
      <c r="GK577" s="282"/>
      <c r="GL577" s="282"/>
      <c r="GM577" s="282"/>
      <c r="GN577" s="282"/>
      <c r="GO577" s="282"/>
      <c r="GP577" s="282"/>
      <c r="GQ577" s="282"/>
      <c r="GR577" s="282"/>
      <c r="GS577" s="282"/>
      <c r="GT577" s="282"/>
      <c r="GU577" s="282"/>
      <c r="GV577" s="282"/>
      <c r="GW577" s="282"/>
      <c r="GX577" s="282"/>
      <c r="GY577" s="282"/>
      <c r="GZ577" s="282"/>
      <c r="HA577" s="282"/>
      <c r="HB577" s="282"/>
      <c r="HC577" s="282"/>
      <c r="HD577" s="282"/>
      <c r="HE577" s="282"/>
      <c r="HF577" s="282"/>
      <c r="HG577" s="282"/>
      <c r="HH577" s="282"/>
      <c r="HI577" s="282"/>
      <c r="HJ577" s="282"/>
      <c r="HK577" s="282"/>
      <c r="HL577" s="282"/>
      <c r="HM577" s="282"/>
      <c r="HN577" s="282"/>
      <c r="HO577" s="282"/>
      <c r="HP577" s="282"/>
      <c r="HQ577" s="282"/>
      <c r="HR577" s="282"/>
      <c r="HS577" s="282"/>
      <c r="HT577" s="282"/>
      <c r="HU577" s="282"/>
      <c r="HV577" s="282"/>
      <c r="HW577" s="282"/>
      <c r="HX577" s="282"/>
      <c r="HY577" s="282"/>
      <c r="HZ577" s="282"/>
      <c r="IA577" s="282"/>
      <c r="IB577" s="282"/>
      <c r="IC577" s="282"/>
      <c r="ID577" s="282"/>
      <c r="IE577" s="282"/>
      <c r="IF577" s="282"/>
      <c r="IG577" s="282"/>
      <c r="IH577" s="282"/>
      <c r="II577" s="282"/>
      <c r="IJ577" s="282"/>
      <c r="IK577" s="282"/>
    </row>
    <row r="578" spans="1:245">
      <c r="A578" s="301">
        <v>700062</v>
      </c>
      <c r="B578" s="314" t="s">
        <v>839</v>
      </c>
      <c r="C578" s="291" t="s">
        <v>563</v>
      </c>
      <c r="D578" s="291" t="s">
        <v>840</v>
      </c>
      <c r="E578" s="291" t="s">
        <v>321</v>
      </c>
      <c r="F578" s="292" t="s">
        <v>954</v>
      </c>
      <c r="G578" s="293">
        <f t="shared" si="77"/>
        <v>700062</v>
      </c>
      <c r="H578" s="293">
        <f>COUNTIF($J$4:J578,J578)</f>
        <v>8</v>
      </c>
      <c r="I578" s="293" t="str">
        <f>IF(H578=1,COUNTIF($H$4:H578,1),"")</f>
        <v/>
      </c>
      <c r="J578" s="294" t="str">
        <f t="shared" si="76"/>
        <v>西区01私立04小規模A・B・C</v>
      </c>
      <c r="K578" s="294" t="str">
        <f t="shared" si="78"/>
        <v>発寒みらいのたね</v>
      </c>
      <c r="L578" s="295"/>
      <c r="M578" s="294"/>
      <c r="V578" s="282"/>
      <c r="W578" s="282"/>
      <c r="X578" s="282"/>
      <c r="Y578" s="282"/>
      <c r="Z578" s="282"/>
      <c r="AA578" s="282"/>
      <c r="AB578" s="282"/>
      <c r="AC578" s="282"/>
      <c r="AD578" s="282"/>
      <c r="AE578" s="282"/>
      <c r="AF578" s="282"/>
      <c r="AG578" s="282"/>
      <c r="AH578" s="282"/>
      <c r="AI578" s="282"/>
      <c r="AJ578" s="282"/>
      <c r="AK578" s="282"/>
      <c r="AL578" s="282"/>
      <c r="AM578" s="282"/>
      <c r="AN578" s="282"/>
      <c r="AO578" s="282"/>
      <c r="AP578" s="282"/>
      <c r="AQ578" s="282"/>
      <c r="AR578" s="282"/>
      <c r="AS578" s="282"/>
      <c r="AT578" s="282"/>
      <c r="AU578" s="282"/>
      <c r="AV578" s="282"/>
      <c r="AW578" s="282"/>
      <c r="AX578" s="282"/>
      <c r="AY578" s="282"/>
      <c r="AZ578" s="282"/>
      <c r="BA578" s="282"/>
      <c r="BB578" s="282"/>
      <c r="BC578" s="282"/>
      <c r="BD578" s="282"/>
      <c r="BE578" s="282"/>
      <c r="BF578" s="282"/>
      <c r="BG578" s="282"/>
      <c r="BH578" s="282"/>
      <c r="BI578" s="282"/>
      <c r="BJ578" s="282"/>
      <c r="BK578" s="282"/>
      <c r="BL578" s="282"/>
      <c r="BM578" s="282"/>
      <c r="BN578" s="282"/>
      <c r="BO578" s="282"/>
      <c r="BP578" s="282"/>
      <c r="BQ578" s="282"/>
      <c r="BR578" s="282"/>
      <c r="BS578" s="282"/>
      <c r="BT578" s="282"/>
      <c r="BU578" s="282"/>
      <c r="BV578" s="282"/>
      <c r="BW578" s="282"/>
      <c r="BX578" s="282"/>
      <c r="BY578" s="282"/>
      <c r="BZ578" s="282"/>
      <c r="CA578" s="282"/>
      <c r="CB578" s="282"/>
      <c r="CC578" s="282"/>
      <c r="CD578" s="282"/>
      <c r="CE578" s="282"/>
      <c r="CF578" s="282"/>
      <c r="CG578" s="282"/>
      <c r="CH578" s="282"/>
      <c r="CI578" s="282"/>
      <c r="CJ578" s="282"/>
      <c r="CK578" s="282"/>
      <c r="CL578" s="282"/>
      <c r="CM578" s="282"/>
      <c r="CN578" s="282"/>
      <c r="CO578" s="282"/>
      <c r="CP578" s="282"/>
      <c r="CQ578" s="282"/>
      <c r="CR578" s="282"/>
      <c r="CS578" s="282"/>
      <c r="CT578" s="282"/>
      <c r="CU578" s="282"/>
      <c r="CV578" s="282"/>
      <c r="CW578" s="282"/>
      <c r="CX578" s="282"/>
      <c r="CY578" s="282"/>
      <c r="CZ578" s="282"/>
      <c r="DA578" s="282"/>
      <c r="DB578" s="282"/>
      <c r="DC578" s="282"/>
      <c r="DD578" s="282"/>
      <c r="DE578" s="282"/>
      <c r="DF578" s="282"/>
      <c r="DG578" s="282"/>
      <c r="DH578" s="282"/>
      <c r="DI578" s="282"/>
      <c r="DJ578" s="282"/>
      <c r="DK578" s="282"/>
      <c r="DL578" s="282"/>
      <c r="DM578" s="282"/>
      <c r="DN578" s="282"/>
      <c r="DO578" s="282"/>
      <c r="DP578" s="282"/>
      <c r="DQ578" s="282"/>
      <c r="DR578" s="282"/>
      <c r="DS578" s="282"/>
      <c r="DT578" s="282"/>
      <c r="DU578" s="282"/>
      <c r="DV578" s="282"/>
      <c r="DW578" s="282"/>
      <c r="DX578" s="282"/>
      <c r="DY578" s="282"/>
      <c r="DZ578" s="282"/>
      <c r="EA578" s="282"/>
      <c r="EB578" s="282"/>
      <c r="EC578" s="282"/>
      <c r="ED578" s="282"/>
      <c r="EE578" s="282"/>
      <c r="EF578" s="282"/>
      <c r="EG578" s="282"/>
      <c r="EH578" s="282"/>
      <c r="EI578" s="282"/>
      <c r="EJ578" s="282"/>
      <c r="EK578" s="282"/>
      <c r="EL578" s="282"/>
      <c r="EM578" s="282"/>
      <c r="EN578" s="282"/>
      <c r="EO578" s="282"/>
      <c r="EP578" s="282"/>
      <c r="EQ578" s="282"/>
      <c r="ER578" s="282"/>
      <c r="ES578" s="282"/>
      <c r="ET578" s="282"/>
      <c r="EU578" s="282"/>
      <c r="EV578" s="282"/>
      <c r="EW578" s="282"/>
      <c r="EX578" s="282"/>
      <c r="EY578" s="282"/>
      <c r="EZ578" s="282"/>
      <c r="FA578" s="282"/>
      <c r="FB578" s="282"/>
      <c r="FC578" s="282"/>
      <c r="FD578" s="282"/>
      <c r="FE578" s="282"/>
      <c r="FF578" s="282"/>
      <c r="FG578" s="282"/>
      <c r="FH578" s="282"/>
      <c r="FI578" s="282"/>
      <c r="FJ578" s="282"/>
      <c r="FK578" s="282"/>
      <c r="FL578" s="282"/>
      <c r="FM578" s="282"/>
      <c r="FN578" s="282"/>
      <c r="FO578" s="282"/>
      <c r="FP578" s="282"/>
      <c r="FQ578" s="282"/>
      <c r="FR578" s="282"/>
      <c r="FS578" s="282"/>
      <c r="FT578" s="282"/>
      <c r="FU578" s="282"/>
      <c r="FV578" s="282"/>
      <c r="FW578" s="282"/>
      <c r="FX578" s="282"/>
      <c r="FY578" s="282"/>
      <c r="FZ578" s="282"/>
      <c r="GA578" s="282"/>
      <c r="GB578" s="282"/>
      <c r="GC578" s="282"/>
      <c r="GD578" s="282"/>
      <c r="GE578" s="282"/>
      <c r="GF578" s="282"/>
      <c r="GG578" s="282"/>
      <c r="GH578" s="282"/>
      <c r="GI578" s="282"/>
      <c r="GJ578" s="282"/>
      <c r="GK578" s="282"/>
      <c r="GL578" s="282"/>
      <c r="GM578" s="282"/>
      <c r="GN578" s="282"/>
      <c r="GO578" s="282"/>
      <c r="GP578" s="282"/>
      <c r="GQ578" s="282"/>
      <c r="GR578" s="282"/>
      <c r="GS578" s="282"/>
      <c r="GT578" s="282"/>
      <c r="GU578" s="282"/>
      <c r="GV578" s="282"/>
      <c r="GW578" s="282"/>
      <c r="GX578" s="282"/>
      <c r="GY578" s="282"/>
      <c r="GZ578" s="282"/>
      <c r="HA578" s="282"/>
      <c r="HB578" s="282"/>
      <c r="HC578" s="282"/>
      <c r="HD578" s="282"/>
      <c r="HE578" s="282"/>
      <c r="HF578" s="282"/>
      <c r="HG578" s="282"/>
      <c r="HH578" s="282"/>
      <c r="HI578" s="282"/>
      <c r="HJ578" s="282"/>
      <c r="HK578" s="282"/>
      <c r="HL578" s="282"/>
      <c r="HM578" s="282"/>
      <c r="HN578" s="282"/>
      <c r="HO578" s="282"/>
      <c r="HP578" s="282"/>
      <c r="HQ578" s="282"/>
      <c r="HR578" s="282"/>
      <c r="HS578" s="282"/>
      <c r="HT578" s="282"/>
      <c r="HU578" s="282"/>
      <c r="HV578" s="282"/>
      <c r="HW578" s="282"/>
      <c r="HX578" s="282"/>
      <c r="HY578" s="282"/>
      <c r="HZ578" s="282"/>
      <c r="IA578" s="282"/>
      <c r="IB578" s="282"/>
      <c r="IC578" s="282"/>
      <c r="ID578" s="282"/>
      <c r="IE578" s="282"/>
      <c r="IF578" s="282"/>
      <c r="IG578" s="282"/>
      <c r="IH578" s="282"/>
      <c r="II578" s="282"/>
      <c r="IJ578" s="282"/>
      <c r="IK578" s="282"/>
    </row>
    <row r="579" spans="1:245">
      <c r="A579" s="301">
        <v>700063</v>
      </c>
      <c r="B579" s="314" t="s">
        <v>839</v>
      </c>
      <c r="C579" s="291" t="s">
        <v>563</v>
      </c>
      <c r="D579" s="291" t="s">
        <v>840</v>
      </c>
      <c r="E579" s="291" t="s">
        <v>321</v>
      </c>
      <c r="F579" s="292" t="s">
        <v>955</v>
      </c>
      <c r="G579" s="293">
        <f t="shared" si="77"/>
        <v>700063</v>
      </c>
      <c r="H579" s="293">
        <f>COUNTIF($J$4:J579,J579)</f>
        <v>9</v>
      </c>
      <c r="I579" s="293" t="str">
        <f>IF(H579=1,COUNTIF($H$4:H579,1),"")</f>
        <v/>
      </c>
      <c r="J579" s="294" t="str">
        <f t="shared" si="76"/>
        <v>西区01私立04小規模A・B・C</v>
      </c>
      <c r="K579" s="294" t="str">
        <f t="shared" si="78"/>
        <v>森のタータン保育園マール</v>
      </c>
      <c r="L579" s="295"/>
      <c r="M579" s="294"/>
      <c r="V579" s="282"/>
      <c r="W579" s="282"/>
      <c r="X579" s="282"/>
      <c r="Y579" s="282"/>
      <c r="Z579" s="282"/>
      <c r="AA579" s="282"/>
      <c r="AB579" s="282"/>
      <c r="AC579" s="282"/>
      <c r="AD579" s="282"/>
      <c r="AE579" s="282"/>
      <c r="AF579" s="282"/>
      <c r="AG579" s="282"/>
      <c r="AH579" s="282"/>
      <c r="AI579" s="282"/>
      <c r="AJ579" s="282"/>
      <c r="AK579" s="282"/>
      <c r="AL579" s="282"/>
      <c r="AM579" s="282"/>
      <c r="AN579" s="282"/>
      <c r="AO579" s="282"/>
      <c r="AP579" s="282"/>
      <c r="AQ579" s="282"/>
      <c r="AR579" s="282"/>
      <c r="AS579" s="282"/>
      <c r="AT579" s="282"/>
      <c r="AU579" s="282"/>
      <c r="AV579" s="282"/>
      <c r="AW579" s="282"/>
      <c r="AX579" s="282"/>
      <c r="AY579" s="282"/>
      <c r="AZ579" s="282"/>
      <c r="BA579" s="282"/>
      <c r="BB579" s="282"/>
      <c r="BC579" s="282"/>
      <c r="BD579" s="282"/>
      <c r="BE579" s="282"/>
      <c r="BF579" s="282"/>
      <c r="BG579" s="282"/>
      <c r="BH579" s="282"/>
      <c r="BI579" s="282"/>
      <c r="BJ579" s="282"/>
      <c r="BK579" s="282"/>
      <c r="BL579" s="282"/>
      <c r="BM579" s="282"/>
      <c r="BN579" s="282"/>
      <c r="BO579" s="282"/>
      <c r="BP579" s="282"/>
      <c r="BQ579" s="282"/>
      <c r="BR579" s="282"/>
      <c r="BS579" s="282"/>
      <c r="BT579" s="282"/>
      <c r="BU579" s="282"/>
      <c r="BV579" s="282"/>
      <c r="BW579" s="282"/>
      <c r="BX579" s="282"/>
      <c r="BY579" s="282"/>
      <c r="BZ579" s="282"/>
      <c r="CA579" s="282"/>
      <c r="CB579" s="282"/>
      <c r="CC579" s="282"/>
      <c r="CD579" s="282"/>
      <c r="CE579" s="282"/>
      <c r="CF579" s="282"/>
      <c r="CG579" s="282"/>
      <c r="CH579" s="282"/>
      <c r="CI579" s="282"/>
      <c r="CJ579" s="282"/>
      <c r="CK579" s="282"/>
      <c r="CL579" s="282"/>
      <c r="CM579" s="282"/>
      <c r="CN579" s="282"/>
      <c r="CO579" s="282"/>
      <c r="CP579" s="282"/>
      <c r="CQ579" s="282"/>
      <c r="CR579" s="282"/>
      <c r="CS579" s="282"/>
      <c r="CT579" s="282"/>
      <c r="CU579" s="282"/>
      <c r="CV579" s="282"/>
      <c r="CW579" s="282"/>
      <c r="CX579" s="282"/>
      <c r="CY579" s="282"/>
      <c r="CZ579" s="282"/>
      <c r="DA579" s="282"/>
      <c r="DB579" s="282"/>
      <c r="DC579" s="282"/>
      <c r="DD579" s="282"/>
      <c r="DE579" s="282"/>
      <c r="DF579" s="282"/>
      <c r="DG579" s="282"/>
      <c r="DH579" s="282"/>
      <c r="DI579" s="282"/>
      <c r="DJ579" s="282"/>
      <c r="DK579" s="282"/>
      <c r="DL579" s="282"/>
      <c r="DM579" s="282"/>
      <c r="DN579" s="282"/>
      <c r="DO579" s="282"/>
      <c r="DP579" s="282"/>
      <c r="DQ579" s="282"/>
      <c r="DR579" s="282"/>
      <c r="DS579" s="282"/>
      <c r="DT579" s="282"/>
      <c r="DU579" s="282"/>
      <c r="DV579" s="282"/>
      <c r="DW579" s="282"/>
      <c r="DX579" s="282"/>
      <c r="DY579" s="282"/>
      <c r="DZ579" s="282"/>
      <c r="EA579" s="282"/>
      <c r="EB579" s="282"/>
      <c r="EC579" s="282"/>
      <c r="ED579" s="282"/>
      <c r="EE579" s="282"/>
      <c r="EF579" s="282"/>
      <c r="EG579" s="282"/>
      <c r="EH579" s="282"/>
      <c r="EI579" s="282"/>
      <c r="EJ579" s="282"/>
      <c r="EK579" s="282"/>
      <c r="EL579" s="282"/>
      <c r="EM579" s="282"/>
      <c r="EN579" s="282"/>
      <c r="EO579" s="282"/>
      <c r="EP579" s="282"/>
      <c r="EQ579" s="282"/>
      <c r="ER579" s="282"/>
      <c r="ES579" s="282"/>
      <c r="ET579" s="282"/>
      <c r="EU579" s="282"/>
      <c r="EV579" s="282"/>
      <c r="EW579" s="282"/>
      <c r="EX579" s="282"/>
      <c r="EY579" s="282"/>
      <c r="EZ579" s="282"/>
      <c r="FA579" s="282"/>
      <c r="FB579" s="282"/>
      <c r="FC579" s="282"/>
      <c r="FD579" s="282"/>
      <c r="FE579" s="282"/>
      <c r="FF579" s="282"/>
      <c r="FG579" s="282"/>
      <c r="FH579" s="282"/>
      <c r="FI579" s="282"/>
      <c r="FJ579" s="282"/>
      <c r="FK579" s="282"/>
      <c r="FL579" s="282"/>
      <c r="FM579" s="282"/>
      <c r="FN579" s="282"/>
      <c r="FO579" s="282"/>
      <c r="FP579" s="282"/>
      <c r="FQ579" s="282"/>
      <c r="FR579" s="282"/>
      <c r="FS579" s="282"/>
      <c r="FT579" s="282"/>
      <c r="FU579" s="282"/>
      <c r="FV579" s="282"/>
      <c r="FW579" s="282"/>
      <c r="FX579" s="282"/>
      <c r="FY579" s="282"/>
      <c r="FZ579" s="282"/>
      <c r="GA579" s="282"/>
      <c r="GB579" s="282"/>
      <c r="GC579" s="282"/>
      <c r="GD579" s="282"/>
      <c r="GE579" s="282"/>
      <c r="GF579" s="282"/>
      <c r="GG579" s="282"/>
      <c r="GH579" s="282"/>
      <c r="GI579" s="282"/>
      <c r="GJ579" s="282"/>
      <c r="GK579" s="282"/>
      <c r="GL579" s="282"/>
      <c r="GM579" s="282"/>
      <c r="GN579" s="282"/>
      <c r="GO579" s="282"/>
      <c r="GP579" s="282"/>
      <c r="GQ579" s="282"/>
      <c r="GR579" s="282"/>
      <c r="GS579" s="282"/>
      <c r="GT579" s="282"/>
      <c r="GU579" s="282"/>
      <c r="GV579" s="282"/>
      <c r="GW579" s="282"/>
      <c r="GX579" s="282"/>
      <c r="GY579" s="282"/>
      <c r="GZ579" s="282"/>
      <c r="HA579" s="282"/>
      <c r="HB579" s="282"/>
      <c r="HC579" s="282"/>
      <c r="HD579" s="282"/>
      <c r="HE579" s="282"/>
      <c r="HF579" s="282"/>
      <c r="HG579" s="282"/>
      <c r="HH579" s="282"/>
      <c r="HI579" s="282"/>
      <c r="HJ579" s="282"/>
      <c r="HK579" s="282"/>
      <c r="HL579" s="282"/>
      <c r="HM579" s="282"/>
      <c r="HN579" s="282"/>
      <c r="HO579" s="282"/>
      <c r="HP579" s="282"/>
      <c r="HQ579" s="282"/>
      <c r="HR579" s="282"/>
      <c r="HS579" s="282"/>
      <c r="HT579" s="282"/>
      <c r="HU579" s="282"/>
      <c r="HV579" s="282"/>
      <c r="HW579" s="282"/>
      <c r="HX579" s="282"/>
      <c r="HY579" s="282"/>
      <c r="HZ579" s="282"/>
      <c r="IA579" s="282"/>
      <c r="IB579" s="282"/>
      <c r="IC579" s="282"/>
      <c r="ID579" s="282"/>
      <c r="IE579" s="282"/>
      <c r="IF579" s="282"/>
      <c r="IG579" s="282"/>
      <c r="IH579" s="282"/>
      <c r="II579" s="282"/>
      <c r="IJ579" s="282"/>
      <c r="IK579" s="282"/>
    </row>
    <row r="580" spans="1:245">
      <c r="A580" s="301">
        <v>700064</v>
      </c>
      <c r="B580" s="314" t="s">
        <v>839</v>
      </c>
      <c r="C580" s="291" t="s">
        <v>563</v>
      </c>
      <c r="D580" s="291" t="s">
        <v>840</v>
      </c>
      <c r="E580" s="291" t="s">
        <v>321</v>
      </c>
      <c r="F580" s="292" t="s">
        <v>956</v>
      </c>
      <c r="G580" s="293">
        <f t="shared" si="77"/>
        <v>700064</v>
      </c>
      <c r="H580" s="293">
        <f>COUNTIF($J$4:J580,J580)</f>
        <v>10</v>
      </c>
      <c r="I580" s="293" t="str">
        <f>IF(H580=1,COUNTIF($H$4:H580,1),"")</f>
        <v/>
      </c>
      <c r="J580" s="294" t="str">
        <f t="shared" si="76"/>
        <v>西区01私立04小規模A・B・C</v>
      </c>
      <c r="K580" s="294" t="str">
        <f t="shared" si="78"/>
        <v>こぐまハウス</v>
      </c>
      <c r="L580" s="295"/>
      <c r="M580" s="294"/>
      <c r="V580" s="282"/>
      <c r="W580" s="282"/>
      <c r="X580" s="282"/>
      <c r="Y580" s="282"/>
      <c r="Z580" s="282"/>
      <c r="AA580" s="282"/>
      <c r="AB580" s="282"/>
      <c r="AC580" s="282"/>
      <c r="AD580" s="282"/>
      <c r="AE580" s="282"/>
      <c r="AF580" s="282"/>
      <c r="AG580" s="282"/>
      <c r="AH580" s="282"/>
      <c r="AI580" s="282"/>
      <c r="AJ580" s="282"/>
      <c r="AK580" s="282"/>
      <c r="AL580" s="282"/>
      <c r="AM580" s="282"/>
      <c r="AN580" s="282"/>
      <c r="AO580" s="282"/>
      <c r="AP580" s="282"/>
      <c r="AQ580" s="282"/>
      <c r="AR580" s="282"/>
      <c r="AS580" s="282"/>
      <c r="AT580" s="282"/>
      <c r="AU580" s="282"/>
      <c r="AV580" s="282"/>
      <c r="AW580" s="282"/>
      <c r="AX580" s="282"/>
      <c r="AY580" s="282"/>
      <c r="AZ580" s="282"/>
      <c r="BA580" s="282"/>
      <c r="BB580" s="282"/>
      <c r="BC580" s="282"/>
      <c r="BD580" s="282"/>
      <c r="BE580" s="282"/>
      <c r="BF580" s="282"/>
      <c r="BG580" s="282"/>
      <c r="BH580" s="282"/>
      <c r="BI580" s="282"/>
      <c r="BJ580" s="282"/>
      <c r="BK580" s="282"/>
      <c r="BL580" s="282"/>
      <c r="BM580" s="282"/>
      <c r="BN580" s="282"/>
      <c r="BO580" s="282"/>
      <c r="BP580" s="282"/>
      <c r="BQ580" s="282"/>
      <c r="BR580" s="282"/>
      <c r="BS580" s="282"/>
      <c r="BT580" s="282"/>
      <c r="BU580" s="282"/>
      <c r="BV580" s="282"/>
      <c r="BW580" s="282"/>
      <c r="BX580" s="282"/>
      <c r="BY580" s="282"/>
      <c r="BZ580" s="282"/>
      <c r="CA580" s="282"/>
      <c r="CB580" s="282"/>
      <c r="CC580" s="282"/>
      <c r="CD580" s="282"/>
      <c r="CE580" s="282"/>
      <c r="CF580" s="282"/>
      <c r="CG580" s="282"/>
      <c r="CH580" s="282"/>
      <c r="CI580" s="282"/>
      <c r="CJ580" s="282"/>
      <c r="CK580" s="282"/>
      <c r="CL580" s="282"/>
      <c r="CM580" s="282"/>
      <c r="CN580" s="282"/>
      <c r="CO580" s="282"/>
      <c r="CP580" s="282"/>
      <c r="CQ580" s="282"/>
      <c r="CR580" s="282"/>
      <c r="CS580" s="282"/>
      <c r="CT580" s="282"/>
      <c r="CU580" s="282"/>
      <c r="CV580" s="282"/>
      <c r="CW580" s="282"/>
      <c r="CX580" s="282"/>
      <c r="CY580" s="282"/>
      <c r="CZ580" s="282"/>
      <c r="DA580" s="282"/>
      <c r="DB580" s="282"/>
      <c r="DC580" s="282"/>
      <c r="DD580" s="282"/>
      <c r="DE580" s="282"/>
      <c r="DF580" s="282"/>
      <c r="DG580" s="282"/>
      <c r="DH580" s="282"/>
      <c r="DI580" s="282"/>
      <c r="DJ580" s="282"/>
      <c r="DK580" s="282"/>
      <c r="DL580" s="282"/>
      <c r="DM580" s="282"/>
      <c r="DN580" s="282"/>
      <c r="DO580" s="282"/>
      <c r="DP580" s="282"/>
      <c r="DQ580" s="282"/>
      <c r="DR580" s="282"/>
      <c r="DS580" s="282"/>
      <c r="DT580" s="282"/>
      <c r="DU580" s="282"/>
      <c r="DV580" s="282"/>
      <c r="DW580" s="282"/>
      <c r="DX580" s="282"/>
      <c r="DY580" s="282"/>
      <c r="DZ580" s="282"/>
      <c r="EA580" s="282"/>
      <c r="EB580" s="282"/>
      <c r="EC580" s="282"/>
      <c r="ED580" s="282"/>
      <c r="EE580" s="282"/>
      <c r="EF580" s="282"/>
      <c r="EG580" s="282"/>
      <c r="EH580" s="282"/>
      <c r="EI580" s="282"/>
      <c r="EJ580" s="282"/>
      <c r="EK580" s="282"/>
      <c r="EL580" s="282"/>
      <c r="EM580" s="282"/>
      <c r="EN580" s="282"/>
      <c r="EO580" s="282"/>
      <c r="EP580" s="282"/>
      <c r="EQ580" s="282"/>
      <c r="ER580" s="282"/>
      <c r="ES580" s="282"/>
      <c r="ET580" s="282"/>
      <c r="EU580" s="282"/>
      <c r="EV580" s="282"/>
      <c r="EW580" s="282"/>
      <c r="EX580" s="282"/>
      <c r="EY580" s="282"/>
      <c r="EZ580" s="282"/>
      <c r="FA580" s="282"/>
      <c r="FB580" s="282"/>
      <c r="FC580" s="282"/>
      <c r="FD580" s="282"/>
      <c r="FE580" s="282"/>
      <c r="FF580" s="282"/>
      <c r="FG580" s="282"/>
      <c r="FH580" s="282"/>
      <c r="FI580" s="282"/>
      <c r="FJ580" s="282"/>
      <c r="FK580" s="282"/>
      <c r="FL580" s="282"/>
      <c r="FM580" s="282"/>
      <c r="FN580" s="282"/>
      <c r="FO580" s="282"/>
      <c r="FP580" s="282"/>
      <c r="FQ580" s="282"/>
      <c r="FR580" s="282"/>
      <c r="FS580" s="282"/>
      <c r="FT580" s="282"/>
      <c r="FU580" s="282"/>
      <c r="FV580" s="282"/>
      <c r="FW580" s="282"/>
      <c r="FX580" s="282"/>
      <c r="FY580" s="282"/>
      <c r="FZ580" s="282"/>
      <c r="GA580" s="282"/>
      <c r="GB580" s="282"/>
      <c r="GC580" s="282"/>
      <c r="GD580" s="282"/>
      <c r="GE580" s="282"/>
      <c r="GF580" s="282"/>
      <c r="GG580" s="282"/>
      <c r="GH580" s="282"/>
      <c r="GI580" s="282"/>
      <c r="GJ580" s="282"/>
      <c r="GK580" s="282"/>
      <c r="GL580" s="282"/>
      <c r="GM580" s="282"/>
      <c r="GN580" s="282"/>
      <c r="GO580" s="282"/>
      <c r="GP580" s="282"/>
      <c r="GQ580" s="282"/>
      <c r="GR580" s="282"/>
      <c r="GS580" s="282"/>
      <c r="GT580" s="282"/>
      <c r="GU580" s="282"/>
      <c r="GV580" s="282"/>
      <c r="GW580" s="282"/>
      <c r="GX580" s="282"/>
      <c r="GY580" s="282"/>
      <c r="GZ580" s="282"/>
      <c r="HA580" s="282"/>
      <c r="HB580" s="282"/>
      <c r="HC580" s="282"/>
      <c r="HD580" s="282"/>
      <c r="HE580" s="282"/>
      <c r="HF580" s="282"/>
      <c r="HG580" s="282"/>
      <c r="HH580" s="282"/>
      <c r="HI580" s="282"/>
      <c r="HJ580" s="282"/>
      <c r="HK580" s="282"/>
      <c r="HL580" s="282"/>
      <c r="HM580" s="282"/>
      <c r="HN580" s="282"/>
      <c r="HO580" s="282"/>
      <c r="HP580" s="282"/>
      <c r="HQ580" s="282"/>
      <c r="HR580" s="282"/>
      <c r="HS580" s="282"/>
      <c r="HT580" s="282"/>
      <c r="HU580" s="282"/>
      <c r="HV580" s="282"/>
      <c r="HW580" s="282"/>
      <c r="HX580" s="282"/>
      <c r="HY580" s="282"/>
      <c r="HZ580" s="282"/>
      <c r="IA580" s="282"/>
      <c r="IB580" s="282"/>
      <c r="IC580" s="282"/>
      <c r="ID580" s="282"/>
      <c r="IE580" s="282"/>
      <c r="IF580" s="282"/>
      <c r="IG580" s="282"/>
      <c r="IH580" s="282"/>
      <c r="II580" s="282"/>
      <c r="IJ580" s="282"/>
      <c r="IK580" s="282"/>
    </row>
    <row r="581" spans="1:245">
      <c r="A581" s="301">
        <v>700067</v>
      </c>
      <c r="B581" s="314" t="s">
        <v>839</v>
      </c>
      <c r="C581" s="291" t="s">
        <v>563</v>
      </c>
      <c r="D581" s="291" t="s">
        <v>840</v>
      </c>
      <c r="E581" s="291" t="s">
        <v>321</v>
      </c>
      <c r="F581" s="292" t="s">
        <v>957</v>
      </c>
      <c r="G581" s="293">
        <f t="shared" si="77"/>
        <v>700067</v>
      </c>
      <c r="H581" s="293">
        <f>COUNTIF($J$4:J581,J581)</f>
        <v>11</v>
      </c>
      <c r="I581" s="293" t="str">
        <f>IF(H581=1,COUNTIF($H$4:H581,1),"")</f>
        <v/>
      </c>
      <c r="J581" s="294" t="str">
        <f t="shared" ref="J581:J645" si="79">$E581&amp;$B581&amp;$C581</f>
        <v>西区01私立04小規模A・B・C</v>
      </c>
      <c r="K581" s="294" t="str">
        <f t="shared" si="78"/>
        <v>山の手ちびっこ保育園</v>
      </c>
      <c r="L581" s="295"/>
      <c r="M581" s="294"/>
      <c r="V581" s="282"/>
      <c r="W581" s="282"/>
      <c r="X581" s="282"/>
      <c r="Y581" s="282"/>
      <c r="Z581" s="282"/>
      <c r="AA581" s="282"/>
      <c r="AB581" s="282"/>
      <c r="AC581" s="282"/>
      <c r="AD581" s="282"/>
      <c r="AE581" s="282"/>
      <c r="AF581" s="282"/>
      <c r="AG581" s="282"/>
      <c r="AH581" s="282"/>
      <c r="AI581" s="282"/>
      <c r="AJ581" s="282"/>
      <c r="AK581" s="282"/>
      <c r="AL581" s="282"/>
      <c r="AM581" s="282"/>
      <c r="AN581" s="282"/>
      <c r="AO581" s="282"/>
      <c r="AP581" s="282"/>
      <c r="AQ581" s="282"/>
      <c r="AR581" s="282"/>
      <c r="AS581" s="282"/>
      <c r="AT581" s="282"/>
      <c r="AU581" s="282"/>
      <c r="AV581" s="282"/>
      <c r="AW581" s="282"/>
      <c r="AX581" s="282"/>
      <c r="AY581" s="282"/>
      <c r="AZ581" s="282"/>
      <c r="BA581" s="282"/>
      <c r="BB581" s="282"/>
      <c r="BC581" s="282"/>
      <c r="BD581" s="282"/>
      <c r="BE581" s="282"/>
      <c r="BF581" s="282"/>
      <c r="BG581" s="282"/>
      <c r="BH581" s="282"/>
      <c r="BI581" s="282"/>
      <c r="BJ581" s="282"/>
      <c r="BK581" s="282"/>
      <c r="BL581" s="282"/>
      <c r="BM581" s="282"/>
      <c r="BN581" s="282"/>
      <c r="BO581" s="282"/>
      <c r="BP581" s="282"/>
      <c r="BQ581" s="282"/>
      <c r="BR581" s="282"/>
      <c r="BS581" s="282"/>
      <c r="BT581" s="282"/>
      <c r="BU581" s="282"/>
      <c r="BV581" s="282"/>
      <c r="BW581" s="282"/>
      <c r="BX581" s="282"/>
      <c r="BY581" s="282"/>
      <c r="BZ581" s="282"/>
      <c r="CA581" s="282"/>
      <c r="CB581" s="282"/>
      <c r="CC581" s="282"/>
      <c r="CD581" s="282"/>
      <c r="CE581" s="282"/>
      <c r="CF581" s="282"/>
      <c r="CG581" s="282"/>
      <c r="CH581" s="282"/>
      <c r="CI581" s="282"/>
      <c r="CJ581" s="282"/>
      <c r="CK581" s="282"/>
      <c r="CL581" s="282"/>
      <c r="CM581" s="282"/>
      <c r="CN581" s="282"/>
      <c r="CO581" s="282"/>
      <c r="CP581" s="282"/>
      <c r="CQ581" s="282"/>
      <c r="CR581" s="282"/>
      <c r="CS581" s="282"/>
      <c r="CT581" s="282"/>
      <c r="CU581" s="282"/>
      <c r="CV581" s="282"/>
      <c r="CW581" s="282"/>
      <c r="CX581" s="282"/>
      <c r="CY581" s="282"/>
      <c r="CZ581" s="282"/>
      <c r="DA581" s="282"/>
      <c r="DB581" s="282"/>
      <c r="DC581" s="282"/>
      <c r="DD581" s="282"/>
      <c r="DE581" s="282"/>
      <c r="DF581" s="282"/>
      <c r="DG581" s="282"/>
      <c r="DH581" s="282"/>
      <c r="DI581" s="282"/>
      <c r="DJ581" s="282"/>
      <c r="DK581" s="282"/>
      <c r="DL581" s="282"/>
      <c r="DM581" s="282"/>
      <c r="DN581" s="282"/>
      <c r="DO581" s="282"/>
      <c r="DP581" s="282"/>
      <c r="DQ581" s="282"/>
      <c r="DR581" s="282"/>
      <c r="DS581" s="282"/>
      <c r="DT581" s="282"/>
      <c r="DU581" s="282"/>
      <c r="DV581" s="282"/>
      <c r="DW581" s="282"/>
      <c r="DX581" s="282"/>
      <c r="DY581" s="282"/>
      <c r="DZ581" s="282"/>
      <c r="EA581" s="282"/>
      <c r="EB581" s="282"/>
      <c r="EC581" s="282"/>
      <c r="ED581" s="282"/>
      <c r="EE581" s="282"/>
      <c r="EF581" s="282"/>
      <c r="EG581" s="282"/>
      <c r="EH581" s="282"/>
      <c r="EI581" s="282"/>
      <c r="EJ581" s="282"/>
      <c r="EK581" s="282"/>
      <c r="EL581" s="282"/>
      <c r="EM581" s="282"/>
      <c r="EN581" s="282"/>
      <c r="EO581" s="282"/>
      <c r="EP581" s="282"/>
      <c r="EQ581" s="282"/>
      <c r="ER581" s="282"/>
      <c r="ES581" s="282"/>
      <c r="ET581" s="282"/>
      <c r="EU581" s="282"/>
      <c r="EV581" s="282"/>
      <c r="EW581" s="282"/>
      <c r="EX581" s="282"/>
      <c r="EY581" s="282"/>
      <c r="EZ581" s="282"/>
      <c r="FA581" s="282"/>
      <c r="FB581" s="282"/>
      <c r="FC581" s="282"/>
      <c r="FD581" s="282"/>
      <c r="FE581" s="282"/>
      <c r="FF581" s="282"/>
      <c r="FG581" s="282"/>
      <c r="FH581" s="282"/>
      <c r="FI581" s="282"/>
      <c r="FJ581" s="282"/>
      <c r="FK581" s="282"/>
      <c r="FL581" s="282"/>
      <c r="FM581" s="282"/>
      <c r="FN581" s="282"/>
      <c r="FO581" s="282"/>
      <c r="FP581" s="282"/>
      <c r="FQ581" s="282"/>
      <c r="FR581" s="282"/>
      <c r="FS581" s="282"/>
      <c r="FT581" s="282"/>
      <c r="FU581" s="282"/>
      <c r="FV581" s="282"/>
      <c r="FW581" s="282"/>
      <c r="FX581" s="282"/>
      <c r="FY581" s="282"/>
      <c r="FZ581" s="282"/>
      <c r="GA581" s="282"/>
      <c r="GB581" s="282"/>
      <c r="GC581" s="282"/>
      <c r="GD581" s="282"/>
      <c r="GE581" s="282"/>
      <c r="GF581" s="282"/>
      <c r="GG581" s="282"/>
      <c r="GH581" s="282"/>
      <c r="GI581" s="282"/>
      <c r="GJ581" s="282"/>
      <c r="GK581" s="282"/>
      <c r="GL581" s="282"/>
      <c r="GM581" s="282"/>
      <c r="GN581" s="282"/>
      <c r="GO581" s="282"/>
      <c r="GP581" s="282"/>
      <c r="GQ581" s="282"/>
      <c r="GR581" s="282"/>
      <c r="GS581" s="282"/>
      <c r="GT581" s="282"/>
      <c r="GU581" s="282"/>
      <c r="GV581" s="282"/>
      <c r="GW581" s="282"/>
      <c r="GX581" s="282"/>
      <c r="GY581" s="282"/>
      <c r="GZ581" s="282"/>
      <c r="HA581" s="282"/>
      <c r="HB581" s="282"/>
      <c r="HC581" s="282"/>
      <c r="HD581" s="282"/>
      <c r="HE581" s="282"/>
      <c r="HF581" s="282"/>
      <c r="HG581" s="282"/>
      <c r="HH581" s="282"/>
      <c r="HI581" s="282"/>
      <c r="HJ581" s="282"/>
      <c r="HK581" s="282"/>
      <c r="HL581" s="282"/>
      <c r="HM581" s="282"/>
      <c r="HN581" s="282"/>
      <c r="HO581" s="282"/>
      <c r="HP581" s="282"/>
      <c r="HQ581" s="282"/>
      <c r="HR581" s="282"/>
      <c r="HS581" s="282"/>
      <c r="HT581" s="282"/>
      <c r="HU581" s="282"/>
      <c r="HV581" s="282"/>
      <c r="HW581" s="282"/>
      <c r="HX581" s="282"/>
      <c r="HY581" s="282"/>
      <c r="HZ581" s="282"/>
      <c r="IA581" s="282"/>
      <c r="IB581" s="282"/>
      <c r="IC581" s="282"/>
      <c r="ID581" s="282"/>
      <c r="IE581" s="282"/>
      <c r="IF581" s="282"/>
      <c r="IG581" s="282"/>
      <c r="IH581" s="282"/>
      <c r="II581" s="282"/>
      <c r="IJ581" s="282"/>
      <c r="IK581" s="282"/>
    </row>
    <row r="582" spans="1:245">
      <c r="A582" s="301">
        <v>700073</v>
      </c>
      <c r="B582" s="314" t="s">
        <v>839</v>
      </c>
      <c r="C582" s="291" t="s">
        <v>563</v>
      </c>
      <c r="D582" s="291" t="s">
        <v>840</v>
      </c>
      <c r="E582" s="291" t="s">
        <v>321</v>
      </c>
      <c r="F582" s="292" t="s">
        <v>958</v>
      </c>
      <c r="G582" s="293">
        <f t="shared" si="77"/>
        <v>700073</v>
      </c>
      <c r="H582" s="293">
        <f>COUNTIF($J$4:J582,J582)</f>
        <v>12</v>
      </c>
      <c r="I582" s="293" t="str">
        <f>IF(H582=1,COUNTIF($H$4:H582,1),"")</f>
        <v/>
      </c>
      <c r="J582" s="294" t="str">
        <f t="shared" si="79"/>
        <v>西区01私立04小規模A・B・C</v>
      </c>
      <c r="K582" s="294" t="str">
        <f t="shared" si="78"/>
        <v>宮の沢みらいのたね</v>
      </c>
      <c r="L582" s="295"/>
      <c r="M582" s="294"/>
      <c r="V582" s="282"/>
      <c r="W582" s="282"/>
      <c r="X582" s="282"/>
      <c r="Y582" s="282"/>
      <c r="Z582" s="282"/>
      <c r="AA582" s="282"/>
      <c r="AB582" s="282"/>
      <c r="AC582" s="282"/>
      <c r="AD582" s="282"/>
      <c r="AE582" s="282"/>
      <c r="AF582" s="282"/>
      <c r="AG582" s="282"/>
      <c r="AH582" s="282"/>
      <c r="AI582" s="282"/>
      <c r="AJ582" s="282"/>
      <c r="AK582" s="282"/>
      <c r="AL582" s="282"/>
      <c r="AM582" s="282"/>
      <c r="AN582" s="282"/>
      <c r="AO582" s="282"/>
      <c r="AP582" s="282"/>
      <c r="AQ582" s="282"/>
      <c r="AR582" s="282"/>
      <c r="AS582" s="282"/>
      <c r="AT582" s="282"/>
      <c r="AU582" s="282"/>
      <c r="AV582" s="282"/>
      <c r="AW582" s="282"/>
      <c r="AX582" s="282"/>
      <c r="AY582" s="282"/>
      <c r="AZ582" s="282"/>
      <c r="BA582" s="282"/>
      <c r="BB582" s="282"/>
      <c r="BC582" s="282"/>
      <c r="BD582" s="282"/>
      <c r="BE582" s="282"/>
      <c r="BF582" s="282"/>
      <c r="BG582" s="282"/>
      <c r="BH582" s="282"/>
      <c r="BI582" s="282"/>
      <c r="BJ582" s="282"/>
      <c r="BK582" s="282"/>
      <c r="BL582" s="282"/>
      <c r="BM582" s="282"/>
      <c r="BN582" s="282"/>
      <c r="BO582" s="282"/>
      <c r="BP582" s="282"/>
      <c r="BQ582" s="282"/>
      <c r="BR582" s="282"/>
      <c r="BS582" s="282"/>
      <c r="BT582" s="282"/>
      <c r="BU582" s="282"/>
      <c r="BV582" s="282"/>
      <c r="BW582" s="282"/>
      <c r="BX582" s="282"/>
      <c r="BY582" s="282"/>
      <c r="BZ582" s="282"/>
      <c r="CA582" s="282"/>
      <c r="CB582" s="282"/>
      <c r="CC582" s="282"/>
      <c r="CD582" s="282"/>
      <c r="CE582" s="282"/>
      <c r="CF582" s="282"/>
      <c r="CG582" s="282"/>
      <c r="CH582" s="282"/>
      <c r="CI582" s="282"/>
      <c r="CJ582" s="282"/>
      <c r="CK582" s="282"/>
      <c r="CL582" s="282"/>
      <c r="CM582" s="282"/>
      <c r="CN582" s="282"/>
      <c r="CO582" s="282"/>
      <c r="CP582" s="282"/>
      <c r="CQ582" s="282"/>
      <c r="CR582" s="282"/>
      <c r="CS582" s="282"/>
      <c r="CT582" s="282"/>
      <c r="CU582" s="282"/>
      <c r="CV582" s="282"/>
      <c r="CW582" s="282"/>
      <c r="CX582" s="282"/>
      <c r="CY582" s="282"/>
      <c r="CZ582" s="282"/>
      <c r="DA582" s="282"/>
      <c r="DB582" s="282"/>
      <c r="DC582" s="282"/>
      <c r="DD582" s="282"/>
      <c r="DE582" s="282"/>
      <c r="DF582" s="282"/>
      <c r="DG582" s="282"/>
      <c r="DH582" s="282"/>
      <c r="DI582" s="282"/>
      <c r="DJ582" s="282"/>
      <c r="DK582" s="282"/>
      <c r="DL582" s="282"/>
      <c r="DM582" s="282"/>
      <c r="DN582" s="282"/>
      <c r="DO582" s="282"/>
      <c r="DP582" s="282"/>
      <c r="DQ582" s="282"/>
      <c r="DR582" s="282"/>
      <c r="DS582" s="282"/>
      <c r="DT582" s="282"/>
      <c r="DU582" s="282"/>
      <c r="DV582" s="282"/>
      <c r="DW582" s="282"/>
      <c r="DX582" s="282"/>
      <c r="DY582" s="282"/>
      <c r="DZ582" s="282"/>
      <c r="EA582" s="282"/>
      <c r="EB582" s="282"/>
      <c r="EC582" s="282"/>
      <c r="ED582" s="282"/>
      <c r="EE582" s="282"/>
      <c r="EF582" s="282"/>
      <c r="EG582" s="282"/>
      <c r="EH582" s="282"/>
      <c r="EI582" s="282"/>
      <c r="EJ582" s="282"/>
      <c r="EK582" s="282"/>
      <c r="EL582" s="282"/>
      <c r="EM582" s="282"/>
      <c r="EN582" s="282"/>
      <c r="EO582" s="282"/>
      <c r="EP582" s="282"/>
      <c r="EQ582" s="282"/>
      <c r="ER582" s="282"/>
      <c r="ES582" s="282"/>
      <c r="ET582" s="282"/>
      <c r="EU582" s="282"/>
      <c r="EV582" s="282"/>
      <c r="EW582" s="282"/>
      <c r="EX582" s="282"/>
      <c r="EY582" s="282"/>
      <c r="EZ582" s="282"/>
      <c r="FA582" s="282"/>
      <c r="FB582" s="282"/>
      <c r="FC582" s="282"/>
      <c r="FD582" s="282"/>
      <c r="FE582" s="282"/>
      <c r="FF582" s="282"/>
      <c r="FG582" s="282"/>
      <c r="FH582" s="282"/>
      <c r="FI582" s="282"/>
      <c r="FJ582" s="282"/>
      <c r="FK582" s="282"/>
      <c r="FL582" s="282"/>
      <c r="FM582" s="282"/>
      <c r="FN582" s="282"/>
      <c r="FO582" s="282"/>
      <c r="FP582" s="282"/>
      <c r="FQ582" s="282"/>
      <c r="FR582" s="282"/>
      <c r="FS582" s="282"/>
      <c r="FT582" s="282"/>
      <c r="FU582" s="282"/>
      <c r="FV582" s="282"/>
      <c r="FW582" s="282"/>
      <c r="FX582" s="282"/>
      <c r="FY582" s="282"/>
      <c r="FZ582" s="282"/>
      <c r="GA582" s="282"/>
      <c r="GB582" s="282"/>
      <c r="GC582" s="282"/>
      <c r="GD582" s="282"/>
      <c r="GE582" s="282"/>
      <c r="GF582" s="282"/>
      <c r="GG582" s="282"/>
      <c r="GH582" s="282"/>
      <c r="GI582" s="282"/>
      <c r="GJ582" s="282"/>
      <c r="GK582" s="282"/>
      <c r="GL582" s="282"/>
      <c r="GM582" s="282"/>
      <c r="GN582" s="282"/>
      <c r="GO582" s="282"/>
      <c r="GP582" s="282"/>
      <c r="GQ582" s="282"/>
      <c r="GR582" s="282"/>
      <c r="GS582" s="282"/>
      <c r="GT582" s="282"/>
      <c r="GU582" s="282"/>
      <c r="GV582" s="282"/>
      <c r="GW582" s="282"/>
      <c r="GX582" s="282"/>
      <c r="GY582" s="282"/>
      <c r="GZ582" s="282"/>
      <c r="HA582" s="282"/>
      <c r="HB582" s="282"/>
      <c r="HC582" s="282"/>
      <c r="HD582" s="282"/>
      <c r="HE582" s="282"/>
      <c r="HF582" s="282"/>
      <c r="HG582" s="282"/>
      <c r="HH582" s="282"/>
      <c r="HI582" s="282"/>
      <c r="HJ582" s="282"/>
      <c r="HK582" s="282"/>
      <c r="HL582" s="282"/>
      <c r="HM582" s="282"/>
      <c r="HN582" s="282"/>
      <c r="HO582" s="282"/>
      <c r="HP582" s="282"/>
      <c r="HQ582" s="282"/>
      <c r="HR582" s="282"/>
      <c r="HS582" s="282"/>
      <c r="HT582" s="282"/>
      <c r="HU582" s="282"/>
      <c r="HV582" s="282"/>
      <c r="HW582" s="282"/>
      <c r="HX582" s="282"/>
      <c r="HY582" s="282"/>
      <c r="HZ582" s="282"/>
      <c r="IA582" s="282"/>
      <c r="IB582" s="282"/>
      <c r="IC582" s="282"/>
      <c r="ID582" s="282"/>
      <c r="IE582" s="282"/>
      <c r="IF582" s="282"/>
      <c r="IG582" s="282"/>
      <c r="IH582" s="282"/>
      <c r="II582" s="282"/>
      <c r="IJ582" s="282"/>
      <c r="IK582" s="282"/>
    </row>
    <row r="583" spans="1:245">
      <c r="A583" s="301">
        <v>700074</v>
      </c>
      <c r="B583" s="314" t="s">
        <v>839</v>
      </c>
      <c r="C583" s="291" t="s">
        <v>563</v>
      </c>
      <c r="D583" s="291" t="s">
        <v>840</v>
      </c>
      <c r="E583" s="291" t="s">
        <v>321</v>
      </c>
      <c r="F583" s="292" t="s">
        <v>959</v>
      </c>
      <c r="G583" s="293">
        <f t="shared" si="77"/>
        <v>700074</v>
      </c>
      <c r="H583" s="293">
        <f>COUNTIF($J$4:J583,J583)</f>
        <v>13</v>
      </c>
      <c r="I583" s="293" t="str">
        <f>IF(H583=1,COUNTIF($H$4:H583,1),"")</f>
        <v/>
      </c>
      <c r="J583" s="294" t="str">
        <f t="shared" si="79"/>
        <v>西区01私立04小規模A・B・C</v>
      </c>
      <c r="K583" s="294" t="str">
        <f t="shared" si="78"/>
        <v>発寒にじのいろ保育園</v>
      </c>
      <c r="L583" s="295"/>
      <c r="M583" s="294"/>
      <c r="V583" s="282"/>
      <c r="W583" s="282"/>
      <c r="X583" s="282"/>
      <c r="Y583" s="282"/>
      <c r="Z583" s="282"/>
      <c r="AA583" s="282"/>
      <c r="AB583" s="282"/>
      <c r="AC583" s="282"/>
      <c r="AD583" s="282"/>
      <c r="AE583" s="282"/>
      <c r="AF583" s="282"/>
      <c r="AG583" s="282"/>
      <c r="AH583" s="282"/>
      <c r="AI583" s="282"/>
      <c r="AJ583" s="282"/>
      <c r="AK583" s="282"/>
      <c r="AL583" s="282"/>
      <c r="AM583" s="282"/>
      <c r="AN583" s="282"/>
      <c r="AO583" s="282"/>
      <c r="AP583" s="282"/>
      <c r="AQ583" s="282"/>
      <c r="AR583" s="282"/>
      <c r="AS583" s="282"/>
      <c r="AT583" s="282"/>
      <c r="AU583" s="282"/>
      <c r="AV583" s="282"/>
      <c r="AW583" s="282"/>
      <c r="AX583" s="282"/>
      <c r="AY583" s="282"/>
      <c r="AZ583" s="282"/>
      <c r="BA583" s="282"/>
      <c r="BB583" s="282"/>
      <c r="BC583" s="282"/>
      <c r="BD583" s="282"/>
      <c r="BE583" s="282"/>
      <c r="BF583" s="282"/>
      <c r="BG583" s="282"/>
      <c r="BH583" s="282"/>
      <c r="BI583" s="282"/>
      <c r="BJ583" s="282"/>
      <c r="BK583" s="282"/>
      <c r="BL583" s="282"/>
      <c r="BM583" s="282"/>
      <c r="BN583" s="282"/>
      <c r="BO583" s="282"/>
      <c r="BP583" s="282"/>
      <c r="BQ583" s="282"/>
      <c r="BR583" s="282"/>
      <c r="BS583" s="282"/>
      <c r="BT583" s="282"/>
      <c r="BU583" s="282"/>
      <c r="BV583" s="282"/>
      <c r="BW583" s="282"/>
      <c r="BX583" s="282"/>
      <c r="BY583" s="282"/>
      <c r="BZ583" s="282"/>
      <c r="CA583" s="282"/>
      <c r="CB583" s="282"/>
      <c r="CC583" s="282"/>
      <c r="CD583" s="282"/>
      <c r="CE583" s="282"/>
      <c r="CF583" s="282"/>
      <c r="CG583" s="282"/>
      <c r="CH583" s="282"/>
      <c r="CI583" s="282"/>
      <c r="CJ583" s="282"/>
      <c r="CK583" s="282"/>
      <c r="CL583" s="282"/>
      <c r="CM583" s="282"/>
      <c r="CN583" s="282"/>
      <c r="CO583" s="282"/>
      <c r="CP583" s="282"/>
      <c r="CQ583" s="282"/>
      <c r="CR583" s="282"/>
      <c r="CS583" s="282"/>
      <c r="CT583" s="282"/>
      <c r="CU583" s="282"/>
      <c r="CV583" s="282"/>
      <c r="CW583" s="282"/>
      <c r="CX583" s="282"/>
      <c r="CY583" s="282"/>
      <c r="CZ583" s="282"/>
      <c r="DA583" s="282"/>
      <c r="DB583" s="282"/>
      <c r="DC583" s="282"/>
      <c r="DD583" s="282"/>
      <c r="DE583" s="282"/>
      <c r="DF583" s="282"/>
      <c r="DG583" s="282"/>
      <c r="DH583" s="282"/>
      <c r="DI583" s="282"/>
      <c r="DJ583" s="282"/>
      <c r="DK583" s="282"/>
      <c r="DL583" s="282"/>
      <c r="DM583" s="282"/>
      <c r="DN583" s="282"/>
      <c r="DO583" s="282"/>
      <c r="DP583" s="282"/>
      <c r="DQ583" s="282"/>
      <c r="DR583" s="282"/>
      <c r="DS583" s="282"/>
      <c r="DT583" s="282"/>
      <c r="DU583" s="282"/>
      <c r="DV583" s="282"/>
      <c r="DW583" s="282"/>
      <c r="DX583" s="282"/>
      <c r="DY583" s="282"/>
      <c r="DZ583" s="282"/>
      <c r="EA583" s="282"/>
      <c r="EB583" s="282"/>
      <c r="EC583" s="282"/>
      <c r="ED583" s="282"/>
      <c r="EE583" s="282"/>
      <c r="EF583" s="282"/>
      <c r="EG583" s="282"/>
      <c r="EH583" s="282"/>
      <c r="EI583" s="282"/>
      <c r="EJ583" s="282"/>
      <c r="EK583" s="282"/>
      <c r="EL583" s="282"/>
      <c r="EM583" s="282"/>
      <c r="EN583" s="282"/>
      <c r="EO583" s="282"/>
      <c r="EP583" s="282"/>
      <c r="EQ583" s="282"/>
      <c r="ER583" s="282"/>
      <c r="ES583" s="282"/>
      <c r="ET583" s="282"/>
      <c r="EU583" s="282"/>
      <c r="EV583" s="282"/>
      <c r="EW583" s="282"/>
      <c r="EX583" s="282"/>
      <c r="EY583" s="282"/>
      <c r="EZ583" s="282"/>
      <c r="FA583" s="282"/>
      <c r="FB583" s="282"/>
      <c r="FC583" s="282"/>
      <c r="FD583" s="282"/>
      <c r="FE583" s="282"/>
      <c r="FF583" s="282"/>
      <c r="FG583" s="282"/>
      <c r="FH583" s="282"/>
      <c r="FI583" s="282"/>
      <c r="FJ583" s="282"/>
      <c r="FK583" s="282"/>
      <c r="FL583" s="282"/>
      <c r="FM583" s="282"/>
      <c r="FN583" s="282"/>
      <c r="FO583" s="282"/>
      <c r="FP583" s="282"/>
      <c r="FQ583" s="282"/>
      <c r="FR583" s="282"/>
      <c r="FS583" s="282"/>
      <c r="FT583" s="282"/>
      <c r="FU583" s="282"/>
      <c r="FV583" s="282"/>
      <c r="FW583" s="282"/>
      <c r="FX583" s="282"/>
      <c r="FY583" s="282"/>
      <c r="FZ583" s="282"/>
      <c r="GA583" s="282"/>
      <c r="GB583" s="282"/>
      <c r="GC583" s="282"/>
      <c r="GD583" s="282"/>
      <c r="GE583" s="282"/>
      <c r="GF583" s="282"/>
      <c r="GG583" s="282"/>
      <c r="GH583" s="282"/>
      <c r="GI583" s="282"/>
      <c r="GJ583" s="282"/>
      <c r="GK583" s="282"/>
      <c r="GL583" s="282"/>
      <c r="GM583" s="282"/>
      <c r="GN583" s="282"/>
      <c r="GO583" s="282"/>
      <c r="GP583" s="282"/>
      <c r="GQ583" s="282"/>
      <c r="GR583" s="282"/>
      <c r="GS583" s="282"/>
      <c r="GT583" s="282"/>
      <c r="GU583" s="282"/>
      <c r="GV583" s="282"/>
      <c r="GW583" s="282"/>
      <c r="GX583" s="282"/>
      <c r="GY583" s="282"/>
      <c r="GZ583" s="282"/>
      <c r="HA583" s="282"/>
      <c r="HB583" s="282"/>
      <c r="HC583" s="282"/>
      <c r="HD583" s="282"/>
      <c r="HE583" s="282"/>
      <c r="HF583" s="282"/>
      <c r="HG583" s="282"/>
      <c r="HH583" s="282"/>
      <c r="HI583" s="282"/>
      <c r="HJ583" s="282"/>
      <c r="HK583" s="282"/>
      <c r="HL583" s="282"/>
      <c r="HM583" s="282"/>
      <c r="HN583" s="282"/>
      <c r="HO583" s="282"/>
      <c r="HP583" s="282"/>
      <c r="HQ583" s="282"/>
      <c r="HR583" s="282"/>
      <c r="HS583" s="282"/>
      <c r="HT583" s="282"/>
      <c r="HU583" s="282"/>
      <c r="HV583" s="282"/>
      <c r="HW583" s="282"/>
      <c r="HX583" s="282"/>
      <c r="HY583" s="282"/>
      <c r="HZ583" s="282"/>
      <c r="IA583" s="282"/>
      <c r="IB583" s="282"/>
      <c r="IC583" s="282"/>
      <c r="ID583" s="282"/>
      <c r="IE583" s="282"/>
      <c r="IF583" s="282"/>
      <c r="IG583" s="282"/>
      <c r="IH583" s="282"/>
      <c r="II583" s="282"/>
      <c r="IJ583" s="282"/>
      <c r="IK583" s="282"/>
    </row>
    <row r="584" spans="1:245">
      <c r="A584" s="301">
        <v>700078</v>
      </c>
      <c r="B584" s="314" t="s">
        <v>839</v>
      </c>
      <c r="C584" s="291" t="s">
        <v>563</v>
      </c>
      <c r="D584" s="291" t="s">
        <v>840</v>
      </c>
      <c r="E584" s="291" t="s">
        <v>321</v>
      </c>
      <c r="F584" s="292" t="s">
        <v>960</v>
      </c>
      <c r="G584" s="293">
        <f t="shared" si="77"/>
        <v>700078</v>
      </c>
      <c r="H584" s="293">
        <f>COUNTIF($J$4:J584,J584)</f>
        <v>14</v>
      </c>
      <c r="I584" s="293" t="str">
        <f>IF(H584=1,COUNTIF($H$4:H584,1),"")</f>
        <v/>
      </c>
      <c r="J584" s="294" t="str">
        <f t="shared" si="79"/>
        <v>西区01私立04小規模A・B・C</v>
      </c>
      <c r="K584" s="294" t="str">
        <f t="shared" si="78"/>
        <v>Ｓ．Ｔ．ナーサリーＳＣＨＯＯＬ八軒</v>
      </c>
      <c r="L584" s="295"/>
      <c r="M584" s="294"/>
      <c r="V584" s="282"/>
      <c r="W584" s="282"/>
      <c r="X584" s="282"/>
      <c r="Y584" s="282"/>
      <c r="Z584" s="282"/>
      <c r="AA584" s="282"/>
      <c r="AB584" s="282"/>
      <c r="AC584" s="282"/>
      <c r="AD584" s="282"/>
      <c r="AE584" s="282"/>
      <c r="AF584" s="282"/>
      <c r="AG584" s="282"/>
      <c r="AH584" s="282"/>
      <c r="AI584" s="282"/>
      <c r="AJ584" s="282"/>
      <c r="AK584" s="282"/>
      <c r="AL584" s="282"/>
      <c r="AM584" s="282"/>
      <c r="AN584" s="282"/>
      <c r="AO584" s="282"/>
      <c r="AP584" s="282"/>
      <c r="AQ584" s="282"/>
      <c r="AR584" s="282"/>
      <c r="AS584" s="282"/>
      <c r="AT584" s="282"/>
      <c r="AU584" s="282"/>
      <c r="AV584" s="282"/>
      <c r="AW584" s="282"/>
      <c r="AX584" s="282"/>
      <c r="AY584" s="282"/>
      <c r="AZ584" s="282"/>
      <c r="BA584" s="282"/>
      <c r="BB584" s="282"/>
      <c r="BC584" s="282"/>
      <c r="BD584" s="282"/>
      <c r="BE584" s="282"/>
      <c r="BF584" s="282"/>
      <c r="BG584" s="282"/>
      <c r="BH584" s="282"/>
      <c r="BI584" s="282"/>
      <c r="BJ584" s="282"/>
      <c r="BK584" s="282"/>
      <c r="BL584" s="282"/>
      <c r="BM584" s="282"/>
      <c r="BN584" s="282"/>
      <c r="BO584" s="282"/>
      <c r="BP584" s="282"/>
      <c r="BQ584" s="282"/>
      <c r="BR584" s="282"/>
      <c r="BS584" s="282"/>
      <c r="BT584" s="282"/>
      <c r="BU584" s="282"/>
      <c r="BV584" s="282"/>
      <c r="BW584" s="282"/>
      <c r="BX584" s="282"/>
      <c r="BY584" s="282"/>
      <c r="BZ584" s="282"/>
      <c r="CA584" s="282"/>
      <c r="CB584" s="282"/>
      <c r="CC584" s="282"/>
      <c r="CD584" s="282"/>
      <c r="CE584" s="282"/>
      <c r="CF584" s="282"/>
      <c r="CG584" s="282"/>
      <c r="CH584" s="282"/>
      <c r="CI584" s="282"/>
      <c r="CJ584" s="282"/>
      <c r="CK584" s="282"/>
      <c r="CL584" s="282"/>
      <c r="CM584" s="282"/>
      <c r="CN584" s="282"/>
      <c r="CO584" s="282"/>
      <c r="CP584" s="282"/>
      <c r="CQ584" s="282"/>
      <c r="CR584" s="282"/>
      <c r="CS584" s="282"/>
      <c r="CT584" s="282"/>
      <c r="CU584" s="282"/>
      <c r="CV584" s="282"/>
      <c r="CW584" s="282"/>
      <c r="CX584" s="282"/>
      <c r="CY584" s="282"/>
      <c r="CZ584" s="282"/>
      <c r="DA584" s="282"/>
      <c r="DB584" s="282"/>
      <c r="DC584" s="282"/>
      <c r="DD584" s="282"/>
      <c r="DE584" s="282"/>
      <c r="DF584" s="282"/>
      <c r="DG584" s="282"/>
      <c r="DH584" s="282"/>
      <c r="DI584" s="282"/>
      <c r="DJ584" s="282"/>
      <c r="DK584" s="282"/>
      <c r="DL584" s="282"/>
      <c r="DM584" s="282"/>
      <c r="DN584" s="282"/>
      <c r="DO584" s="282"/>
      <c r="DP584" s="282"/>
      <c r="DQ584" s="282"/>
      <c r="DR584" s="282"/>
      <c r="DS584" s="282"/>
      <c r="DT584" s="282"/>
      <c r="DU584" s="282"/>
      <c r="DV584" s="282"/>
      <c r="DW584" s="282"/>
      <c r="DX584" s="282"/>
      <c r="DY584" s="282"/>
      <c r="DZ584" s="282"/>
      <c r="EA584" s="282"/>
      <c r="EB584" s="282"/>
      <c r="EC584" s="282"/>
      <c r="ED584" s="282"/>
      <c r="EE584" s="282"/>
      <c r="EF584" s="282"/>
      <c r="EG584" s="282"/>
      <c r="EH584" s="282"/>
      <c r="EI584" s="282"/>
      <c r="EJ584" s="282"/>
      <c r="EK584" s="282"/>
      <c r="EL584" s="282"/>
      <c r="EM584" s="282"/>
      <c r="EN584" s="282"/>
      <c r="EO584" s="282"/>
      <c r="EP584" s="282"/>
      <c r="EQ584" s="282"/>
      <c r="ER584" s="282"/>
      <c r="ES584" s="282"/>
      <c r="ET584" s="282"/>
      <c r="EU584" s="282"/>
      <c r="EV584" s="282"/>
      <c r="EW584" s="282"/>
      <c r="EX584" s="282"/>
      <c r="EY584" s="282"/>
      <c r="EZ584" s="282"/>
      <c r="FA584" s="282"/>
      <c r="FB584" s="282"/>
      <c r="FC584" s="282"/>
      <c r="FD584" s="282"/>
      <c r="FE584" s="282"/>
      <c r="FF584" s="282"/>
      <c r="FG584" s="282"/>
      <c r="FH584" s="282"/>
      <c r="FI584" s="282"/>
      <c r="FJ584" s="282"/>
      <c r="FK584" s="282"/>
      <c r="FL584" s="282"/>
      <c r="FM584" s="282"/>
      <c r="FN584" s="282"/>
      <c r="FO584" s="282"/>
      <c r="FP584" s="282"/>
      <c r="FQ584" s="282"/>
      <c r="FR584" s="282"/>
      <c r="FS584" s="282"/>
      <c r="FT584" s="282"/>
      <c r="FU584" s="282"/>
      <c r="FV584" s="282"/>
      <c r="FW584" s="282"/>
      <c r="FX584" s="282"/>
      <c r="FY584" s="282"/>
      <c r="FZ584" s="282"/>
      <c r="GA584" s="282"/>
      <c r="GB584" s="282"/>
      <c r="GC584" s="282"/>
      <c r="GD584" s="282"/>
      <c r="GE584" s="282"/>
      <c r="GF584" s="282"/>
      <c r="GG584" s="282"/>
      <c r="GH584" s="282"/>
      <c r="GI584" s="282"/>
      <c r="GJ584" s="282"/>
      <c r="GK584" s="282"/>
      <c r="GL584" s="282"/>
      <c r="GM584" s="282"/>
      <c r="GN584" s="282"/>
      <c r="GO584" s="282"/>
      <c r="GP584" s="282"/>
      <c r="GQ584" s="282"/>
      <c r="GR584" s="282"/>
      <c r="GS584" s="282"/>
      <c r="GT584" s="282"/>
      <c r="GU584" s="282"/>
      <c r="GV584" s="282"/>
      <c r="GW584" s="282"/>
      <c r="GX584" s="282"/>
      <c r="GY584" s="282"/>
      <c r="GZ584" s="282"/>
      <c r="HA584" s="282"/>
      <c r="HB584" s="282"/>
      <c r="HC584" s="282"/>
      <c r="HD584" s="282"/>
      <c r="HE584" s="282"/>
      <c r="HF584" s="282"/>
      <c r="HG584" s="282"/>
      <c r="HH584" s="282"/>
      <c r="HI584" s="282"/>
      <c r="HJ584" s="282"/>
      <c r="HK584" s="282"/>
      <c r="HL584" s="282"/>
      <c r="HM584" s="282"/>
      <c r="HN584" s="282"/>
      <c r="HO584" s="282"/>
      <c r="HP584" s="282"/>
      <c r="HQ584" s="282"/>
      <c r="HR584" s="282"/>
      <c r="HS584" s="282"/>
      <c r="HT584" s="282"/>
      <c r="HU584" s="282"/>
      <c r="HV584" s="282"/>
      <c r="HW584" s="282"/>
      <c r="HX584" s="282"/>
      <c r="HY584" s="282"/>
      <c r="HZ584" s="282"/>
      <c r="IA584" s="282"/>
      <c r="IB584" s="282"/>
      <c r="IC584" s="282"/>
      <c r="ID584" s="282"/>
      <c r="IE584" s="282"/>
      <c r="IF584" s="282"/>
      <c r="IG584" s="282"/>
      <c r="IH584" s="282"/>
      <c r="II584" s="282"/>
      <c r="IJ584" s="282"/>
      <c r="IK584" s="282"/>
    </row>
    <row r="585" spans="1:245">
      <c r="A585" s="301">
        <v>700095</v>
      </c>
      <c r="B585" s="314" t="s">
        <v>839</v>
      </c>
      <c r="C585" s="291" t="s">
        <v>563</v>
      </c>
      <c r="D585" s="291" t="s">
        <v>840</v>
      </c>
      <c r="E585" s="291" t="s">
        <v>321</v>
      </c>
      <c r="F585" s="292" t="s">
        <v>961</v>
      </c>
      <c r="G585" s="293">
        <f t="shared" si="77"/>
        <v>700095</v>
      </c>
      <c r="H585" s="293">
        <f>COUNTIF($J$4:J585,J585)</f>
        <v>15</v>
      </c>
      <c r="I585" s="293" t="str">
        <f>IF(H585=1,COUNTIF($H$4:H585,1),"")</f>
        <v/>
      </c>
      <c r="J585" s="294" t="str">
        <f t="shared" si="79"/>
        <v>西区01私立04小規模A・B・C</v>
      </c>
      <c r="K585" s="294" t="str">
        <f t="shared" si="78"/>
        <v>すまいる保育園</v>
      </c>
      <c r="L585" s="295"/>
      <c r="M585" s="294"/>
      <c r="V585" s="282"/>
      <c r="W585" s="282"/>
      <c r="X585" s="282"/>
      <c r="Y585" s="282"/>
      <c r="Z585" s="282"/>
      <c r="AA585" s="282"/>
      <c r="AB585" s="282"/>
      <c r="AC585" s="282"/>
      <c r="AD585" s="282"/>
      <c r="AE585" s="282"/>
      <c r="AF585" s="282"/>
      <c r="AG585" s="282"/>
      <c r="AH585" s="282"/>
      <c r="AI585" s="282"/>
      <c r="AJ585" s="282"/>
      <c r="AK585" s="282"/>
      <c r="AL585" s="282"/>
      <c r="AM585" s="282"/>
      <c r="AN585" s="282"/>
      <c r="AO585" s="282"/>
      <c r="AP585" s="282"/>
      <c r="AQ585" s="282"/>
      <c r="AR585" s="282"/>
      <c r="AS585" s="282"/>
      <c r="AT585" s="282"/>
      <c r="AU585" s="282"/>
      <c r="AV585" s="282"/>
      <c r="AW585" s="282"/>
      <c r="AX585" s="282"/>
      <c r="AY585" s="282"/>
      <c r="AZ585" s="282"/>
      <c r="BA585" s="282"/>
      <c r="BB585" s="282"/>
      <c r="BC585" s="282"/>
      <c r="BD585" s="282"/>
      <c r="BE585" s="282"/>
      <c r="BF585" s="282"/>
      <c r="BG585" s="282"/>
      <c r="BH585" s="282"/>
      <c r="BI585" s="282"/>
      <c r="BJ585" s="282"/>
      <c r="BK585" s="282"/>
      <c r="BL585" s="282"/>
      <c r="BM585" s="282"/>
      <c r="BN585" s="282"/>
      <c r="BO585" s="282"/>
      <c r="BP585" s="282"/>
      <c r="BQ585" s="282"/>
      <c r="BR585" s="282"/>
      <c r="BS585" s="282"/>
      <c r="BT585" s="282"/>
      <c r="BU585" s="282"/>
      <c r="BV585" s="282"/>
      <c r="BW585" s="282"/>
      <c r="BX585" s="282"/>
      <c r="BY585" s="282"/>
      <c r="BZ585" s="282"/>
      <c r="CA585" s="282"/>
      <c r="CB585" s="282"/>
      <c r="CC585" s="282"/>
      <c r="CD585" s="282"/>
      <c r="CE585" s="282"/>
      <c r="CF585" s="282"/>
      <c r="CG585" s="282"/>
      <c r="CH585" s="282"/>
      <c r="CI585" s="282"/>
      <c r="CJ585" s="282"/>
      <c r="CK585" s="282"/>
      <c r="CL585" s="282"/>
      <c r="CM585" s="282"/>
      <c r="CN585" s="282"/>
      <c r="CO585" s="282"/>
      <c r="CP585" s="282"/>
      <c r="CQ585" s="282"/>
      <c r="CR585" s="282"/>
      <c r="CS585" s="282"/>
      <c r="CT585" s="282"/>
      <c r="CU585" s="282"/>
      <c r="CV585" s="282"/>
      <c r="CW585" s="282"/>
      <c r="CX585" s="282"/>
      <c r="CY585" s="282"/>
      <c r="CZ585" s="282"/>
      <c r="DA585" s="282"/>
      <c r="DB585" s="282"/>
      <c r="DC585" s="282"/>
      <c r="DD585" s="282"/>
      <c r="DE585" s="282"/>
      <c r="DF585" s="282"/>
      <c r="DG585" s="282"/>
      <c r="DH585" s="282"/>
      <c r="DI585" s="282"/>
      <c r="DJ585" s="282"/>
      <c r="DK585" s="282"/>
      <c r="DL585" s="282"/>
      <c r="DM585" s="282"/>
      <c r="DN585" s="282"/>
      <c r="DO585" s="282"/>
      <c r="DP585" s="282"/>
      <c r="DQ585" s="282"/>
      <c r="DR585" s="282"/>
      <c r="DS585" s="282"/>
      <c r="DT585" s="282"/>
      <c r="DU585" s="282"/>
      <c r="DV585" s="282"/>
      <c r="DW585" s="282"/>
      <c r="DX585" s="282"/>
      <c r="DY585" s="282"/>
      <c r="DZ585" s="282"/>
      <c r="EA585" s="282"/>
      <c r="EB585" s="282"/>
      <c r="EC585" s="282"/>
      <c r="ED585" s="282"/>
      <c r="EE585" s="282"/>
      <c r="EF585" s="282"/>
      <c r="EG585" s="282"/>
      <c r="EH585" s="282"/>
      <c r="EI585" s="282"/>
      <c r="EJ585" s="282"/>
      <c r="EK585" s="282"/>
      <c r="EL585" s="282"/>
      <c r="EM585" s="282"/>
      <c r="EN585" s="282"/>
      <c r="EO585" s="282"/>
      <c r="EP585" s="282"/>
      <c r="EQ585" s="282"/>
      <c r="ER585" s="282"/>
      <c r="ES585" s="282"/>
      <c r="ET585" s="282"/>
      <c r="EU585" s="282"/>
      <c r="EV585" s="282"/>
      <c r="EW585" s="282"/>
      <c r="EX585" s="282"/>
      <c r="EY585" s="282"/>
      <c r="EZ585" s="282"/>
      <c r="FA585" s="282"/>
      <c r="FB585" s="282"/>
      <c r="FC585" s="282"/>
      <c r="FD585" s="282"/>
      <c r="FE585" s="282"/>
      <c r="FF585" s="282"/>
      <c r="FG585" s="282"/>
      <c r="FH585" s="282"/>
      <c r="FI585" s="282"/>
      <c r="FJ585" s="282"/>
      <c r="FK585" s="282"/>
      <c r="FL585" s="282"/>
      <c r="FM585" s="282"/>
      <c r="FN585" s="282"/>
      <c r="FO585" s="282"/>
      <c r="FP585" s="282"/>
      <c r="FQ585" s="282"/>
      <c r="FR585" s="282"/>
      <c r="FS585" s="282"/>
      <c r="FT585" s="282"/>
      <c r="FU585" s="282"/>
      <c r="FV585" s="282"/>
      <c r="FW585" s="282"/>
      <c r="FX585" s="282"/>
      <c r="FY585" s="282"/>
      <c r="FZ585" s="282"/>
      <c r="GA585" s="282"/>
      <c r="GB585" s="282"/>
      <c r="GC585" s="282"/>
      <c r="GD585" s="282"/>
      <c r="GE585" s="282"/>
      <c r="GF585" s="282"/>
      <c r="GG585" s="282"/>
      <c r="GH585" s="282"/>
      <c r="GI585" s="282"/>
      <c r="GJ585" s="282"/>
      <c r="GK585" s="282"/>
      <c r="GL585" s="282"/>
      <c r="GM585" s="282"/>
      <c r="GN585" s="282"/>
      <c r="GO585" s="282"/>
      <c r="GP585" s="282"/>
      <c r="GQ585" s="282"/>
      <c r="GR585" s="282"/>
      <c r="GS585" s="282"/>
      <c r="GT585" s="282"/>
      <c r="GU585" s="282"/>
      <c r="GV585" s="282"/>
      <c r="GW585" s="282"/>
      <c r="GX585" s="282"/>
      <c r="GY585" s="282"/>
      <c r="GZ585" s="282"/>
      <c r="HA585" s="282"/>
      <c r="HB585" s="282"/>
      <c r="HC585" s="282"/>
      <c r="HD585" s="282"/>
      <c r="HE585" s="282"/>
      <c r="HF585" s="282"/>
      <c r="HG585" s="282"/>
      <c r="HH585" s="282"/>
      <c r="HI585" s="282"/>
      <c r="HJ585" s="282"/>
      <c r="HK585" s="282"/>
      <c r="HL585" s="282"/>
      <c r="HM585" s="282"/>
      <c r="HN585" s="282"/>
      <c r="HO585" s="282"/>
      <c r="HP585" s="282"/>
      <c r="HQ585" s="282"/>
      <c r="HR585" s="282"/>
      <c r="HS585" s="282"/>
      <c r="HT585" s="282"/>
      <c r="HU585" s="282"/>
      <c r="HV585" s="282"/>
      <c r="HW585" s="282"/>
      <c r="HX585" s="282"/>
      <c r="HY585" s="282"/>
      <c r="HZ585" s="282"/>
      <c r="IA585" s="282"/>
      <c r="IB585" s="282"/>
      <c r="IC585" s="282"/>
      <c r="ID585" s="282"/>
      <c r="IE585" s="282"/>
      <c r="IF585" s="282"/>
      <c r="IG585" s="282"/>
      <c r="IH585" s="282"/>
      <c r="II585" s="282"/>
      <c r="IJ585" s="282"/>
      <c r="IK585" s="282"/>
    </row>
    <row r="586" spans="1:245">
      <c r="A586" s="301">
        <v>750025</v>
      </c>
      <c r="B586" s="314" t="s">
        <v>839</v>
      </c>
      <c r="C586" s="291" t="s">
        <v>563</v>
      </c>
      <c r="D586" s="291" t="s">
        <v>840</v>
      </c>
      <c r="E586" s="291" t="s">
        <v>529</v>
      </c>
      <c r="F586" s="292" t="s">
        <v>962</v>
      </c>
      <c r="G586" s="293">
        <f t="shared" si="77"/>
        <v>750025</v>
      </c>
      <c r="H586" s="293">
        <f>COUNTIF($J$4:J586,J586)</f>
        <v>1</v>
      </c>
      <c r="I586" s="293">
        <f>IF(H586=1,COUNTIF($H$4:H586,1),"")</f>
        <v>60</v>
      </c>
      <c r="J586" s="294" t="str">
        <f t="shared" si="79"/>
        <v>手稲区01私立04小規模A・B・C</v>
      </c>
      <c r="K586" s="294" t="str">
        <f t="shared" si="78"/>
        <v>ぴっころきっず手稲駅前</v>
      </c>
      <c r="L586" s="295"/>
      <c r="M586" s="294"/>
      <c r="V586" s="282"/>
      <c r="W586" s="282"/>
      <c r="X586" s="282"/>
      <c r="Y586" s="282"/>
      <c r="Z586" s="282"/>
      <c r="AA586" s="282"/>
      <c r="AB586" s="282"/>
      <c r="AC586" s="282"/>
      <c r="AD586" s="282"/>
      <c r="AE586" s="282"/>
      <c r="AF586" s="282"/>
      <c r="AG586" s="282"/>
      <c r="AH586" s="282"/>
      <c r="AI586" s="282"/>
      <c r="AJ586" s="282"/>
      <c r="AK586" s="282"/>
      <c r="AL586" s="282"/>
      <c r="AM586" s="282"/>
      <c r="AN586" s="282"/>
      <c r="AO586" s="282"/>
      <c r="AP586" s="282"/>
      <c r="AQ586" s="282"/>
      <c r="AR586" s="282"/>
      <c r="AS586" s="282"/>
      <c r="AT586" s="282"/>
      <c r="AU586" s="282"/>
      <c r="AV586" s="282"/>
      <c r="AW586" s="282"/>
      <c r="AX586" s="282"/>
      <c r="AY586" s="282"/>
      <c r="AZ586" s="282"/>
      <c r="BA586" s="282"/>
      <c r="BB586" s="282"/>
      <c r="BC586" s="282"/>
      <c r="BD586" s="282"/>
      <c r="BE586" s="282"/>
      <c r="BF586" s="282"/>
      <c r="BG586" s="282"/>
      <c r="BH586" s="282"/>
      <c r="BI586" s="282"/>
      <c r="BJ586" s="282"/>
      <c r="BK586" s="282"/>
      <c r="BL586" s="282"/>
      <c r="BM586" s="282"/>
      <c r="BN586" s="282"/>
      <c r="BO586" s="282"/>
      <c r="BP586" s="282"/>
      <c r="BQ586" s="282"/>
      <c r="BR586" s="282"/>
      <c r="BS586" s="282"/>
      <c r="BT586" s="282"/>
      <c r="BU586" s="282"/>
      <c r="BV586" s="282"/>
      <c r="BW586" s="282"/>
      <c r="BX586" s="282"/>
      <c r="BY586" s="282"/>
      <c r="BZ586" s="282"/>
      <c r="CA586" s="282"/>
      <c r="CB586" s="282"/>
      <c r="CC586" s="282"/>
      <c r="CD586" s="282"/>
      <c r="CE586" s="282"/>
      <c r="CF586" s="282"/>
      <c r="CG586" s="282"/>
      <c r="CH586" s="282"/>
      <c r="CI586" s="282"/>
      <c r="CJ586" s="282"/>
      <c r="CK586" s="282"/>
      <c r="CL586" s="282"/>
      <c r="CM586" s="282"/>
      <c r="CN586" s="282"/>
      <c r="CO586" s="282"/>
      <c r="CP586" s="282"/>
      <c r="CQ586" s="282"/>
      <c r="CR586" s="282"/>
      <c r="CS586" s="282"/>
      <c r="CT586" s="282"/>
      <c r="CU586" s="282"/>
      <c r="CV586" s="282"/>
      <c r="CW586" s="282"/>
      <c r="CX586" s="282"/>
      <c r="CY586" s="282"/>
      <c r="CZ586" s="282"/>
      <c r="DA586" s="282"/>
      <c r="DB586" s="282"/>
      <c r="DC586" s="282"/>
      <c r="DD586" s="282"/>
      <c r="DE586" s="282"/>
      <c r="DF586" s="282"/>
      <c r="DG586" s="282"/>
      <c r="DH586" s="282"/>
      <c r="DI586" s="282"/>
      <c r="DJ586" s="282"/>
      <c r="DK586" s="282"/>
      <c r="DL586" s="282"/>
      <c r="DM586" s="282"/>
      <c r="DN586" s="282"/>
      <c r="DO586" s="282"/>
      <c r="DP586" s="282"/>
      <c r="DQ586" s="282"/>
      <c r="DR586" s="282"/>
      <c r="DS586" s="282"/>
      <c r="DT586" s="282"/>
      <c r="DU586" s="282"/>
      <c r="DV586" s="282"/>
      <c r="DW586" s="282"/>
      <c r="DX586" s="282"/>
      <c r="DY586" s="282"/>
      <c r="DZ586" s="282"/>
      <c r="EA586" s="282"/>
      <c r="EB586" s="282"/>
      <c r="EC586" s="282"/>
      <c r="ED586" s="282"/>
      <c r="EE586" s="282"/>
      <c r="EF586" s="282"/>
      <c r="EG586" s="282"/>
      <c r="EH586" s="282"/>
      <c r="EI586" s="282"/>
      <c r="EJ586" s="282"/>
      <c r="EK586" s="282"/>
      <c r="EL586" s="282"/>
      <c r="EM586" s="282"/>
      <c r="EN586" s="282"/>
      <c r="EO586" s="282"/>
      <c r="EP586" s="282"/>
      <c r="EQ586" s="282"/>
      <c r="ER586" s="282"/>
      <c r="ES586" s="282"/>
      <c r="ET586" s="282"/>
      <c r="EU586" s="282"/>
      <c r="EV586" s="282"/>
      <c r="EW586" s="282"/>
      <c r="EX586" s="282"/>
      <c r="EY586" s="282"/>
      <c r="EZ586" s="282"/>
      <c r="FA586" s="282"/>
      <c r="FB586" s="282"/>
      <c r="FC586" s="282"/>
      <c r="FD586" s="282"/>
      <c r="FE586" s="282"/>
      <c r="FF586" s="282"/>
      <c r="FG586" s="282"/>
      <c r="FH586" s="282"/>
      <c r="FI586" s="282"/>
      <c r="FJ586" s="282"/>
      <c r="FK586" s="282"/>
      <c r="FL586" s="282"/>
      <c r="FM586" s="282"/>
      <c r="FN586" s="282"/>
      <c r="FO586" s="282"/>
      <c r="FP586" s="282"/>
      <c r="FQ586" s="282"/>
      <c r="FR586" s="282"/>
      <c r="FS586" s="282"/>
      <c r="FT586" s="282"/>
      <c r="FU586" s="282"/>
      <c r="FV586" s="282"/>
      <c r="FW586" s="282"/>
      <c r="FX586" s="282"/>
      <c r="FY586" s="282"/>
      <c r="FZ586" s="282"/>
      <c r="GA586" s="282"/>
      <c r="GB586" s="282"/>
      <c r="GC586" s="282"/>
      <c r="GD586" s="282"/>
      <c r="GE586" s="282"/>
      <c r="GF586" s="282"/>
      <c r="GG586" s="282"/>
      <c r="GH586" s="282"/>
      <c r="GI586" s="282"/>
      <c r="GJ586" s="282"/>
      <c r="GK586" s="282"/>
      <c r="GL586" s="282"/>
      <c r="GM586" s="282"/>
      <c r="GN586" s="282"/>
      <c r="GO586" s="282"/>
      <c r="GP586" s="282"/>
      <c r="GQ586" s="282"/>
      <c r="GR586" s="282"/>
      <c r="GS586" s="282"/>
      <c r="GT586" s="282"/>
      <c r="GU586" s="282"/>
      <c r="GV586" s="282"/>
      <c r="GW586" s="282"/>
      <c r="GX586" s="282"/>
      <c r="GY586" s="282"/>
      <c r="GZ586" s="282"/>
      <c r="HA586" s="282"/>
      <c r="HB586" s="282"/>
      <c r="HC586" s="282"/>
      <c r="HD586" s="282"/>
      <c r="HE586" s="282"/>
      <c r="HF586" s="282"/>
      <c r="HG586" s="282"/>
      <c r="HH586" s="282"/>
      <c r="HI586" s="282"/>
      <c r="HJ586" s="282"/>
      <c r="HK586" s="282"/>
      <c r="HL586" s="282"/>
      <c r="HM586" s="282"/>
      <c r="HN586" s="282"/>
      <c r="HO586" s="282"/>
      <c r="HP586" s="282"/>
      <c r="HQ586" s="282"/>
      <c r="HR586" s="282"/>
      <c r="HS586" s="282"/>
      <c r="HT586" s="282"/>
      <c r="HU586" s="282"/>
      <c r="HV586" s="282"/>
      <c r="HW586" s="282"/>
      <c r="HX586" s="282"/>
      <c r="HY586" s="282"/>
      <c r="HZ586" s="282"/>
      <c r="IA586" s="282"/>
      <c r="IB586" s="282"/>
      <c r="IC586" s="282"/>
      <c r="ID586" s="282"/>
      <c r="IE586" s="282"/>
      <c r="IF586" s="282"/>
      <c r="IG586" s="282"/>
      <c r="IH586" s="282"/>
      <c r="II586" s="282"/>
      <c r="IJ586" s="282"/>
      <c r="IK586" s="282"/>
    </row>
    <row r="587" spans="1:245">
      <c r="A587" s="301">
        <v>750026</v>
      </c>
      <c r="B587" s="314" t="s">
        <v>839</v>
      </c>
      <c r="C587" s="291" t="s">
        <v>563</v>
      </c>
      <c r="D587" s="291" t="s">
        <v>840</v>
      </c>
      <c r="E587" s="291" t="s">
        <v>529</v>
      </c>
      <c r="F587" s="292" t="s">
        <v>963</v>
      </c>
      <c r="G587" s="293">
        <f t="shared" si="77"/>
        <v>750026</v>
      </c>
      <c r="H587" s="293">
        <f>COUNTIF($J$4:J587,J587)</f>
        <v>2</v>
      </c>
      <c r="I587" s="293" t="str">
        <f>IF(H587=1,COUNTIF($H$4:H587,1),"")</f>
        <v/>
      </c>
      <c r="J587" s="294" t="str">
        <f t="shared" si="79"/>
        <v>手稲区01私立04小規模A・B・C</v>
      </c>
      <c r="K587" s="294" t="str">
        <f t="shared" si="78"/>
        <v>第２手稲あじさい保育園</v>
      </c>
      <c r="L587" s="295"/>
      <c r="M587" s="294"/>
      <c r="V587" s="282"/>
      <c r="W587" s="282"/>
      <c r="X587" s="282"/>
      <c r="Y587" s="282"/>
      <c r="Z587" s="282"/>
      <c r="AA587" s="282"/>
      <c r="AB587" s="282"/>
      <c r="AC587" s="282"/>
      <c r="AD587" s="282"/>
      <c r="AE587" s="282"/>
      <c r="AF587" s="282"/>
      <c r="AG587" s="282"/>
      <c r="AH587" s="282"/>
      <c r="AI587" s="282"/>
      <c r="AJ587" s="282"/>
      <c r="AK587" s="282"/>
      <c r="AL587" s="282"/>
      <c r="AM587" s="282"/>
      <c r="AN587" s="282"/>
      <c r="AO587" s="282"/>
      <c r="AP587" s="282"/>
      <c r="AQ587" s="282"/>
      <c r="AR587" s="282"/>
      <c r="AS587" s="282"/>
      <c r="AT587" s="282"/>
      <c r="AU587" s="282"/>
      <c r="AV587" s="282"/>
      <c r="AW587" s="282"/>
      <c r="AX587" s="282"/>
      <c r="AY587" s="282"/>
      <c r="AZ587" s="282"/>
      <c r="BA587" s="282"/>
      <c r="BB587" s="282"/>
      <c r="BC587" s="282"/>
      <c r="BD587" s="282"/>
      <c r="BE587" s="282"/>
      <c r="BF587" s="282"/>
      <c r="BG587" s="282"/>
      <c r="BH587" s="282"/>
      <c r="BI587" s="282"/>
      <c r="BJ587" s="282"/>
      <c r="BK587" s="282"/>
      <c r="BL587" s="282"/>
      <c r="BM587" s="282"/>
      <c r="BN587" s="282"/>
      <c r="BO587" s="282"/>
      <c r="BP587" s="282"/>
      <c r="BQ587" s="282"/>
      <c r="BR587" s="282"/>
      <c r="BS587" s="282"/>
      <c r="BT587" s="282"/>
      <c r="BU587" s="282"/>
      <c r="BV587" s="282"/>
      <c r="BW587" s="282"/>
      <c r="BX587" s="282"/>
      <c r="BY587" s="282"/>
      <c r="BZ587" s="282"/>
      <c r="CA587" s="282"/>
      <c r="CB587" s="282"/>
      <c r="CC587" s="282"/>
      <c r="CD587" s="282"/>
      <c r="CE587" s="282"/>
      <c r="CF587" s="282"/>
      <c r="CG587" s="282"/>
      <c r="CH587" s="282"/>
      <c r="CI587" s="282"/>
      <c r="CJ587" s="282"/>
      <c r="CK587" s="282"/>
      <c r="CL587" s="282"/>
      <c r="CM587" s="282"/>
      <c r="CN587" s="282"/>
      <c r="CO587" s="282"/>
      <c r="CP587" s="282"/>
      <c r="CQ587" s="282"/>
      <c r="CR587" s="282"/>
      <c r="CS587" s="282"/>
      <c r="CT587" s="282"/>
      <c r="CU587" s="282"/>
      <c r="CV587" s="282"/>
      <c r="CW587" s="282"/>
      <c r="CX587" s="282"/>
      <c r="CY587" s="282"/>
      <c r="CZ587" s="282"/>
      <c r="DA587" s="282"/>
      <c r="DB587" s="282"/>
      <c r="DC587" s="282"/>
      <c r="DD587" s="282"/>
      <c r="DE587" s="282"/>
      <c r="DF587" s="282"/>
      <c r="DG587" s="282"/>
      <c r="DH587" s="282"/>
      <c r="DI587" s="282"/>
      <c r="DJ587" s="282"/>
      <c r="DK587" s="282"/>
      <c r="DL587" s="282"/>
      <c r="DM587" s="282"/>
      <c r="DN587" s="282"/>
      <c r="DO587" s="282"/>
      <c r="DP587" s="282"/>
      <c r="DQ587" s="282"/>
      <c r="DR587" s="282"/>
      <c r="DS587" s="282"/>
      <c r="DT587" s="282"/>
      <c r="DU587" s="282"/>
      <c r="DV587" s="282"/>
      <c r="DW587" s="282"/>
      <c r="DX587" s="282"/>
      <c r="DY587" s="282"/>
      <c r="DZ587" s="282"/>
      <c r="EA587" s="282"/>
      <c r="EB587" s="282"/>
      <c r="EC587" s="282"/>
      <c r="ED587" s="282"/>
      <c r="EE587" s="282"/>
      <c r="EF587" s="282"/>
      <c r="EG587" s="282"/>
      <c r="EH587" s="282"/>
      <c r="EI587" s="282"/>
      <c r="EJ587" s="282"/>
      <c r="EK587" s="282"/>
      <c r="EL587" s="282"/>
      <c r="EM587" s="282"/>
      <c r="EN587" s="282"/>
      <c r="EO587" s="282"/>
      <c r="EP587" s="282"/>
      <c r="EQ587" s="282"/>
      <c r="ER587" s="282"/>
      <c r="ES587" s="282"/>
      <c r="ET587" s="282"/>
      <c r="EU587" s="282"/>
      <c r="EV587" s="282"/>
      <c r="EW587" s="282"/>
      <c r="EX587" s="282"/>
      <c r="EY587" s="282"/>
      <c r="EZ587" s="282"/>
      <c r="FA587" s="282"/>
      <c r="FB587" s="282"/>
      <c r="FC587" s="282"/>
      <c r="FD587" s="282"/>
      <c r="FE587" s="282"/>
      <c r="FF587" s="282"/>
      <c r="FG587" s="282"/>
      <c r="FH587" s="282"/>
      <c r="FI587" s="282"/>
      <c r="FJ587" s="282"/>
      <c r="FK587" s="282"/>
      <c r="FL587" s="282"/>
      <c r="FM587" s="282"/>
      <c r="FN587" s="282"/>
      <c r="FO587" s="282"/>
      <c r="FP587" s="282"/>
      <c r="FQ587" s="282"/>
      <c r="FR587" s="282"/>
      <c r="FS587" s="282"/>
      <c r="FT587" s="282"/>
      <c r="FU587" s="282"/>
      <c r="FV587" s="282"/>
      <c r="FW587" s="282"/>
      <c r="FX587" s="282"/>
      <c r="FY587" s="282"/>
      <c r="FZ587" s="282"/>
      <c r="GA587" s="282"/>
      <c r="GB587" s="282"/>
      <c r="GC587" s="282"/>
      <c r="GD587" s="282"/>
      <c r="GE587" s="282"/>
      <c r="GF587" s="282"/>
      <c r="GG587" s="282"/>
      <c r="GH587" s="282"/>
      <c r="GI587" s="282"/>
      <c r="GJ587" s="282"/>
      <c r="GK587" s="282"/>
      <c r="GL587" s="282"/>
      <c r="GM587" s="282"/>
      <c r="GN587" s="282"/>
      <c r="GO587" s="282"/>
      <c r="GP587" s="282"/>
      <c r="GQ587" s="282"/>
      <c r="GR587" s="282"/>
      <c r="GS587" s="282"/>
      <c r="GT587" s="282"/>
      <c r="GU587" s="282"/>
      <c r="GV587" s="282"/>
      <c r="GW587" s="282"/>
      <c r="GX587" s="282"/>
      <c r="GY587" s="282"/>
      <c r="GZ587" s="282"/>
      <c r="HA587" s="282"/>
      <c r="HB587" s="282"/>
      <c r="HC587" s="282"/>
      <c r="HD587" s="282"/>
      <c r="HE587" s="282"/>
      <c r="HF587" s="282"/>
      <c r="HG587" s="282"/>
      <c r="HH587" s="282"/>
      <c r="HI587" s="282"/>
      <c r="HJ587" s="282"/>
      <c r="HK587" s="282"/>
      <c r="HL587" s="282"/>
      <c r="HM587" s="282"/>
      <c r="HN587" s="282"/>
      <c r="HO587" s="282"/>
      <c r="HP587" s="282"/>
      <c r="HQ587" s="282"/>
      <c r="HR587" s="282"/>
      <c r="HS587" s="282"/>
      <c r="HT587" s="282"/>
      <c r="HU587" s="282"/>
      <c r="HV587" s="282"/>
      <c r="HW587" s="282"/>
      <c r="HX587" s="282"/>
      <c r="HY587" s="282"/>
      <c r="HZ587" s="282"/>
      <c r="IA587" s="282"/>
      <c r="IB587" s="282"/>
      <c r="IC587" s="282"/>
      <c r="ID587" s="282"/>
      <c r="IE587" s="282"/>
      <c r="IF587" s="282"/>
      <c r="IG587" s="282"/>
      <c r="IH587" s="282"/>
      <c r="II587" s="282"/>
      <c r="IJ587" s="282"/>
      <c r="IK587" s="282"/>
    </row>
    <row r="588" spans="1:245">
      <c r="A588" s="301">
        <v>750027</v>
      </c>
      <c r="B588" s="314" t="s">
        <v>839</v>
      </c>
      <c r="C588" s="291" t="s">
        <v>563</v>
      </c>
      <c r="D588" s="291" t="s">
        <v>840</v>
      </c>
      <c r="E588" s="291" t="s">
        <v>529</v>
      </c>
      <c r="F588" s="292" t="s">
        <v>964</v>
      </c>
      <c r="G588" s="293">
        <f t="shared" si="77"/>
        <v>750027</v>
      </c>
      <c r="H588" s="293">
        <f>COUNTIF($J$4:J588,J588)</f>
        <v>3</v>
      </c>
      <c r="I588" s="293" t="str">
        <f>IF(H588=1,COUNTIF($H$4:H588,1),"")</f>
        <v/>
      </c>
      <c r="J588" s="294" t="str">
        <f t="shared" si="79"/>
        <v>手稲区01私立04小規模A・B・C</v>
      </c>
      <c r="K588" s="294" t="str">
        <f t="shared" si="78"/>
        <v>手稲あじさい保育園</v>
      </c>
      <c r="L588" s="295"/>
      <c r="M588" s="294"/>
      <c r="V588" s="282"/>
      <c r="W588" s="282"/>
      <c r="X588" s="282"/>
      <c r="Y588" s="282"/>
      <c r="Z588" s="282"/>
      <c r="AA588" s="282"/>
      <c r="AB588" s="282"/>
      <c r="AC588" s="282"/>
      <c r="AD588" s="282"/>
      <c r="AE588" s="282"/>
      <c r="AF588" s="282"/>
      <c r="AG588" s="282"/>
      <c r="AH588" s="282"/>
      <c r="AI588" s="282"/>
      <c r="AJ588" s="282"/>
      <c r="AK588" s="282"/>
      <c r="AL588" s="282"/>
      <c r="AM588" s="282"/>
      <c r="AN588" s="282"/>
      <c r="AO588" s="282"/>
      <c r="AP588" s="282"/>
      <c r="AQ588" s="282"/>
      <c r="AR588" s="282"/>
      <c r="AS588" s="282"/>
      <c r="AT588" s="282"/>
      <c r="AU588" s="282"/>
      <c r="AV588" s="282"/>
      <c r="AW588" s="282"/>
      <c r="AX588" s="282"/>
      <c r="AY588" s="282"/>
      <c r="AZ588" s="282"/>
      <c r="BA588" s="282"/>
      <c r="BB588" s="282"/>
      <c r="BC588" s="282"/>
      <c r="BD588" s="282"/>
      <c r="BE588" s="282"/>
      <c r="BF588" s="282"/>
      <c r="BG588" s="282"/>
      <c r="BH588" s="282"/>
      <c r="BI588" s="282"/>
      <c r="BJ588" s="282"/>
      <c r="BK588" s="282"/>
      <c r="BL588" s="282"/>
      <c r="BM588" s="282"/>
      <c r="BN588" s="282"/>
      <c r="BO588" s="282"/>
      <c r="BP588" s="282"/>
      <c r="BQ588" s="282"/>
      <c r="BR588" s="282"/>
      <c r="BS588" s="282"/>
      <c r="BT588" s="282"/>
      <c r="BU588" s="282"/>
      <c r="BV588" s="282"/>
      <c r="BW588" s="282"/>
      <c r="BX588" s="282"/>
      <c r="BY588" s="282"/>
      <c r="BZ588" s="282"/>
      <c r="CA588" s="282"/>
      <c r="CB588" s="282"/>
      <c r="CC588" s="282"/>
      <c r="CD588" s="282"/>
      <c r="CE588" s="282"/>
      <c r="CF588" s="282"/>
      <c r="CG588" s="282"/>
      <c r="CH588" s="282"/>
      <c r="CI588" s="282"/>
      <c r="CJ588" s="282"/>
      <c r="CK588" s="282"/>
      <c r="CL588" s="282"/>
      <c r="CM588" s="282"/>
      <c r="CN588" s="282"/>
      <c r="CO588" s="282"/>
      <c r="CP588" s="282"/>
      <c r="CQ588" s="282"/>
      <c r="CR588" s="282"/>
      <c r="CS588" s="282"/>
      <c r="CT588" s="282"/>
      <c r="CU588" s="282"/>
      <c r="CV588" s="282"/>
      <c r="CW588" s="282"/>
      <c r="CX588" s="282"/>
      <c r="CY588" s="282"/>
      <c r="CZ588" s="282"/>
      <c r="DA588" s="282"/>
      <c r="DB588" s="282"/>
      <c r="DC588" s="282"/>
      <c r="DD588" s="282"/>
      <c r="DE588" s="282"/>
      <c r="DF588" s="282"/>
      <c r="DG588" s="282"/>
      <c r="DH588" s="282"/>
      <c r="DI588" s="282"/>
      <c r="DJ588" s="282"/>
      <c r="DK588" s="282"/>
      <c r="DL588" s="282"/>
      <c r="DM588" s="282"/>
      <c r="DN588" s="282"/>
      <c r="DO588" s="282"/>
      <c r="DP588" s="282"/>
      <c r="DQ588" s="282"/>
      <c r="DR588" s="282"/>
      <c r="DS588" s="282"/>
      <c r="DT588" s="282"/>
      <c r="DU588" s="282"/>
      <c r="DV588" s="282"/>
      <c r="DW588" s="282"/>
      <c r="DX588" s="282"/>
      <c r="DY588" s="282"/>
      <c r="DZ588" s="282"/>
      <c r="EA588" s="282"/>
      <c r="EB588" s="282"/>
      <c r="EC588" s="282"/>
      <c r="ED588" s="282"/>
      <c r="EE588" s="282"/>
      <c r="EF588" s="282"/>
      <c r="EG588" s="282"/>
      <c r="EH588" s="282"/>
      <c r="EI588" s="282"/>
      <c r="EJ588" s="282"/>
      <c r="EK588" s="282"/>
      <c r="EL588" s="282"/>
      <c r="EM588" s="282"/>
      <c r="EN588" s="282"/>
      <c r="EO588" s="282"/>
      <c r="EP588" s="282"/>
      <c r="EQ588" s="282"/>
      <c r="ER588" s="282"/>
      <c r="ES588" s="282"/>
      <c r="ET588" s="282"/>
      <c r="EU588" s="282"/>
      <c r="EV588" s="282"/>
      <c r="EW588" s="282"/>
      <c r="EX588" s="282"/>
      <c r="EY588" s="282"/>
      <c r="EZ588" s="282"/>
      <c r="FA588" s="282"/>
      <c r="FB588" s="282"/>
      <c r="FC588" s="282"/>
      <c r="FD588" s="282"/>
      <c r="FE588" s="282"/>
      <c r="FF588" s="282"/>
      <c r="FG588" s="282"/>
      <c r="FH588" s="282"/>
      <c r="FI588" s="282"/>
      <c r="FJ588" s="282"/>
      <c r="FK588" s="282"/>
      <c r="FL588" s="282"/>
      <c r="FM588" s="282"/>
      <c r="FN588" s="282"/>
      <c r="FO588" s="282"/>
      <c r="FP588" s="282"/>
      <c r="FQ588" s="282"/>
      <c r="FR588" s="282"/>
      <c r="FS588" s="282"/>
      <c r="FT588" s="282"/>
      <c r="FU588" s="282"/>
      <c r="FV588" s="282"/>
      <c r="FW588" s="282"/>
      <c r="FX588" s="282"/>
      <c r="FY588" s="282"/>
      <c r="FZ588" s="282"/>
      <c r="GA588" s="282"/>
      <c r="GB588" s="282"/>
      <c r="GC588" s="282"/>
      <c r="GD588" s="282"/>
      <c r="GE588" s="282"/>
      <c r="GF588" s="282"/>
      <c r="GG588" s="282"/>
      <c r="GH588" s="282"/>
      <c r="GI588" s="282"/>
      <c r="GJ588" s="282"/>
      <c r="GK588" s="282"/>
      <c r="GL588" s="282"/>
      <c r="GM588" s="282"/>
      <c r="GN588" s="282"/>
      <c r="GO588" s="282"/>
      <c r="GP588" s="282"/>
      <c r="GQ588" s="282"/>
      <c r="GR588" s="282"/>
      <c r="GS588" s="282"/>
      <c r="GT588" s="282"/>
      <c r="GU588" s="282"/>
      <c r="GV588" s="282"/>
      <c r="GW588" s="282"/>
      <c r="GX588" s="282"/>
      <c r="GY588" s="282"/>
      <c r="GZ588" s="282"/>
      <c r="HA588" s="282"/>
      <c r="HB588" s="282"/>
      <c r="HC588" s="282"/>
      <c r="HD588" s="282"/>
      <c r="HE588" s="282"/>
      <c r="HF588" s="282"/>
      <c r="HG588" s="282"/>
      <c r="HH588" s="282"/>
      <c r="HI588" s="282"/>
      <c r="HJ588" s="282"/>
      <c r="HK588" s="282"/>
      <c r="HL588" s="282"/>
      <c r="HM588" s="282"/>
      <c r="HN588" s="282"/>
      <c r="HO588" s="282"/>
      <c r="HP588" s="282"/>
      <c r="HQ588" s="282"/>
      <c r="HR588" s="282"/>
      <c r="HS588" s="282"/>
      <c r="HT588" s="282"/>
      <c r="HU588" s="282"/>
      <c r="HV588" s="282"/>
      <c r="HW588" s="282"/>
      <c r="HX588" s="282"/>
      <c r="HY588" s="282"/>
      <c r="HZ588" s="282"/>
      <c r="IA588" s="282"/>
      <c r="IB588" s="282"/>
      <c r="IC588" s="282"/>
      <c r="ID588" s="282"/>
      <c r="IE588" s="282"/>
      <c r="IF588" s="282"/>
      <c r="IG588" s="282"/>
      <c r="IH588" s="282"/>
      <c r="II588" s="282"/>
      <c r="IJ588" s="282"/>
      <c r="IK588" s="282"/>
    </row>
    <row r="589" spans="1:245">
      <c r="A589" s="301">
        <v>750030</v>
      </c>
      <c r="B589" s="314" t="s">
        <v>839</v>
      </c>
      <c r="C589" s="291" t="s">
        <v>563</v>
      </c>
      <c r="D589" s="291" t="s">
        <v>840</v>
      </c>
      <c r="E589" s="291" t="s">
        <v>529</v>
      </c>
      <c r="F589" s="292" t="s">
        <v>965</v>
      </c>
      <c r="G589" s="293">
        <f t="shared" si="77"/>
        <v>750030</v>
      </c>
      <c r="H589" s="293">
        <f>COUNTIF($J$4:J589,J589)</f>
        <v>4</v>
      </c>
      <c r="I589" s="293" t="str">
        <f>IF(H589=1,COUNTIF($H$4:H589,1),"")</f>
        <v/>
      </c>
      <c r="J589" s="294" t="str">
        <f t="shared" si="79"/>
        <v>手稲区01私立04小規模A・B・C</v>
      </c>
      <c r="K589" s="294" t="str">
        <f t="shared" si="78"/>
        <v>たからの杜星置保育園</v>
      </c>
      <c r="L589" s="295"/>
      <c r="M589" s="294"/>
      <c r="V589" s="282"/>
      <c r="W589" s="282"/>
      <c r="X589" s="282"/>
      <c r="Y589" s="282"/>
      <c r="Z589" s="282"/>
      <c r="AA589" s="282"/>
      <c r="AB589" s="282"/>
      <c r="AC589" s="282"/>
      <c r="AD589" s="282"/>
      <c r="AE589" s="282"/>
      <c r="AF589" s="282"/>
      <c r="AG589" s="282"/>
      <c r="AH589" s="282"/>
      <c r="AI589" s="282"/>
      <c r="AJ589" s="282"/>
      <c r="AK589" s="282"/>
      <c r="AL589" s="282"/>
      <c r="AM589" s="282"/>
      <c r="AN589" s="282"/>
      <c r="AO589" s="282"/>
      <c r="AP589" s="282"/>
      <c r="AQ589" s="282"/>
      <c r="AR589" s="282"/>
      <c r="AS589" s="282"/>
      <c r="AT589" s="282"/>
      <c r="AU589" s="282"/>
      <c r="AV589" s="282"/>
      <c r="AW589" s="282"/>
      <c r="AX589" s="282"/>
      <c r="AY589" s="282"/>
      <c r="AZ589" s="282"/>
      <c r="BA589" s="282"/>
      <c r="BB589" s="282"/>
      <c r="BC589" s="282"/>
      <c r="BD589" s="282"/>
      <c r="BE589" s="282"/>
      <c r="BF589" s="282"/>
      <c r="BG589" s="282"/>
      <c r="BH589" s="282"/>
      <c r="BI589" s="282"/>
      <c r="BJ589" s="282"/>
      <c r="BK589" s="282"/>
      <c r="BL589" s="282"/>
      <c r="BM589" s="282"/>
      <c r="BN589" s="282"/>
      <c r="BO589" s="282"/>
      <c r="BP589" s="282"/>
      <c r="BQ589" s="282"/>
      <c r="BR589" s="282"/>
      <c r="BS589" s="282"/>
      <c r="BT589" s="282"/>
      <c r="BU589" s="282"/>
      <c r="BV589" s="282"/>
      <c r="BW589" s="282"/>
      <c r="BX589" s="282"/>
      <c r="BY589" s="282"/>
      <c r="BZ589" s="282"/>
      <c r="CA589" s="282"/>
      <c r="CB589" s="282"/>
      <c r="CC589" s="282"/>
      <c r="CD589" s="282"/>
      <c r="CE589" s="282"/>
      <c r="CF589" s="282"/>
      <c r="CG589" s="282"/>
      <c r="CH589" s="282"/>
      <c r="CI589" s="282"/>
      <c r="CJ589" s="282"/>
      <c r="CK589" s="282"/>
      <c r="CL589" s="282"/>
      <c r="CM589" s="282"/>
      <c r="CN589" s="282"/>
      <c r="CO589" s="282"/>
      <c r="CP589" s="282"/>
      <c r="CQ589" s="282"/>
      <c r="CR589" s="282"/>
      <c r="CS589" s="282"/>
      <c r="CT589" s="282"/>
      <c r="CU589" s="282"/>
      <c r="CV589" s="282"/>
      <c r="CW589" s="282"/>
      <c r="CX589" s="282"/>
      <c r="CY589" s="282"/>
      <c r="CZ589" s="282"/>
      <c r="DA589" s="282"/>
      <c r="DB589" s="282"/>
      <c r="DC589" s="282"/>
      <c r="DD589" s="282"/>
      <c r="DE589" s="282"/>
      <c r="DF589" s="282"/>
      <c r="DG589" s="282"/>
      <c r="DH589" s="282"/>
      <c r="DI589" s="282"/>
      <c r="DJ589" s="282"/>
      <c r="DK589" s="282"/>
      <c r="DL589" s="282"/>
      <c r="DM589" s="282"/>
      <c r="DN589" s="282"/>
      <c r="DO589" s="282"/>
      <c r="DP589" s="282"/>
      <c r="DQ589" s="282"/>
      <c r="DR589" s="282"/>
      <c r="DS589" s="282"/>
      <c r="DT589" s="282"/>
      <c r="DU589" s="282"/>
      <c r="DV589" s="282"/>
      <c r="DW589" s="282"/>
      <c r="DX589" s="282"/>
      <c r="DY589" s="282"/>
      <c r="DZ589" s="282"/>
      <c r="EA589" s="282"/>
      <c r="EB589" s="282"/>
      <c r="EC589" s="282"/>
      <c r="ED589" s="282"/>
      <c r="EE589" s="282"/>
      <c r="EF589" s="282"/>
      <c r="EG589" s="282"/>
      <c r="EH589" s="282"/>
      <c r="EI589" s="282"/>
      <c r="EJ589" s="282"/>
      <c r="EK589" s="282"/>
      <c r="EL589" s="282"/>
      <c r="EM589" s="282"/>
      <c r="EN589" s="282"/>
      <c r="EO589" s="282"/>
      <c r="EP589" s="282"/>
      <c r="EQ589" s="282"/>
      <c r="ER589" s="282"/>
      <c r="ES589" s="282"/>
      <c r="ET589" s="282"/>
      <c r="EU589" s="282"/>
      <c r="EV589" s="282"/>
      <c r="EW589" s="282"/>
      <c r="EX589" s="282"/>
      <c r="EY589" s="282"/>
      <c r="EZ589" s="282"/>
      <c r="FA589" s="282"/>
      <c r="FB589" s="282"/>
      <c r="FC589" s="282"/>
      <c r="FD589" s="282"/>
      <c r="FE589" s="282"/>
      <c r="FF589" s="282"/>
      <c r="FG589" s="282"/>
      <c r="FH589" s="282"/>
      <c r="FI589" s="282"/>
      <c r="FJ589" s="282"/>
      <c r="FK589" s="282"/>
      <c r="FL589" s="282"/>
      <c r="FM589" s="282"/>
      <c r="FN589" s="282"/>
      <c r="FO589" s="282"/>
      <c r="FP589" s="282"/>
      <c r="FQ589" s="282"/>
      <c r="FR589" s="282"/>
      <c r="FS589" s="282"/>
      <c r="FT589" s="282"/>
      <c r="FU589" s="282"/>
      <c r="FV589" s="282"/>
      <c r="FW589" s="282"/>
      <c r="FX589" s="282"/>
      <c r="FY589" s="282"/>
      <c r="FZ589" s="282"/>
      <c r="GA589" s="282"/>
      <c r="GB589" s="282"/>
      <c r="GC589" s="282"/>
      <c r="GD589" s="282"/>
      <c r="GE589" s="282"/>
      <c r="GF589" s="282"/>
      <c r="GG589" s="282"/>
      <c r="GH589" s="282"/>
      <c r="GI589" s="282"/>
      <c r="GJ589" s="282"/>
      <c r="GK589" s="282"/>
      <c r="GL589" s="282"/>
      <c r="GM589" s="282"/>
      <c r="GN589" s="282"/>
      <c r="GO589" s="282"/>
      <c r="GP589" s="282"/>
      <c r="GQ589" s="282"/>
      <c r="GR589" s="282"/>
      <c r="GS589" s="282"/>
      <c r="GT589" s="282"/>
      <c r="GU589" s="282"/>
      <c r="GV589" s="282"/>
      <c r="GW589" s="282"/>
      <c r="GX589" s="282"/>
      <c r="GY589" s="282"/>
      <c r="GZ589" s="282"/>
      <c r="HA589" s="282"/>
      <c r="HB589" s="282"/>
      <c r="HC589" s="282"/>
      <c r="HD589" s="282"/>
      <c r="HE589" s="282"/>
      <c r="HF589" s="282"/>
      <c r="HG589" s="282"/>
      <c r="HH589" s="282"/>
      <c r="HI589" s="282"/>
      <c r="HJ589" s="282"/>
      <c r="HK589" s="282"/>
      <c r="HL589" s="282"/>
      <c r="HM589" s="282"/>
      <c r="HN589" s="282"/>
      <c r="HO589" s="282"/>
      <c r="HP589" s="282"/>
      <c r="HQ589" s="282"/>
      <c r="HR589" s="282"/>
      <c r="HS589" s="282"/>
      <c r="HT589" s="282"/>
      <c r="HU589" s="282"/>
      <c r="HV589" s="282"/>
      <c r="HW589" s="282"/>
      <c r="HX589" s="282"/>
      <c r="HY589" s="282"/>
      <c r="HZ589" s="282"/>
      <c r="IA589" s="282"/>
      <c r="IB589" s="282"/>
      <c r="IC589" s="282"/>
      <c r="ID589" s="282"/>
      <c r="IE589" s="282"/>
      <c r="IF589" s="282"/>
      <c r="IG589" s="282"/>
      <c r="IH589" s="282"/>
      <c r="II589" s="282"/>
      <c r="IJ589" s="282"/>
      <c r="IK589" s="282"/>
    </row>
    <row r="590" spans="1:245">
      <c r="A590" s="301">
        <v>750031</v>
      </c>
      <c r="B590" s="314" t="s">
        <v>839</v>
      </c>
      <c r="C590" s="291" t="s">
        <v>563</v>
      </c>
      <c r="D590" s="291" t="s">
        <v>840</v>
      </c>
      <c r="E590" s="291" t="s">
        <v>529</v>
      </c>
      <c r="F590" s="292" t="s">
        <v>966</v>
      </c>
      <c r="G590" s="293">
        <f t="shared" si="77"/>
        <v>750031</v>
      </c>
      <c r="H590" s="293">
        <f>COUNTIF($J$4:J590,J590)</f>
        <v>5</v>
      </c>
      <c r="I590" s="293" t="str">
        <f>IF(H590=1,COUNTIF($H$4:H590,1),"")</f>
        <v/>
      </c>
      <c r="J590" s="294" t="str">
        <f t="shared" si="79"/>
        <v>手稲区01私立04小規模A・B・C</v>
      </c>
      <c r="K590" s="294" t="str">
        <f t="shared" si="78"/>
        <v>さら～れ保育園富丘園</v>
      </c>
      <c r="L590" s="295"/>
      <c r="M590" s="294"/>
      <c r="V590" s="282"/>
      <c r="W590" s="282"/>
      <c r="X590" s="282"/>
      <c r="Y590" s="282"/>
      <c r="Z590" s="282"/>
      <c r="AA590" s="282"/>
      <c r="AB590" s="282"/>
      <c r="AC590" s="282"/>
      <c r="AD590" s="282"/>
      <c r="AE590" s="282"/>
      <c r="AF590" s="282"/>
      <c r="AG590" s="282"/>
      <c r="AH590" s="282"/>
      <c r="AI590" s="282"/>
      <c r="AJ590" s="282"/>
      <c r="AK590" s="282"/>
      <c r="AL590" s="282"/>
      <c r="AM590" s="282"/>
      <c r="AN590" s="282"/>
      <c r="AO590" s="282"/>
      <c r="AP590" s="282"/>
      <c r="AQ590" s="282"/>
      <c r="AR590" s="282"/>
      <c r="AS590" s="282"/>
      <c r="AT590" s="282"/>
      <c r="AU590" s="282"/>
      <c r="AV590" s="282"/>
      <c r="AW590" s="282"/>
      <c r="AX590" s="282"/>
      <c r="AY590" s="282"/>
      <c r="AZ590" s="282"/>
      <c r="BA590" s="282"/>
      <c r="BB590" s="282"/>
      <c r="BC590" s="282"/>
      <c r="BD590" s="282"/>
      <c r="BE590" s="282"/>
      <c r="BF590" s="282"/>
      <c r="BG590" s="282"/>
      <c r="BH590" s="282"/>
      <c r="BI590" s="282"/>
      <c r="BJ590" s="282"/>
      <c r="BK590" s="282"/>
      <c r="BL590" s="282"/>
      <c r="BM590" s="282"/>
      <c r="BN590" s="282"/>
      <c r="BO590" s="282"/>
      <c r="BP590" s="282"/>
      <c r="BQ590" s="282"/>
      <c r="BR590" s="282"/>
      <c r="BS590" s="282"/>
      <c r="BT590" s="282"/>
      <c r="BU590" s="282"/>
      <c r="BV590" s="282"/>
      <c r="BW590" s="282"/>
      <c r="BX590" s="282"/>
      <c r="BY590" s="282"/>
      <c r="BZ590" s="282"/>
      <c r="CA590" s="282"/>
      <c r="CB590" s="282"/>
      <c r="CC590" s="282"/>
      <c r="CD590" s="282"/>
      <c r="CE590" s="282"/>
      <c r="CF590" s="282"/>
      <c r="CG590" s="282"/>
      <c r="CH590" s="282"/>
      <c r="CI590" s="282"/>
      <c r="CJ590" s="282"/>
      <c r="CK590" s="282"/>
      <c r="CL590" s="282"/>
      <c r="CM590" s="282"/>
      <c r="CN590" s="282"/>
      <c r="CO590" s="282"/>
      <c r="CP590" s="282"/>
      <c r="CQ590" s="282"/>
      <c r="CR590" s="282"/>
      <c r="CS590" s="282"/>
      <c r="CT590" s="282"/>
      <c r="CU590" s="282"/>
      <c r="CV590" s="282"/>
      <c r="CW590" s="282"/>
      <c r="CX590" s="282"/>
      <c r="CY590" s="282"/>
      <c r="CZ590" s="282"/>
      <c r="DA590" s="282"/>
      <c r="DB590" s="282"/>
      <c r="DC590" s="282"/>
      <c r="DD590" s="282"/>
      <c r="DE590" s="282"/>
      <c r="DF590" s="282"/>
      <c r="DG590" s="282"/>
      <c r="DH590" s="282"/>
      <c r="DI590" s="282"/>
      <c r="DJ590" s="282"/>
      <c r="DK590" s="282"/>
      <c r="DL590" s="282"/>
      <c r="DM590" s="282"/>
      <c r="DN590" s="282"/>
      <c r="DO590" s="282"/>
      <c r="DP590" s="282"/>
      <c r="DQ590" s="282"/>
      <c r="DR590" s="282"/>
      <c r="DS590" s="282"/>
      <c r="DT590" s="282"/>
      <c r="DU590" s="282"/>
      <c r="DV590" s="282"/>
      <c r="DW590" s="282"/>
      <c r="DX590" s="282"/>
      <c r="DY590" s="282"/>
      <c r="DZ590" s="282"/>
      <c r="EA590" s="282"/>
      <c r="EB590" s="282"/>
      <c r="EC590" s="282"/>
      <c r="ED590" s="282"/>
      <c r="EE590" s="282"/>
      <c r="EF590" s="282"/>
      <c r="EG590" s="282"/>
      <c r="EH590" s="282"/>
      <c r="EI590" s="282"/>
      <c r="EJ590" s="282"/>
      <c r="EK590" s="282"/>
      <c r="EL590" s="282"/>
      <c r="EM590" s="282"/>
      <c r="EN590" s="282"/>
      <c r="EO590" s="282"/>
      <c r="EP590" s="282"/>
      <c r="EQ590" s="282"/>
      <c r="ER590" s="282"/>
      <c r="ES590" s="282"/>
      <c r="ET590" s="282"/>
      <c r="EU590" s="282"/>
      <c r="EV590" s="282"/>
      <c r="EW590" s="282"/>
      <c r="EX590" s="282"/>
      <c r="EY590" s="282"/>
      <c r="EZ590" s="282"/>
      <c r="FA590" s="282"/>
      <c r="FB590" s="282"/>
      <c r="FC590" s="282"/>
      <c r="FD590" s="282"/>
      <c r="FE590" s="282"/>
      <c r="FF590" s="282"/>
      <c r="FG590" s="282"/>
      <c r="FH590" s="282"/>
      <c r="FI590" s="282"/>
      <c r="FJ590" s="282"/>
      <c r="FK590" s="282"/>
      <c r="FL590" s="282"/>
      <c r="FM590" s="282"/>
      <c r="FN590" s="282"/>
      <c r="FO590" s="282"/>
      <c r="FP590" s="282"/>
      <c r="FQ590" s="282"/>
      <c r="FR590" s="282"/>
      <c r="FS590" s="282"/>
      <c r="FT590" s="282"/>
      <c r="FU590" s="282"/>
      <c r="FV590" s="282"/>
      <c r="FW590" s="282"/>
      <c r="FX590" s="282"/>
      <c r="FY590" s="282"/>
      <c r="FZ590" s="282"/>
      <c r="GA590" s="282"/>
      <c r="GB590" s="282"/>
      <c r="GC590" s="282"/>
      <c r="GD590" s="282"/>
      <c r="GE590" s="282"/>
      <c r="GF590" s="282"/>
      <c r="GG590" s="282"/>
      <c r="GH590" s="282"/>
      <c r="GI590" s="282"/>
      <c r="GJ590" s="282"/>
      <c r="GK590" s="282"/>
      <c r="GL590" s="282"/>
      <c r="GM590" s="282"/>
      <c r="GN590" s="282"/>
      <c r="GO590" s="282"/>
      <c r="GP590" s="282"/>
      <c r="GQ590" s="282"/>
      <c r="GR590" s="282"/>
      <c r="GS590" s="282"/>
      <c r="GT590" s="282"/>
      <c r="GU590" s="282"/>
      <c r="GV590" s="282"/>
      <c r="GW590" s="282"/>
      <c r="GX590" s="282"/>
      <c r="GY590" s="282"/>
      <c r="GZ590" s="282"/>
      <c r="HA590" s="282"/>
      <c r="HB590" s="282"/>
      <c r="HC590" s="282"/>
      <c r="HD590" s="282"/>
      <c r="HE590" s="282"/>
      <c r="HF590" s="282"/>
      <c r="HG590" s="282"/>
      <c r="HH590" s="282"/>
      <c r="HI590" s="282"/>
      <c r="HJ590" s="282"/>
      <c r="HK590" s="282"/>
      <c r="HL590" s="282"/>
      <c r="HM590" s="282"/>
      <c r="HN590" s="282"/>
      <c r="HO590" s="282"/>
      <c r="HP590" s="282"/>
      <c r="HQ590" s="282"/>
      <c r="HR590" s="282"/>
      <c r="HS590" s="282"/>
      <c r="HT590" s="282"/>
      <c r="HU590" s="282"/>
      <c r="HV590" s="282"/>
      <c r="HW590" s="282"/>
      <c r="HX590" s="282"/>
      <c r="HY590" s="282"/>
      <c r="HZ590" s="282"/>
      <c r="IA590" s="282"/>
      <c r="IB590" s="282"/>
      <c r="IC590" s="282"/>
      <c r="ID590" s="282"/>
      <c r="IE590" s="282"/>
      <c r="IF590" s="282"/>
      <c r="IG590" s="282"/>
      <c r="IH590" s="282"/>
      <c r="II590" s="282"/>
      <c r="IJ590" s="282"/>
      <c r="IK590" s="282"/>
    </row>
    <row r="591" spans="1:245">
      <c r="A591" s="301">
        <v>750032</v>
      </c>
      <c r="B591" s="314" t="s">
        <v>839</v>
      </c>
      <c r="C591" s="291" t="s">
        <v>563</v>
      </c>
      <c r="D591" s="291" t="s">
        <v>840</v>
      </c>
      <c r="E591" s="291" t="s">
        <v>529</v>
      </c>
      <c r="F591" s="292" t="s">
        <v>967</v>
      </c>
      <c r="G591" s="293">
        <f t="shared" si="77"/>
        <v>750032</v>
      </c>
      <c r="H591" s="293">
        <f>COUNTIF($J$4:J591,J591)</f>
        <v>6</v>
      </c>
      <c r="I591" s="293" t="str">
        <f>IF(H591=1,COUNTIF($H$4:H591,1),"")</f>
        <v/>
      </c>
      <c r="J591" s="294" t="str">
        <f t="shared" si="79"/>
        <v>手稲区01私立04小規模A・B・C</v>
      </c>
      <c r="K591" s="294" t="str">
        <f t="shared" si="78"/>
        <v>富丘ニンニン保育園</v>
      </c>
      <c r="L591" s="295"/>
      <c r="M591" s="294"/>
      <c r="V591" s="282"/>
      <c r="W591" s="282"/>
      <c r="X591" s="282"/>
      <c r="Y591" s="282"/>
      <c r="Z591" s="282"/>
      <c r="AA591" s="282"/>
      <c r="AB591" s="282"/>
      <c r="AC591" s="282"/>
      <c r="AD591" s="282"/>
      <c r="AE591" s="282"/>
      <c r="AF591" s="282"/>
      <c r="AG591" s="282"/>
      <c r="AH591" s="282"/>
      <c r="AI591" s="282"/>
      <c r="AJ591" s="282"/>
      <c r="AK591" s="282"/>
      <c r="AL591" s="282"/>
      <c r="AM591" s="282"/>
      <c r="AN591" s="282"/>
      <c r="AO591" s="282"/>
      <c r="AP591" s="282"/>
      <c r="AQ591" s="282"/>
      <c r="AR591" s="282"/>
      <c r="AS591" s="282"/>
      <c r="AT591" s="282"/>
      <c r="AU591" s="282"/>
      <c r="AV591" s="282"/>
      <c r="AW591" s="282"/>
      <c r="AX591" s="282"/>
      <c r="AY591" s="282"/>
      <c r="AZ591" s="282"/>
      <c r="BA591" s="282"/>
      <c r="BB591" s="282"/>
      <c r="BC591" s="282"/>
      <c r="BD591" s="282"/>
      <c r="BE591" s="282"/>
      <c r="BF591" s="282"/>
      <c r="BG591" s="282"/>
      <c r="BH591" s="282"/>
      <c r="BI591" s="282"/>
      <c r="BJ591" s="282"/>
      <c r="BK591" s="282"/>
      <c r="BL591" s="282"/>
      <c r="BM591" s="282"/>
      <c r="BN591" s="282"/>
      <c r="BO591" s="282"/>
      <c r="BP591" s="282"/>
      <c r="BQ591" s="282"/>
      <c r="BR591" s="282"/>
      <c r="BS591" s="282"/>
      <c r="BT591" s="282"/>
      <c r="BU591" s="282"/>
      <c r="BV591" s="282"/>
      <c r="BW591" s="282"/>
      <c r="BX591" s="282"/>
      <c r="BY591" s="282"/>
      <c r="BZ591" s="282"/>
      <c r="CA591" s="282"/>
      <c r="CB591" s="282"/>
      <c r="CC591" s="282"/>
      <c r="CD591" s="282"/>
      <c r="CE591" s="282"/>
      <c r="CF591" s="282"/>
      <c r="CG591" s="282"/>
      <c r="CH591" s="282"/>
      <c r="CI591" s="282"/>
      <c r="CJ591" s="282"/>
      <c r="CK591" s="282"/>
      <c r="CL591" s="282"/>
      <c r="CM591" s="282"/>
      <c r="CN591" s="282"/>
      <c r="CO591" s="282"/>
      <c r="CP591" s="282"/>
      <c r="CQ591" s="282"/>
      <c r="CR591" s="282"/>
      <c r="CS591" s="282"/>
      <c r="CT591" s="282"/>
      <c r="CU591" s="282"/>
      <c r="CV591" s="282"/>
      <c r="CW591" s="282"/>
      <c r="CX591" s="282"/>
      <c r="CY591" s="282"/>
      <c r="CZ591" s="282"/>
      <c r="DA591" s="282"/>
      <c r="DB591" s="282"/>
      <c r="DC591" s="282"/>
      <c r="DD591" s="282"/>
      <c r="DE591" s="282"/>
      <c r="DF591" s="282"/>
      <c r="DG591" s="282"/>
      <c r="DH591" s="282"/>
      <c r="DI591" s="282"/>
      <c r="DJ591" s="282"/>
      <c r="DK591" s="282"/>
      <c r="DL591" s="282"/>
      <c r="DM591" s="282"/>
      <c r="DN591" s="282"/>
      <c r="DO591" s="282"/>
      <c r="DP591" s="282"/>
      <c r="DQ591" s="282"/>
      <c r="DR591" s="282"/>
      <c r="DS591" s="282"/>
      <c r="DT591" s="282"/>
      <c r="DU591" s="282"/>
      <c r="DV591" s="282"/>
      <c r="DW591" s="282"/>
      <c r="DX591" s="282"/>
      <c r="DY591" s="282"/>
      <c r="DZ591" s="282"/>
      <c r="EA591" s="282"/>
      <c r="EB591" s="282"/>
      <c r="EC591" s="282"/>
      <c r="ED591" s="282"/>
      <c r="EE591" s="282"/>
      <c r="EF591" s="282"/>
      <c r="EG591" s="282"/>
      <c r="EH591" s="282"/>
      <c r="EI591" s="282"/>
      <c r="EJ591" s="282"/>
      <c r="EK591" s="282"/>
      <c r="EL591" s="282"/>
      <c r="EM591" s="282"/>
      <c r="EN591" s="282"/>
      <c r="EO591" s="282"/>
      <c r="EP591" s="282"/>
      <c r="EQ591" s="282"/>
      <c r="ER591" s="282"/>
      <c r="ES591" s="282"/>
      <c r="ET591" s="282"/>
      <c r="EU591" s="282"/>
      <c r="EV591" s="282"/>
      <c r="EW591" s="282"/>
      <c r="EX591" s="282"/>
      <c r="EY591" s="282"/>
      <c r="EZ591" s="282"/>
      <c r="FA591" s="282"/>
      <c r="FB591" s="282"/>
      <c r="FC591" s="282"/>
      <c r="FD591" s="282"/>
      <c r="FE591" s="282"/>
      <c r="FF591" s="282"/>
      <c r="FG591" s="282"/>
      <c r="FH591" s="282"/>
      <c r="FI591" s="282"/>
      <c r="FJ591" s="282"/>
      <c r="FK591" s="282"/>
      <c r="FL591" s="282"/>
      <c r="FM591" s="282"/>
      <c r="FN591" s="282"/>
      <c r="FO591" s="282"/>
      <c r="FP591" s="282"/>
      <c r="FQ591" s="282"/>
      <c r="FR591" s="282"/>
      <c r="FS591" s="282"/>
      <c r="FT591" s="282"/>
      <c r="FU591" s="282"/>
      <c r="FV591" s="282"/>
      <c r="FW591" s="282"/>
      <c r="FX591" s="282"/>
      <c r="FY591" s="282"/>
      <c r="FZ591" s="282"/>
      <c r="GA591" s="282"/>
      <c r="GB591" s="282"/>
      <c r="GC591" s="282"/>
      <c r="GD591" s="282"/>
      <c r="GE591" s="282"/>
      <c r="GF591" s="282"/>
      <c r="GG591" s="282"/>
      <c r="GH591" s="282"/>
      <c r="GI591" s="282"/>
      <c r="GJ591" s="282"/>
      <c r="GK591" s="282"/>
      <c r="GL591" s="282"/>
      <c r="GM591" s="282"/>
      <c r="GN591" s="282"/>
      <c r="GO591" s="282"/>
      <c r="GP591" s="282"/>
      <c r="GQ591" s="282"/>
      <c r="GR591" s="282"/>
      <c r="GS591" s="282"/>
      <c r="GT591" s="282"/>
      <c r="GU591" s="282"/>
      <c r="GV591" s="282"/>
      <c r="GW591" s="282"/>
      <c r="GX591" s="282"/>
      <c r="GY591" s="282"/>
      <c r="GZ591" s="282"/>
      <c r="HA591" s="282"/>
      <c r="HB591" s="282"/>
      <c r="HC591" s="282"/>
      <c r="HD591" s="282"/>
      <c r="HE591" s="282"/>
      <c r="HF591" s="282"/>
      <c r="HG591" s="282"/>
      <c r="HH591" s="282"/>
      <c r="HI591" s="282"/>
      <c r="HJ591" s="282"/>
      <c r="HK591" s="282"/>
      <c r="HL591" s="282"/>
      <c r="HM591" s="282"/>
      <c r="HN591" s="282"/>
      <c r="HO591" s="282"/>
      <c r="HP591" s="282"/>
      <c r="HQ591" s="282"/>
      <c r="HR591" s="282"/>
      <c r="HS591" s="282"/>
      <c r="HT591" s="282"/>
      <c r="HU591" s="282"/>
      <c r="HV591" s="282"/>
      <c r="HW591" s="282"/>
      <c r="HX591" s="282"/>
      <c r="HY591" s="282"/>
      <c r="HZ591" s="282"/>
      <c r="IA591" s="282"/>
      <c r="IB591" s="282"/>
      <c r="IC591" s="282"/>
      <c r="ID591" s="282"/>
      <c r="IE591" s="282"/>
      <c r="IF591" s="282"/>
      <c r="IG591" s="282"/>
      <c r="IH591" s="282"/>
      <c r="II591" s="282"/>
      <c r="IJ591" s="282"/>
      <c r="IK591" s="282"/>
    </row>
    <row r="592" spans="1:245">
      <c r="A592" s="301">
        <v>750035</v>
      </c>
      <c r="B592" s="314" t="s">
        <v>839</v>
      </c>
      <c r="C592" s="291" t="s">
        <v>563</v>
      </c>
      <c r="D592" s="291" t="s">
        <v>840</v>
      </c>
      <c r="E592" s="291" t="s">
        <v>529</v>
      </c>
      <c r="F592" s="292" t="s">
        <v>968</v>
      </c>
      <c r="G592" s="293">
        <f t="shared" si="77"/>
        <v>750035</v>
      </c>
      <c r="H592" s="293">
        <f>COUNTIF($J$4:J592,J592)</f>
        <v>7</v>
      </c>
      <c r="I592" s="293" t="str">
        <f>IF(H592=1,COUNTIF($H$4:H592,1),"")</f>
        <v/>
      </c>
      <c r="J592" s="294" t="str">
        <f t="shared" si="79"/>
        <v>手稲区01私立04小規模A・B・C</v>
      </c>
      <c r="K592" s="294" t="str">
        <f t="shared" si="78"/>
        <v>さら～れ保育園前田園</v>
      </c>
      <c r="L592" s="295"/>
      <c r="M592" s="294"/>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282"/>
      <c r="AY592" s="282"/>
      <c r="AZ592" s="282"/>
      <c r="BA592" s="282"/>
      <c r="BB592" s="282"/>
      <c r="BC592" s="282"/>
      <c r="BD592" s="282"/>
      <c r="BE592" s="282"/>
      <c r="BF592" s="282"/>
      <c r="BG592" s="282"/>
      <c r="BH592" s="282"/>
      <c r="BI592" s="282"/>
      <c r="BJ592" s="282"/>
      <c r="BK592" s="282"/>
      <c r="BL592" s="282"/>
      <c r="BM592" s="282"/>
      <c r="BN592" s="282"/>
      <c r="BO592" s="282"/>
      <c r="BP592" s="282"/>
      <c r="BQ592" s="282"/>
      <c r="BR592" s="282"/>
      <c r="BS592" s="282"/>
      <c r="BT592" s="282"/>
      <c r="BU592" s="282"/>
      <c r="BV592" s="282"/>
      <c r="BW592" s="282"/>
      <c r="BX592" s="282"/>
      <c r="BY592" s="282"/>
      <c r="BZ592" s="282"/>
      <c r="CA592" s="282"/>
      <c r="CB592" s="282"/>
      <c r="CC592" s="282"/>
      <c r="CD592" s="282"/>
      <c r="CE592" s="282"/>
      <c r="CF592" s="282"/>
      <c r="CG592" s="282"/>
      <c r="CH592" s="282"/>
      <c r="CI592" s="282"/>
      <c r="CJ592" s="282"/>
      <c r="CK592" s="282"/>
      <c r="CL592" s="282"/>
      <c r="CM592" s="282"/>
      <c r="CN592" s="282"/>
      <c r="CO592" s="282"/>
      <c r="CP592" s="282"/>
      <c r="CQ592" s="282"/>
      <c r="CR592" s="282"/>
      <c r="CS592" s="282"/>
      <c r="CT592" s="282"/>
      <c r="CU592" s="282"/>
      <c r="CV592" s="282"/>
      <c r="CW592" s="282"/>
      <c r="CX592" s="282"/>
      <c r="CY592" s="282"/>
      <c r="CZ592" s="282"/>
      <c r="DA592" s="282"/>
      <c r="DB592" s="282"/>
      <c r="DC592" s="282"/>
      <c r="DD592" s="282"/>
      <c r="DE592" s="282"/>
      <c r="DF592" s="282"/>
      <c r="DG592" s="282"/>
      <c r="DH592" s="282"/>
      <c r="DI592" s="282"/>
      <c r="DJ592" s="282"/>
      <c r="DK592" s="282"/>
      <c r="DL592" s="282"/>
      <c r="DM592" s="282"/>
      <c r="DN592" s="282"/>
      <c r="DO592" s="282"/>
      <c r="DP592" s="282"/>
      <c r="DQ592" s="282"/>
      <c r="DR592" s="282"/>
      <c r="DS592" s="282"/>
      <c r="DT592" s="282"/>
      <c r="DU592" s="282"/>
      <c r="DV592" s="282"/>
      <c r="DW592" s="282"/>
      <c r="DX592" s="282"/>
      <c r="DY592" s="282"/>
      <c r="DZ592" s="282"/>
      <c r="EA592" s="282"/>
      <c r="EB592" s="282"/>
      <c r="EC592" s="282"/>
      <c r="ED592" s="282"/>
      <c r="EE592" s="282"/>
      <c r="EF592" s="282"/>
      <c r="EG592" s="282"/>
      <c r="EH592" s="282"/>
      <c r="EI592" s="282"/>
      <c r="EJ592" s="282"/>
      <c r="EK592" s="282"/>
      <c r="EL592" s="282"/>
      <c r="EM592" s="282"/>
      <c r="EN592" s="282"/>
      <c r="EO592" s="282"/>
      <c r="EP592" s="282"/>
      <c r="EQ592" s="282"/>
      <c r="ER592" s="282"/>
      <c r="ES592" s="282"/>
      <c r="ET592" s="282"/>
      <c r="EU592" s="282"/>
      <c r="EV592" s="282"/>
      <c r="EW592" s="282"/>
      <c r="EX592" s="282"/>
      <c r="EY592" s="282"/>
      <c r="EZ592" s="282"/>
      <c r="FA592" s="282"/>
      <c r="FB592" s="282"/>
      <c r="FC592" s="282"/>
      <c r="FD592" s="282"/>
      <c r="FE592" s="282"/>
      <c r="FF592" s="282"/>
      <c r="FG592" s="282"/>
      <c r="FH592" s="282"/>
      <c r="FI592" s="282"/>
      <c r="FJ592" s="282"/>
      <c r="FK592" s="282"/>
      <c r="FL592" s="282"/>
      <c r="FM592" s="282"/>
      <c r="FN592" s="282"/>
      <c r="FO592" s="282"/>
      <c r="FP592" s="282"/>
      <c r="FQ592" s="282"/>
      <c r="FR592" s="282"/>
      <c r="FS592" s="282"/>
      <c r="FT592" s="282"/>
      <c r="FU592" s="282"/>
      <c r="FV592" s="282"/>
      <c r="FW592" s="282"/>
      <c r="FX592" s="282"/>
      <c r="FY592" s="282"/>
      <c r="FZ592" s="282"/>
      <c r="GA592" s="282"/>
      <c r="GB592" s="282"/>
      <c r="GC592" s="282"/>
      <c r="GD592" s="282"/>
      <c r="GE592" s="282"/>
      <c r="GF592" s="282"/>
      <c r="GG592" s="282"/>
      <c r="GH592" s="282"/>
      <c r="GI592" s="282"/>
      <c r="GJ592" s="282"/>
      <c r="GK592" s="282"/>
      <c r="GL592" s="282"/>
      <c r="GM592" s="282"/>
      <c r="GN592" s="282"/>
      <c r="GO592" s="282"/>
      <c r="GP592" s="282"/>
      <c r="GQ592" s="282"/>
      <c r="GR592" s="282"/>
      <c r="GS592" s="282"/>
      <c r="GT592" s="282"/>
      <c r="GU592" s="282"/>
      <c r="GV592" s="282"/>
      <c r="GW592" s="282"/>
      <c r="GX592" s="282"/>
      <c r="GY592" s="282"/>
      <c r="GZ592" s="282"/>
      <c r="HA592" s="282"/>
      <c r="HB592" s="282"/>
      <c r="HC592" s="282"/>
      <c r="HD592" s="282"/>
      <c r="HE592" s="282"/>
      <c r="HF592" s="282"/>
      <c r="HG592" s="282"/>
      <c r="HH592" s="282"/>
      <c r="HI592" s="282"/>
      <c r="HJ592" s="282"/>
      <c r="HK592" s="282"/>
      <c r="HL592" s="282"/>
      <c r="HM592" s="282"/>
      <c r="HN592" s="282"/>
      <c r="HO592" s="282"/>
      <c r="HP592" s="282"/>
      <c r="HQ592" s="282"/>
      <c r="HR592" s="282"/>
      <c r="HS592" s="282"/>
      <c r="HT592" s="282"/>
      <c r="HU592" s="282"/>
      <c r="HV592" s="282"/>
      <c r="HW592" s="282"/>
      <c r="HX592" s="282"/>
      <c r="HY592" s="282"/>
      <c r="HZ592" s="282"/>
      <c r="IA592" s="282"/>
      <c r="IB592" s="282"/>
      <c r="IC592" s="282"/>
      <c r="ID592" s="282"/>
      <c r="IE592" s="282"/>
      <c r="IF592" s="282"/>
      <c r="IG592" s="282"/>
      <c r="IH592" s="282"/>
      <c r="II592" s="282"/>
      <c r="IJ592" s="282"/>
      <c r="IK592" s="282"/>
    </row>
    <row r="593" spans="1:245">
      <c r="A593" s="301">
        <v>750039</v>
      </c>
      <c r="B593" s="314" t="s">
        <v>839</v>
      </c>
      <c r="C593" s="291" t="s">
        <v>563</v>
      </c>
      <c r="D593" s="291" t="s">
        <v>840</v>
      </c>
      <c r="E593" s="291" t="s">
        <v>529</v>
      </c>
      <c r="F593" s="292" t="s">
        <v>969</v>
      </c>
      <c r="G593" s="293">
        <f t="shared" si="77"/>
        <v>750039</v>
      </c>
      <c r="H593" s="293">
        <f>COUNTIF($J$4:J593,J593)</f>
        <v>8</v>
      </c>
      <c r="I593" s="293" t="str">
        <f>IF(H593=1,COUNTIF($H$4:H593,1),"")</f>
        <v/>
      </c>
      <c r="J593" s="294" t="str">
        <f t="shared" si="79"/>
        <v>手稲区01私立04小規模A・B・C</v>
      </c>
      <c r="K593" s="294" t="str">
        <f t="shared" si="78"/>
        <v>キラキラ乳児保育園</v>
      </c>
      <c r="L593" s="295"/>
      <c r="M593" s="294"/>
      <c r="V593" s="282"/>
      <c r="W593" s="282"/>
      <c r="X593" s="282"/>
      <c r="Y593" s="282"/>
      <c r="Z593" s="282"/>
      <c r="AA593" s="282"/>
      <c r="AB593" s="282"/>
      <c r="AC593" s="282"/>
      <c r="AD593" s="282"/>
      <c r="AE593" s="282"/>
      <c r="AF593" s="282"/>
      <c r="AG593" s="282"/>
      <c r="AH593" s="282"/>
      <c r="AI593" s="282"/>
      <c r="AJ593" s="282"/>
      <c r="AK593" s="282"/>
      <c r="AL593" s="282"/>
      <c r="AM593" s="282"/>
      <c r="AN593" s="282"/>
      <c r="AO593" s="282"/>
      <c r="AP593" s="282"/>
      <c r="AQ593" s="282"/>
      <c r="AR593" s="282"/>
      <c r="AS593" s="282"/>
      <c r="AT593" s="282"/>
      <c r="AU593" s="282"/>
      <c r="AV593" s="282"/>
      <c r="AW593" s="282"/>
      <c r="AX593" s="282"/>
      <c r="AY593" s="282"/>
      <c r="AZ593" s="282"/>
      <c r="BA593" s="282"/>
      <c r="BB593" s="282"/>
      <c r="BC593" s="282"/>
      <c r="BD593" s="282"/>
      <c r="BE593" s="282"/>
      <c r="BF593" s="282"/>
      <c r="BG593" s="282"/>
      <c r="BH593" s="282"/>
      <c r="BI593" s="282"/>
      <c r="BJ593" s="282"/>
      <c r="BK593" s="282"/>
      <c r="BL593" s="282"/>
      <c r="BM593" s="282"/>
      <c r="BN593" s="282"/>
      <c r="BO593" s="282"/>
      <c r="BP593" s="282"/>
      <c r="BQ593" s="282"/>
      <c r="BR593" s="282"/>
      <c r="BS593" s="282"/>
      <c r="BT593" s="282"/>
      <c r="BU593" s="282"/>
      <c r="BV593" s="282"/>
      <c r="BW593" s="282"/>
      <c r="BX593" s="282"/>
      <c r="BY593" s="282"/>
      <c r="BZ593" s="282"/>
      <c r="CA593" s="282"/>
      <c r="CB593" s="282"/>
      <c r="CC593" s="282"/>
      <c r="CD593" s="282"/>
      <c r="CE593" s="282"/>
      <c r="CF593" s="282"/>
      <c r="CG593" s="282"/>
      <c r="CH593" s="282"/>
      <c r="CI593" s="282"/>
      <c r="CJ593" s="282"/>
      <c r="CK593" s="282"/>
      <c r="CL593" s="282"/>
      <c r="CM593" s="282"/>
      <c r="CN593" s="282"/>
      <c r="CO593" s="282"/>
      <c r="CP593" s="282"/>
      <c r="CQ593" s="282"/>
      <c r="CR593" s="282"/>
      <c r="CS593" s="282"/>
      <c r="CT593" s="282"/>
      <c r="CU593" s="282"/>
      <c r="CV593" s="282"/>
      <c r="CW593" s="282"/>
      <c r="CX593" s="282"/>
      <c r="CY593" s="282"/>
      <c r="CZ593" s="282"/>
      <c r="DA593" s="282"/>
      <c r="DB593" s="282"/>
      <c r="DC593" s="282"/>
      <c r="DD593" s="282"/>
      <c r="DE593" s="282"/>
      <c r="DF593" s="282"/>
      <c r="DG593" s="282"/>
      <c r="DH593" s="282"/>
      <c r="DI593" s="282"/>
      <c r="DJ593" s="282"/>
      <c r="DK593" s="282"/>
      <c r="DL593" s="282"/>
      <c r="DM593" s="282"/>
      <c r="DN593" s="282"/>
      <c r="DO593" s="282"/>
      <c r="DP593" s="282"/>
      <c r="DQ593" s="282"/>
      <c r="DR593" s="282"/>
      <c r="DS593" s="282"/>
      <c r="DT593" s="282"/>
      <c r="DU593" s="282"/>
      <c r="DV593" s="282"/>
      <c r="DW593" s="282"/>
      <c r="DX593" s="282"/>
      <c r="DY593" s="282"/>
      <c r="DZ593" s="282"/>
      <c r="EA593" s="282"/>
      <c r="EB593" s="282"/>
      <c r="EC593" s="282"/>
      <c r="ED593" s="282"/>
      <c r="EE593" s="282"/>
      <c r="EF593" s="282"/>
      <c r="EG593" s="282"/>
      <c r="EH593" s="282"/>
      <c r="EI593" s="282"/>
      <c r="EJ593" s="282"/>
      <c r="EK593" s="282"/>
      <c r="EL593" s="282"/>
      <c r="EM593" s="282"/>
      <c r="EN593" s="282"/>
      <c r="EO593" s="282"/>
      <c r="EP593" s="282"/>
      <c r="EQ593" s="282"/>
      <c r="ER593" s="282"/>
      <c r="ES593" s="282"/>
      <c r="ET593" s="282"/>
      <c r="EU593" s="282"/>
      <c r="EV593" s="282"/>
      <c r="EW593" s="282"/>
      <c r="EX593" s="282"/>
      <c r="EY593" s="282"/>
      <c r="EZ593" s="282"/>
      <c r="FA593" s="282"/>
      <c r="FB593" s="282"/>
      <c r="FC593" s="282"/>
      <c r="FD593" s="282"/>
      <c r="FE593" s="282"/>
      <c r="FF593" s="282"/>
      <c r="FG593" s="282"/>
      <c r="FH593" s="282"/>
      <c r="FI593" s="282"/>
      <c r="FJ593" s="282"/>
      <c r="FK593" s="282"/>
      <c r="FL593" s="282"/>
      <c r="FM593" s="282"/>
      <c r="FN593" s="282"/>
      <c r="FO593" s="282"/>
      <c r="FP593" s="282"/>
      <c r="FQ593" s="282"/>
      <c r="FR593" s="282"/>
      <c r="FS593" s="282"/>
      <c r="FT593" s="282"/>
      <c r="FU593" s="282"/>
      <c r="FV593" s="282"/>
      <c r="FW593" s="282"/>
      <c r="FX593" s="282"/>
      <c r="FY593" s="282"/>
      <c r="FZ593" s="282"/>
      <c r="GA593" s="282"/>
      <c r="GB593" s="282"/>
      <c r="GC593" s="282"/>
      <c r="GD593" s="282"/>
      <c r="GE593" s="282"/>
      <c r="GF593" s="282"/>
      <c r="GG593" s="282"/>
      <c r="GH593" s="282"/>
      <c r="GI593" s="282"/>
      <c r="GJ593" s="282"/>
      <c r="GK593" s="282"/>
      <c r="GL593" s="282"/>
      <c r="GM593" s="282"/>
      <c r="GN593" s="282"/>
      <c r="GO593" s="282"/>
      <c r="GP593" s="282"/>
      <c r="GQ593" s="282"/>
      <c r="GR593" s="282"/>
      <c r="GS593" s="282"/>
      <c r="GT593" s="282"/>
      <c r="GU593" s="282"/>
      <c r="GV593" s="282"/>
      <c r="GW593" s="282"/>
      <c r="GX593" s="282"/>
      <c r="GY593" s="282"/>
      <c r="GZ593" s="282"/>
      <c r="HA593" s="282"/>
      <c r="HB593" s="282"/>
      <c r="HC593" s="282"/>
      <c r="HD593" s="282"/>
      <c r="HE593" s="282"/>
      <c r="HF593" s="282"/>
      <c r="HG593" s="282"/>
      <c r="HH593" s="282"/>
      <c r="HI593" s="282"/>
      <c r="HJ593" s="282"/>
      <c r="HK593" s="282"/>
      <c r="HL593" s="282"/>
      <c r="HM593" s="282"/>
      <c r="HN593" s="282"/>
      <c r="HO593" s="282"/>
      <c r="HP593" s="282"/>
      <c r="HQ593" s="282"/>
      <c r="HR593" s="282"/>
      <c r="HS593" s="282"/>
      <c r="HT593" s="282"/>
      <c r="HU593" s="282"/>
      <c r="HV593" s="282"/>
      <c r="HW593" s="282"/>
      <c r="HX593" s="282"/>
      <c r="HY593" s="282"/>
      <c r="HZ593" s="282"/>
      <c r="IA593" s="282"/>
      <c r="IB593" s="282"/>
      <c r="IC593" s="282"/>
      <c r="ID593" s="282"/>
      <c r="IE593" s="282"/>
      <c r="IF593" s="282"/>
      <c r="IG593" s="282"/>
      <c r="IH593" s="282"/>
      <c r="II593" s="282"/>
      <c r="IJ593" s="282"/>
      <c r="IK593" s="282"/>
    </row>
    <row r="594" spans="1:245">
      <c r="A594" s="301">
        <v>750044</v>
      </c>
      <c r="B594" s="314" t="s">
        <v>839</v>
      </c>
      <c r="C594" s="291" t="s">
        <v>563</v>
      </c>
      <c r="D594" s="291" t="s">
        <v>840</v>
      </c>
      <c r="E594" s="291" t="s">
        <v>529</v>
      </c>
      <c r="F594" s="292" t="s">
        <v>970</v>
      </c>
      <c r="G594" s="293">
        <f t="shared" si="77"/>
        <v>750044</v>
      </c>
      <c r="H594" s="293">
        <f>COUNTIF($J$4:J594,J594)</f>
        <v>9</v>
      </c>
      <c r="I594" s="293" t="str">
        <f>IF(H594=1,COUNTIF($H$4:H594,1),"")</f>
        <v/>
      </c>
      <c r="J594" s="294" t="str">
        <f t="shared" si="79"/>
        <v>手稲区01私立04小規模A・B・C</v>
      </c>
      <c r="K594" s="294" t="str">
        <f t="shared" si="78"/>
        <v>Ｓ．Ｔ．ナーサリーＳＣＨＯＯＬ手稲前田</v>
      </c>
      <c r="L594" s="295"/>
      <c r="M594" s="294"/>
      <c r="V594" s="282"/>
      <c r="W594" s="282"/>
      <c r="X594" s="282"/>
      <c r="Y594" s="282"/>
      <c r="Z594" s="282"/>
      <c r="AA594" s="282"/>
      <c r="AB594" s="282"/>
      <c r="AC594" s="282"/>
      <c r="AD594" s="282"/>
      <c r="AE594" s="282"/>
      <c r="AF594" s="282"/>
      <c r="AG594" s="282"/>
      <c r="AH594" s="282"/>
      <c r="AI594" s="282"/>
      <c r="AJ594" s="282"/>
      <c r="AK594" s="282"/>
      <c r="AL594" s="282"/>
      <c r="AM594" s="282"/>
      <c r="AN594" s="282"/>
      <c r="AO594" s="282"/>
      <c r="AP594" s="282"/>
      <c r="AQ594" s="282"/>
      <c r="AR594" s="282"/>
      <c r="AS594" s="282"/>
      <c r="AT594" s="282"/>
      <c r="AU594" s="282"/>
      <c r="AV594" s="282"/>
      <c r="AW594" s="282"/>
      <c r="AX594" s="282"/>
      <c r="AY594" s="282"/>
      <c r="AZ594" s="282"/>
      <c r="BA594" s="282"/>
      <c r="BB594" s="282"/>
      <c r="BC594" s="282"/>
      <c r="BD594" s="282"/>
      <c r="BE594" s="282"/>
      <c r="BF594" s="282"/>
      <c r="BG594" s="282"/>
      <c r="BH594" s="282"/>
      <c r="BI594" s="282"/>
      <c r="BJ594" s="282"/>
      <c r="BK594" s="282"/>
      <c r="BL594" s="282"/>
      <c r="BM594" s="282"/>
      <c r="BN594" s="282"/>
      <c r="BO594" s="282"/>
      <c r="BP594" s="282"/>
      <c r="BQ594" s="282"/>
      <c r="BR594" s="282"/>
      <c r="BS594" s="282"/>
      <c r="BT594" s="282"/>
      <c r="BU594" s="282"/>
      <c r="BV594" s="282"/>
      <c r="BW594" s="282"/>
      <c r="BX594" s="282"/>
      <c r="BY594" s="282"/>
      <c r="BZ594" s="282"/>
      <c r="CA594" s="282"/>
      <c r="CB594" s="282"/>
      <c r="CC594" s="282"/>
      <c r="CD594" s="282"/>
      <c r="CE594" s="282"/>
      <c r="CF594" s="282"/>
      <c r="CG594" s="282"/>
      <c r="CH594" s="282"/>
      <c r="CI594" s="282"/>
      <c r="CJ594" s="282"/>
      <c r="CK594" s="282"/>
      <c r="CL594" s="282"/>
      <c r="CM594" s="282"/>
      <c r="CN594" s="282"/>
      <c r="CO594" s="282"/>
      <c r="CP594" s="282"/>
      <c r="CQ594" s="282"/>
      <c r="CR594" s="282"/>
      <c r="CS594" s="282"/>
      <c r="CT594" s="282"/>
      <c r="CU594" s="282"/>
      <c r="CV594" s="282"/>
      <c r="CW594" s="282"/>
      <c r="CX594" s="282"/>
      <c r="CY594" s="282"/>
      <c r="CZ594" s="282"/>
      <c r="DA594" s="282"/>
      <c r="DB594" s="282"/>
      <c r="DC594" s="282"/>
      <c r="DD594" s="282"/>
      <c r="DE594" s="282"/>
      <c r="DF594" s="282"/>
      <c r="DG594" s="282"/>
      <c r="DH594" s="282"/>
      <c r="DI594" s="282"/>
      <c r="DJ594" s="282"/>
      <c r="DK594" s="282"/>
      <c r="DL594" s="282"/>
      <c r="DM594" s="282"/>
      <c r="DN594" s="282"/>
      <c r="DO594" s="282"/>
      <c r="DP594" s="282"/>
      <c r="DQ594" s="282"/>
      <c r="DR594" s="282"/>
      <c r="DS594" s="282"/>
      <c r="DT594" s="282"/>
      <c r="DU594" s="282"/>
      <c r="DV594" s="282"/>
      <c r="DW594" s="282"/>
      <c r="DX594" s="282"/>
      <c r="DY594" s="282"/>
      <c r="DZ594" s="282"/>
      <c r="EA594" s="282"/>
      <c r="EB594" s="282"/>
      <c r="EC594" s="282"/>
      <c r="ED594" s="282"/>
      <c r="EE594" s="282"/>
      <c r="EF594" s="282"/>
      <c r="EG594" s="282"/>
      <c r="EH594" s="282"/>
      <c r="EI594" s="282"/>
      <c r="EJ594" s="282"/>
      <c r="EK594" s="282"/>
      <c r="EL594" s="282"/>
      <c r="EM594" s="282"/>
      <c r="EN594" s="282"/>
      <c r="EO594" s="282"/>
      <c r="EP594" s="282"/>
      <c r="EQ594" s="282"/>
      <c r="ER594" s="282"/>
      <c r="ES594" s="282"/>
      <c r="ET594" s="282"/>
      <c r="EU594" s="282"/>
      <c r="EV594" s="282"/>
      <c r="EW594" s="282"/>
      <c r="EX594" s="282"/>
      <c r="EY594" s="282"/>
      <c r="EZ594" s="282"/>
      <c r="FA594" s="282"/>
      <c r="FB594" s="282"/>
      <c r="FC594" s="282"/>
      <c r="FD594" s="282"/>
      <c r="FE594" s="282"/>
      <c r="FF594" s="282"/>
      <c r="FG594" s="282"/>
      <c r="FH594" s="282"/>
      <c r="FI594" s="282"/>
      <c r="FJ594" s="282"/>
      <c r="FK594" s="282"/>
      <c r="FL594" s="282"/>
      <c r="FM594" s="282"/>
      <c r="FN594" s="282"/>
      <c r="FO594" s="282"/>
      <c r="FP594" s="282"/>
      <c r="FQ594" s="282"/>
      <c r="FR594" s="282"/>
      <c r="FS594" s="282"/>
      <c r="FT594" s="282"/>
      <c r="FU594" s="282"/>
      <c r="FV594" s="282"/>
      <c r="FW594" s="282"/>
      <c r="FX594" s="282"/>
      <c r="FY594" s="282"/>
      <c r="FZ594" s="282"/>
      <c r="GA594" s="282"/>
      <c r="GB594" s="282"/>
      <c r="GC594" s="282"/>
      <c r="GD594" s="282"/>
      <c r="GE594" s="282"/>
      <c r="GF594" s="282"/>
      <c r="GG594" s="282"/>
      <c r="GH594" s="282"/>
      <c r="GI594" s="282"/>
      <c r="GJ594" s="282"/>
      <c r="GK594" s="282"/>
      <c r="GL594" s="282"/>
      <c r="GM594" s="282"/>
      <c r="GN594" s="282"/>
      <c r="GO594" s="282"/>
      <c r="GP594" s="282"/>
      <c r="GQ594" s="282"/>
      <c r="GR594" s="282"/>
      <c r="GS594" s="282"/>
      <c r="GT594" s="282"/>
      <c r="GU594" s="282"/>
      <c r="GV594" s="282"/>
      <c r="GW594" s="282"/>
      <c r="GX594" s="282"/>
      <c r="GY594" s="282"/>
      <c r="GZ594" s="282"/>
      <c r="HA594" s="282"/>
      <c r="HB594" s="282"/>
      <c r="HC594" s="282"/>
      <c r="HD594" s="282"/>
      <c r="HE594" s="282"/>
      <c r="HF594" s="282"/>
      <c r="HG594" s="282"/>
      <c r="HH594" s="282"/>
      <c r="HI594" s="282"/>
      <c r="HJ594" s="282"/>
      <c r="HK594" s="282"/>
      <c r="HL594" s="282"/>
      <c r="HM594" s="282"/>
      <c r="HN594" s="282"/>
      <c r="HO594" s="282"/>
      <c r="HP594" s="282"/>
      <c r="HQ594" s="282"/>
      <c r="HR594" s="282"/>
      <c r="HS594" s="282"/>
      <c r="HT594" s="282"/>
      <c r="HU594" s="282"/>
      <c r="HV594" s="282"/>
      <c r="HW594" s="282"/>
      <c r="HX594" s="282"/>
      <c r="HY594" s="282"/>
      <c r="HZ594" s="282"/>
      <c r="IA594" s="282"/>
      <c r="IB594" s="282"/>
      <c r="IC594" s="282"/>
      <c r="ID594" s="282"/>
      <c r="IE594" s="282"/>
      <c r="IF594" s="282"/>
      <c r="IG594" s="282"/>
      <c r="IH594" s="282"/>
      <c r="II594" s="282"/>
      <c r="IJ594" s="282"/>
      <c r="IK594" s="282"/>
    </row>
    <row r="595" spans="1:245">
      <c r="A595" s="301">
        <v>600029</v>
      </c>
      <c r="B595" s="314" t="s">
        <v>997</v>
      </c>
      <c r="C595" s="291" t="s">
        <v>563</v>
      </c>
      <c r="D595" s="291" t="s">
        <v>840</v>
      </c>
      <c r="E595" s="291" t="s">
        <v>320</v>
      </c>
      <c r="F595" s="292" t="s">
        <v>937</v>
      </c>
      <c r="G595" s="293">
        <f>A595</f>
        <v>600029</v>
      </c>
      <c r="H595" s="293">
        <f>COUNTIF($J$4:J595,J595)</f>
        <v>1</v>
      </c>
      <c r="I595" s="293">
        <f>IF(H595=1,COUNTIF($H$4:H595,1),"")</f>
        <v>61</v>
      </c>
      <c r="J595" s="294" t="str">
        <f>$E595&amp;$B595&amp;$C595</f>
        <v>南区03公設民営04小規模A・B・C</v>
      </c>
      <c r="K595" s="294" t="str">
        <f>$F595</f>
        <v>札幌市南区保育・子育て支援センター</v>
      </c>
      <c r="L595" s="295"/>
      <c r="M595" s="294"/>
      <c r="V595" s="282"/>
      <c r="W595" s="282"/>
      <c r="X595" s="282"/>
      <c r="Y595" s="282"/>
      <c r="Z595" s="282"/>
      <c r="AA595" s="282"/>
      <c r="AB595" s="282"/>
      <c r="AC595" s="282"/>
      <c r="AD595" s="282"/>
      <c r="AE595" s="282"/>
      <c r="AF595" s="282"/>
      <c r="AG595" s="282"/>
      <c r="AH595" s="282"/>
      <c r="AI595" s="282"/>
      <c r="AJ595" s="282"/>
      <c r="AK595" s="282"/>
      <c r="AL595" s="282"/>
      <c r="AM595" s="282"/>
      <c r="AN595" s="282"/>
      <c r="AO595" s="282"/>
      <c r="AP595" s="282"/>
      <c r="AQ595" s="282"/>
      <c r="AR595" s="282"/>
      <c r="AS595" s="282"/>
      <c r="AT595" s="282"/>
      <c r="AU595" s="282"/>
      <c r="AV595" s="282"/>
      <c r="AW595" s="282"/>
      <c r="AX595" s="282"/>
      <c r="AY595" s="282"/>
      <c r="AZ595" s="282"/>
      <c r="BA595" s="282"/>
      <c r="BB595" s="282"/>
      <c r="BC595" s="282"/>
      <c r="BD595" s="282"/>
      <c r="BE595" s="282"/>
      <c r="BF595" s="282"/>
      <c r="BG595" s="282"/>
      <c r="BH595" s="282"/>
      <c r="BI595" s="282"/>
      <c r="BJ595" s="282"/>
      <c r="BK595" s="282"/>
      <c r="BL595" s="282"/>
      <c r="BM595" s="282"/>
      <c r="BN595" s="282"/>
      <c r="BO595" s="282"/>
      <c r="BP595" s="282"/>
      <c r="BQ595" s="282"/>
      <c r="BR595" s="282"/>
      <c r="BS595" s="282"/>
      <c r="BT595" s="282"/>
      <c r="BU595" s="282"/>
      <c r="BV595" s="282"/>
      <c r="BW595" s="282"/>
      <c r="BX595" s="282"/>
      <c r="BY595" s="282"/>
      <c r="BZ595" s="282"/>
      <c r="CA595" s="282"/>
      <c r="CB595" s="282"/>
      <c r="CC595" s="282"/>
      <c r="CD595" s="282"/>
      <c r="CE595" s="282"/>
      <c r="CF595" s="282"/>
      <c r="CG595" s="282"/>
      <c r="CH595" s="282"/>
      <c r="CI595" s="282"/>
      <c r="CJ595" s="282"/>
      <c r="CK595" s="282"/>
      <c r="CL595" s="282"/>
      <c r="CM595" s="282"/>
      <c r="CN595" s="282"/>
      <c r="CO595" s="282"/>
      <c r="CP595" s="282"/>
      <c r="CQ595" s="282"/>
      <c r="CR595" s="282"/>
      <c r="CS595" s="282"/>
      <c r="CT595" s="282"/>
      <c r="CU595" s="282"/>
      <c r="CV595" s="282"/>
      <c r="CW595" s="282"/>
      <c r="CX595" s="282"/>
      <c r="CY595" s="282"/>
      <c r="CZ595" s="282"/>
      <c r="DA595" s="282"/>
      <c r="DB595" s="282"/>
      <c r="DC595" s="282"/>
      <c r="DD595" s="282"/>
      <c r="DE595" s="282"/>
      <c r="DF595" s="282"/>
      <c r="DG595" s="282"/>
      <c r="DH595" s="282"/>
      <c r="DI595" s="282"/>
      <c r="DJ595" s="282"/>
      <c r="DK595" s="282"/>
      <c r="DL595" s="282"/>
      <c r="DM595" s="282"/>
      <c r="DN595" s="282"/>
      <c r="DO595" s="282"/>
      <c r="DP595" s="282"/>
      <c r="DQ595" s="282"/>
      <c r="DR595" s="282"/>
      <c r="DS595" s="282"/>
      <c r="DT595" s="282"/>
      <c r="DU595" s="282"/>
      <c r="DV595" s="282"/>
      <c r="DW595" s="282"/>
      <c r="DX595" s="282"/>
      <c r="DY595" s="282"/>
      <c r="DZ595" s="282"/>
      <c r="EA595" s="282"/>
      <c r="EB595" s="282"/>
      <c r="EC595" s="282"/>
      <c r="ED595" s="282"/>
      <c r="EE595" s="282"/>
      <c r="EF595" s="282"/>
      <c r="EG595" s="282"/>
      <c r="EH595" s="282"/>
      <c r="EI595" s="282"/>
      <c r="EJ595" s="282"/>
      <c r="EK595" s="282"/>
      <c r="EL595" s="282"/>
      <c r="EM595" s="282"/>
      <c r="EN595" s="282"/>
      <c r="EO595" s="282"/>
      <c r="EP595" s="282"/>
      <c r="EQ595" s="282"/>
      <c r="ER595" s="282"/>
      <c r="ES595" s="282"/>
      <c r="ET595" s="282"/>
      <c r="EU595" s="282"/>
      <c r="EV595" s="282"/>
      <c r="EW595" s="282"/>
      <c r="EX595" s="282"/>
      <c r="EY595" s="282"/>
      <c r="EZ595" s="282"/>
      <c r="FA595" s="282"/>
      <c r="FB595" s="282"/>
      <c r="FC595" s="282"/>
      <c r="FD595" s="282"/>
      <c r="FE595" s="282"/>
      <c r="FF595" s="282"/>
      <c r="FG595" s="282"/>
      <c r="FH595" s="282"/>
      <c r="FI595" s="282"/>
      <c r="FJ595" s="282"/>
      <c r="FK595" s="282"/>
      <c r="FL595" s="282"/>
      <c r="FM595" s="282"/>
      <c r="FN595" s="282"/>
      <c r="FO595" s="282"/>
      <c r="FP595" s="282"/>
      <c r="FQ595" s="282"/>
      <c r="FR595" s="282"/>
      <c r="FS595" s="282"/>
      <c r="FT595" s="282"/>
      <c r="FU595" s="282"/>
      <c r="FV595" s="282"/>
      <c r="FW595" s="282"/>
      <c r="FX595" s="282"/>
      <c r="FY595" s="282"/>
      <c r="FZ595" s="282"/>
      <c r="GA595" s="282"/>
      <c r="GB595" s="282"/>
      <c r="GC595" s="282"/>
      <c r="GD595" s="282"/>
      <c r="GE595" s="282"/>
      <c r="GF595" s="282"/>
      <c r="GG595" s="282"/>
      <c r="GH595" s="282"/>
      <c r="GI595" s="282"/>
      <c r="GJ595" s="282"/>
      <c r="GK595" s="282"/>
      <c r="GL595" s="282"/>
      <c r="GM595" s="282"/>
      <c r="GN595" s="282"/>
      <c r="GO595" s="282"/>
      <c r="GP595" s="282"/>
      <c r="GQ595" s="282"/>
      <c r="GR595" s="282"/>
      <c r="GS595" s="282"/>
      <c r="GT595" s="282"/>
      <c r="GU595" s="282"/>
      <c r="GV595" s="282"/>
      <c r="GW595" s="282"/>
      <c r="GX595" s="282"/>
      <c r="GY595" s="282"/>
      <c r="GZ595" s="282"/>
      <c r="HA595" s="282"/>
      <c r="HB595" s="282"/>
      <c r="HC595" s="282"/>
      <c r="HD595" s="282"/>
      <c r="HE595" s="282"/>
      <c r="HF595" s="282"/>
      <c r="HG595" s="282"/>
      <c r="HH595" s="282"/>
      <c r="HI595" s="282"/>
      <c r="HJ595" s="282"/>
      <c r="HK595" s="282"/>
      <c r="HL595" s="282"/>
      <c r="HM595" s="282"/>
      <c r="HN595" s="282"/>
      <c r="HO595" s="282"/>
      <c r="HP595" s="282"/>
      <c r="HQ595" s="282"/>
      <c r="HR595" s="282"/>
      <c r="HS595" s="282"/>
      <c r="HT595" s="282"/>
      <c r="HU595" s="282"/>
      <c r="HV595" s="282"/>
      <c r="HW595" s="282"/>
      <c r="HX595" s="282"/>
      <c r="HY595" s="282"/>
      <c r="HZ595" s="282"/>
      <c r="IA595" s="282"/>
      <c r="IB595" s="282"/>
      <c r="IC595" s="282"/>
      <c r="ID595" s="282"/>
      <c r="IE595" s="282"/>
      <c r="IF595" s="282"/>
      <c r="IG595" s="282"/>
      <c r="IH595" s="282"/>
      <c r="II595" s="282"/>
      <c r="IJ595" s="282"/>
      <c r="IK595" s="282"/>
    </row>
    <row r="596" spans="1:245">
      <c r="A596" s="301">
        <v>200062</v>
      </c>
      <c r="B596" s="314" t="s">
        <v>839</v>
      </c>
      <c r="C596" s="291" t="s">
        <v>984</v>
      </c>
      <c r="D596" s="291" t="s">
        <v>985</v>
      </c>
      <c r="E596" s="291" t="s">
        <v>358</v>
      </c>
      <c r="F596" s="292" t="s">
        <v>986</v>
      </c>
      <c r="G596" s="293">
        <f t="shared" si="77"/>
        <v>200062</v>
      </c>
      <c r="H596" s="293">
        <f>COUNTIF($J$4:J596,J596)</f>
        <v>1</v>
      </c>
      <c r="I596" s="293">
        <f>IF(H596=1,COUNTIF($H$4:H596,1),"")</f>
        <v>62</v>
      </c>
      <c r="J596" s="294" t="str">
        <f t="shared" si="79"/>
        <v>北区01私立05家庭的</v>
      </c>
      <c r="K596" s="294" t="str">
        <f t="shared" si="78"/>
        <v>保育室どんぐり</v>
      </c>
      <c r="L596" s="295"/>
      <c r="M596" s="294"/>
      <c r="V596" s="282"/>
      <c r="W596" s="282"/>
      <c r="X596" s="282"/>
      <c r="Y596" s="282"/>
      <c r="Z596" s="282"/>
      <c r="AA596" s="282"/>
      <c r="AB596" s="282"/>
      <c r="AC596" s="282"/>
      <c r="AD596" s="282"/>
      <c r="AE596" s="282"/>
      <c r="AF596" s="282"/>
      <c r="AG596" s="282"/>
      <c r="AH596" s="282"/>
      <c r="AI596" s="282"/>
      <c r="AJ596" s="282"/>
      <c r="AK596" s="282"/>
      <c r="AL596" s="282"/>
      <c r="AM596" s="282"/>
      <c r="AN596" s="282"/>
      <c r="AO596" s="282"/>
      <c r="AP596" s="282"/>
      <c r="AQ596" s="282"/>
      <c r="AR596" s="282"/>
      <c r="AS596" s="282"/>
      <c r="AT596" s="282"/>
      <c r="AU596" s="282"/>
      <c r="AV596" s="282"/>
      <c r="AW596" s="282"/>
      <c r="AX596" s="282"/>
      <c r="AY596" s="282"/>
      <c r="AZ596" s="282"/>
      <c r="BA596" s="282"/>
      <c r="BB596" s="282"/>
      <c r="BC596" s="282"/>
      <c r="BD596" s="282"/>
      <c r="BE596" s="282"/>
      <c r="BF596" s="282"/>
      <c r="BG596" s="282"/>
      <c r="BH596" s="282"/>
      <c r="BI596" s="282"/>
      <c r="BJ596" s="282"/>
      <c r="BK596" s="282"/>
      <c r="BL596" s="282"/>
      <c r="BM596" s="282"/>
      <c r="BN596" s="282"/>
      <c r="BO596" s="282"/>
      <c r="BP596" s="282"/>
      <c r="BQ596" s="282"/>
      <c r="BR596" s="282"/>
      <c r="BS596" s="282"/>
      <c r="BT596" s="282"/>
      <c r="BU596" s="282"/>
      <c r="BV596" s="282"/>
      <c r="BW596" s="282"/>
      <c r="BX596" s="282"/>
      <c r="BY596" s="282"/>
      <c r="BZ596" s="282"/>
      <c r="CA596" s="282"/>
      <c r="CB596" s="282"/>
      <c r="CC596" s="282"/>
      <c r="CD596" s="282"/>
      <c r="CE596" s="282"/>
      <c r="CF596" s="282"/>
      <c r="CG596" s="282"/>
      <c r="CH596" s="282"/>
      <c r="CI596" s="282"/>
      <c r="CJ596" s="282"/>
      <c r="CK596" s="282"/>
      <c r="CL596" s="282"/>
      <c r="CM596" s="282"/>
      <c r="CN596" s="282"/>
      <c r="CO596" s="282"/>
      <c r="CP596" s="282"/>
      <c r="CQ596" s="282"/>
      <c r="CR596" s="282"/>
      <c r="CS596" s="282"/>
      <c r="CT596" s="282"/>
      <c r="CU596" s="282"/>
      <c r="CV596" s="282"/>
      <c r="CW596" s="282"/>
      <c r="CX596" s="282"/>
      <c r="CY596" s="282"/>
      <c r="CZ596" s="282"/>
      <c r="DA596" s="282"/>
      <c r="DB596" s="282"/>
      <c r="DC596" s="282"/>
      <c r="DD596" s="282"/>
      <c r="DE596" s="282"/>
      <c r="DF596" s="282"/>
      <c r="DG596" s="282"/>
      <c r="DH596" s="282"/>
      <c r="DI596" s="282"/>
      <c r="DJ596" s="282"/>
      <c r="DK596" s="282"/>
      <c r="DL596" s="282"/>
      <c r="DM596" s="282"/>
      <c r="DN596" s="282"/>
      <c r="DO596" s="282"/>
      <c r="DP596" s="282"/>
      <c r="DQ596" s="282"/>
      <c r="DR596" s="282"/>
      <c r="DS596" s="282"/>
      <c r="DT596" s="282"/>
      <c r="DU596" s="282"/>
      <c r="DV596" s="282"/>
      <c r="DW596" s="282"/>
      <c r="DX596" s="282"/>
      <c r="DY596" s="282"/>
      <c r="DZ596" s="282"/>
      <c r="EA596" s="282"/>
      <c r="EB596" s="282"/>
      <c r="EC596" s="282"/>
      <c r="ED596" s="282"/>
      <c r="EE596" s="282"/>
      <c r="EF596" s="282"/>
      <c r="EG596" s="282"/>
      <c r="EH596" s="282"/>
      <c r="EI596" s="282"/>
      <c r="EJ596" s="282"/>
      <c r="EK596" s="282"/>
      <c r="EL596" s="282"/>
      <c r="EM596" s="282"/>
      <c r="EN596" s="282"/>
      <c r="EO596" s="282"/>
      <c r="EP596" s="282"/>
      <c r="EQ596" s="282"/>
      <c r="ER596" s="282"/>
      <c r="ES596" s="282"/>
      <c r="ET596" s="282"/>
      <c r="EU596" s="282"/>
      <c r="EV596" s="282"/>
      <c r="EW596" s="282"/>
      <c r="EX596" s="282"/>
      <c r="EY596" s="282"/>
      <c r="EZ596" s="282"/>
      <c r="FA596" s="282"/>
      <c r="FB596" s="282"/>
      <c r="FC596" s="282"/>
      <c r="FD596" s="282"/>
      <c r="FE596" s="282"/>
      <c r="FF596" s="282"/>
      <c r="FG596" s="282"/>
      <c r="FH596" s="282"/>
      <c r="FI596" s="282"/>
      <c r="FJ596" s="282"/>
      <c r="FK596" s="282"/>
      <c r="FL596" s="282"/>
      <c r="FM596" s="282"/>
      <c r="FN596" s="282"/>
      <c r="FO596" s="282"/>
      <c r="FP596" s="282"/>
      <c r="FQ596" s="282"/>
      <c r="FR596" s="282"/>
      <c r="FS596" s="282"/>
      <c r="FT596" s="282"/>
      <c r="FU596" s="282"/>
      <c r="FV596" s="282"/>
      <c r="FW596" s="282"/>
      <c r="FX596" s="282"/>
      <c r="FY596" s="282"/>
      <c r="FZ596" s="282"/>
      <c r="GA596" s="282"/>
      <c r="GB596" s="282"/>
      <c r="GC596" s="282"/>
      <c r="GD596" s="282"/>
      <c r="GE596" s="282"/>
      <c r="GF596" s="282"/>
      <c r="GG596" s="282"/>
      <c r="GH596" s="282"/>
      <c r="GI596" s="282"/>
      <c r="GJ596" s="282"/>
      <c r="GK596" s="282"/>
      <c r="GL596" s="282"/>
      <c r="GM596" s="282"/>
      <c r="GN596" s="282"/>
      <c r="GO596" s="282"/>
      <c r="GP596" s="282"/>
      <c r="GQ596" s="282"/>
      <c r="GR596" s="282"/>
      <c r="GS596" s="282"/>
      <c r="GT596" s="282"/>
      <c r="GU596" s="282"/>
      <c r="GV596" s="282"/>
      <c r="GW596" s="282"/>
      <c r="GX596" s="282"/>
      <c r="GY596" s="282"/>
      <c r="GZ596" s="282"/>
      <c r="HA596" s="282"/>
      <c r="HB596" s="282"/>
      <c r="HC596" s="282"/>
      <c r="HD596" s="282"/>
      <c r="HE596" s="282"/>
      <c r="HF596" s="282"/>
      <c r="HG596" s="282"/>
      <c r="HH596" s="282"/>
      <c r="HI596" s="282"/>
      <c r="HJ596" s="282"/>
      <c r="HK596" s="282"/>
      <c r="HL596" s="282"/>
      <c r="HM596" s="282"/>
      <c r="HN596" s="282"/>
      <c r="HO596" s="282"/>
      <c r="HP596" s="282"/>
      <c r="HQ596" s="282"/>
      <c r="HR596" s="282"/>
      <c r="HS596" s="282"/>
      <c r="HT596" s="282"/>
      <c r="HU596" s="282"/>
      <c r="HV596" s="282"/>
      <c r="HW596" s="282"/>
      <c r="HX596" s="282"/>
      <c r="HY596" s="282"/>
      <c r="HZ596" s="282"/>
      <c r="IA596" s="282"/>
      <c r="IB596" s="282"/>
      <c r="IC596" s="282"/>
      <c r="ID596" s="282"/>
      <c r="IE596" s="282"/>
      <c r="IF596" s="282"/>
      <c r="IG596" s="282"/>
      <c r="IH596" s="282"/>
      <c r="II596" s="282"/>
      <c r="IJ596" s="282"/>
      <c r="IK596" s="282"/>
    </row>
    <row r="597" spans="1:245">
      <c r="A597" s="301">
        <v>300058</v>
      </c>
      <c r="B597" s="314" t="s">
        <v>839</v>
      </c>
      <c r="C597" s="291" t="s">
        <v>984</v>
      </c>
      <c r="D597" s="291" t="s">
        <v>985</v>
      </c>
      <c r="E597" s="291" t="s">
        <v>317</v>
      </c>
      <c r="F597" s="292" t="s">
        <v>987</v>
      </c>
      <c r="G597" s="293">
        <f t="shared" si="77"/>
        <v>300058</v>
      </c>
      <c r="H597" s="293">
        <f>COUNTIF($J$4:J597,J597)</f>
        <v>1</v>
      </c>
      <c r="I597" s="293">
        <f>IF(H597=1,COUNTIF($H$4:H597,1),"")</f>
        <v>63</v>
      </c>
      <c r="J597" s="294" t="str">
        <f t="shared" si="79"/>
        <v>東区01私立05家庭的</v>
      </c>
      <c r="K597" s="294" t="str">
        <f t="shared" si="78"/>
        <v>保育ママたんぽぽ</v>
      </c>
      <c r="L597" s="295"/>
      <c r="M597" s="294"/>
      <c r="V597" s="282"/>
      <c r="W597" s="282"/>
      <c r="X597" s="282"/>
      <c r="Y597" s="282"/>
      <c r="Z597" s="282"/>
      <c r="AA597" s="282"/>
      <c r="AB597" s="282"/>
      <c r="AC597" s="282"/>
      <c r="AD597" s="282"/>
      <c r="AE597" s="282"/>
      <c r="AF597" s="282"/>
      <c r="AG597" s="282"/>
      <c r="AH597" s="282"/>
      <c r="AI597" s="282"/>
      <c r="AJ597" s="282"/>
      <c r="AK597" s="282"/>
      <c r="AL597" s="282"/>
      <c r="AM597" s="282"/>
      <c r="AN597" s="282"/>
      <c r="AO597" s="282"/>
      <c r="AP597" s="282"/>
      <c r="AQ597" s="282"/>
      <c r="AR597" s="282"/>
      <c r="AS597" s="282"/>
      <c r="AT597" s="282"/>
      <c r="AU597" s="282"/>
      <c r="AV597" s="282"/>
      <c r="AW597" s="282"/>
      <c r="AX597" s="282"/>
      <c r="AY597" s="282"/>
      <c r="AZ597" s="282"/>
      <c r="BA597" s="282"/>
      <c r="BB597" s="282"/>
      <c r="BC597" s="282"/>
      <c r="BD597" s="282"/>
      <c r="BE597" s="282"/>
      <c r="BF597" s="282"/>
      <c r="BG597" s="282"/>
      <c r="BH597" s="282"/>
      <c r="BI597" s="282"/>
      <c r="BJ597" s="282"/>
      <c r="BK597" s="282"/>
      <c r="BL597" s="282"/>
      <c r="BM597" s="282"/>
      <c r="BN597" s="282"/>
      <c r="BO597" s="282"/>
      <c r="BP597" s="282"/>
      <c r="BQ597" s="282"/>
      <c r="BR597" s="282"/>
      <c r="BS597" s="282"/>
      <c r="BT597" s="282"/>
      <c r="BU597" s="282"/>
      <c r="BV597" s="282"/>
      <c r="BW597" s="282"/>
      <c r="BX597" s="282"/>
      <c r="BY597" s="282"/>
      <c r="BZ597" s="282"/>
      <c r="CA597" s="282"/>
      <c r="CB597" s="282"/>
      <c r="CC597" s="282"/>
      <c r="CD597" s="282"/>
      <c r="CE597" s="282"/>
      <c r="CF597" s="282"/>
      <c r="CG597" s="282"/>
      <c r="CH597" s="282"/>
      <c r="CI597" s="282"/>
      <c r="CJ597" s="282"/>
      <c r="CK597" s="282"/>
      <c r="CL597" s="282"/>
      <c r="CM597" s="282"/>
      <c r="CN597" s="282"/>
      <c r="CO597" s="282"/>
      <c r="CP597" s="282"/>
      <c r="CQ597" s="282"/>
      <c r="CR597" s="282"/>
      <c r="CS597" s="282"/>
      <c r="CT597" s="282"/>
      <c r="CU597" s="282"/>
      <c r="CV597" s="282"/>
      <c r="CW597" s="282"/>
      <c r="CX597" s="282"/>
      <c r="CY597" s="282"/>
      <c r="CZ597" s="282"/>
      <c r="DA597" s="282"/>
      <c r="DB597" s="282"/>
      <c r="DC597" s="282"/>
      <c r="DD597" s="282"/>
      <c r="DE597" s="282"/>
      <c r="DF597" s="282"/>
      <c r="DG597" s="282"/>
      <c r="DH597" s="282"/>
      <c r="DI597" s="282"/>
      <c r="DJ597" s="282"/>
      <c r="DK597" s="282"/>
      <c r="DL597" s="282"/>
      <c r="DM597" s="282"/>
      <c r="DN597" s="282"/>
      <c r="DO597" s="282"/>
      <c r="DP597" s="282"/>
      <c r="DQ597" s="282"/>
      <c r="DR597" s="282"/>
      <c r="DS597" s="282"/>
      <c r="DT597" s="282"/>
      <c r="DU597" s="282"/>
      <c r="DV597" s="282"/>
      <c r="DW597" s="282"/>
      <c r="DX597" s="282"/>
      <c r="DY597" s="282"/>
      <c r="DZ597" s="282"/>
      <c r="EA597" s="282"/>
      <c r="EB597" s="282"/>
      <c r="EC597" s="282"/>
      <c r="ED597" s="282"/>
      <c r="EE597" s="282"/>
      <c r="EF597" s="282"/>
      <c r="EG597" s="282"/>
      <c r="EH597" s="282"/>
      <c r="EI597" s="282"/>
      <c r="EJ597" s="282"/>
      <c r="EK597" s="282"/>
      <c r="EL597" s="282"/>
      <c r="EM597" s="282"/>
      <c r="EN597" s="282"/>
      <c r="EO597" s="282"/>
      <c r="EP597" s="282"/>
      <c r="EQ597" s="282"/>
      <c r="ER597" s="282"/>
      <c r="ES597" s="282"/>
      <c r="ET597" s="282"/>
      <c r="EU597" s="282"/>
      <c r="EV597" s="282"/>
      <c r="EW597" s="282"/>
      <c r="EX597" s="282"/>
      <c r="EY597" s="282"/>
      <c r="EZ597" s="282"/>
      <c r="FA597" s="282"/>
      <c r="FB597" s="282"/>
      <c r="FC597" s="282"/>
      <c r="FD597" s="282"/>
      <c r="FE597" s="282"/>
      <c r="FF597" s="282"/>
      <c r="FG597" s="282"/>
      <c r="FH597" s="282"/>
      <c r="FI597" s="282"/>
      <c r="FJ597" s="282"/>
      <c r="FK597" s="282"/>
      <c r="FL597" s="282"/>
      <c r="FM597" s="282"/>
      <c r="FN597" s="282"/>
      <c r="FO597" s="282"/>
      <c r="FP597" s="282"/>
      <c r="FQ597" s="282"/>
      <c r="FR597" s="282"/>
      <c r="FS597" s="282"/>
      <c r="FT597" s="282"/>
      <c r="FU597" s="282"/>
      <c r="FV597" s="282"/>
      <c r="FW597" s="282"/>
      <c r="FX597" s="282"/>
      <c r="FY597" s="282"/>
      <c r="FZ597" s="282"/>
      <c r="GA597" s="282"/>
      <c r="GB597" s="282"/>
      <c r="GC597" s="282"/>
      <c r="GD597" s="282"/>
      <c r="GE597" s="282"/>
      <c r="GF597" s="282"/>
      <c r="GG597" s="282"/>
      <c r="GH597" s="282"/>
      <c r="GI597" s="282"/>
      <c r="GJ597" s="282"/>
      <c r="GK597" s="282"/>
      <c r="GL597" s="282"/>
      <c r="GM597" s="282"/>
      <c r="GN597" s="282"/>
      <c r="GO597" s="282"/>
      <c r="GP597" s="282"/>
      <c r="GQ597" s="282"/>
      <c r="GR597" s="282"/>
      <c r="GS597" s="282"/>
      <c r="GT597" s="282"/>
      <c r="GU597" s="282"/>
      <c r="GV597" s="282"/>
      <c r="GW597" s="282"/>
      <c r="GX597" s="282"/>
      <c r="GY597" s="282"/>
      <c r="GZ597" s="282"/>
      <c r="HA597" s="282"/>
      <c r="HB597" s="282"/>
      <c r="HC597" s="282"/>
      <c r="HD597" s="282"/>
      <c r="HE597" s="282"/>
      <c r="HF597" s="282"/>
      <c r="HG597" s="282"/>
      <c r="HH597" s="282"/>
      <c r="HI597" s="282"/>
      <c r="HJ597" s="282"/>
      <c r="HK597" s="282"/>
      <c r="HL597" s="282"/>
      <c r="HM597" s="282"/>
      <c r="HN597" s="282"/>
      <c r="HO597" s="282"/>
      <c r="HP597" s="282"/>
      <c r="HQ597" s="282"/>
      <c r="HR597" s="282"/>
      <c r="HS597" s="282"/>
      <c r="HT597" s="282"/>
      <c r="HU597" s="282"/>
      <c r="HV597" s="282"/>
      <c r="HW597" s="282"/>
      <c r="HX597" s="282"/>
      <c r="HY597" s="282"/>
      <c r="HZ597" s="282"/>
      <c r="IA597" s="282"/>
      <c r="IB597" s="282"/>
      <c r="IC597" s="282"/>
      <c r="ID597" s="282"/>
      <c r="IE597" s="282"/>
      <c r="IF597" s="282"/>
      <c r="IG597" s="282"/>
      <c r="IH597" s="282"/>
      <c r="II597" s="282"/>
      <c r="IJ597" s="282"/>
      <c r="IK597" s="282"/>
    </row>
    <row r="598" spans="1:245">
      <c r="A598" s="301">
        <v>300083</v>
      </c>
      <c r="B598" s="314" t="s">
        <v>839</v>
      </c>
      <c r="C598" s="291" t="s">
        <v>984</v>
      </c>
      <c r="D598" s="291" t="s">
        <v>985</v>
      </c>
      <c r="E598" s="291" t="s">
        <v>317</v>
      </c>
      <c r="F598" s="292" t="s">
        <v>988</v>
      </c>
      <c r="G598" s="293">
        <f t="shared" si="77"/>
        <v>300083</v>
      </c>
      <c r="H598" s="293">
        <f>COUNTIF($J$4:J598,J598)</f>
        <v>2</v>
      </c>
      <c r="I598" s="293" t="str">
        <f>IF(H598=1,COUNTIF($H$4:H598,1),"")</f>
        <v/>
      </c>
      <c r="J598" s="294" t="str">
        <f t="shared" si="79"/>
        <v>東区01私立05家庭的</v>
      </c>
      <c r="K598" s="294" t="str">
        <f t="shared" si="78"/>
        <v>保育ママぐりぐら</v>
      </c>
      <c r="L598" s="295"/>
      <c r="M598" s="294"/>
      <c r="V598" s="282"/>
      <c r="W598" s="282"/>
      <c r="X598" s="282"/>
      <c r="Y598" s="282"/>
      <c r="Z598" s="282"/>
      <c r="AA598" s="282"/>
      <c r="AB598" s="282"/>
      <c r="AC598" s="282"/>
      <c r="AD598" s="282"/>
      <c r="AE598" s="282"/>
      <c r="AF598" s="282"/>
      <c r="AG598" s="282"/>
      <c r="AH598" s="282"/>
      <c r="AI598" s="282"/>
      <c r="AJ598" s="282"/>
      <c r="AK598" s="282"/>
      <c r="AL598" s="282"/>
      <c r="AM598" s="282"/>
      <c r="AN598" s="282"/>
      <c r="AO598" s="282"/>
      <c r="AP598" s="282"/>
      <c r="AQ598" s="282"/>
      <c r="AR598" s="282"/>
      <c r="AS598" s="282"/>
      <c r="AT598" s="282"/>
      <c r="AU598" s="282"/>
      <c r="AV598" s="282"/>
      <c r="AW598" s="282"/>
      <c r="AX598" s="282"/>
      <c r="AY598" s="282"/>
      <c r="AZ598" s="282"/>
      <c r="BA598" s="282"/>
      <c r="BB598" s="282"/>
      <c r="BC598" s="282"/>
      <c r="BD598" s="282"/>
      <c r="BE598" s="282"/>
      <c r="BF598" s="282"/>
      <c r="BG598" s="282"/>
      <c r="BH598" s="282"/>
      <c r="BI598" s="282"/>
      <c r="BJ598" s="282"/>
      <c r="BK598" s="282"/>
      <c r="BL598" s="282"/>
      <c r="BM598" s="282"/>
      <c r="BN598" s="282"/>
      <c r="BO598" s="282"/>
      <c r="BP598" s="282"/>
      <c r="BQ598" s="282"/>
      <c r="BR598" s="282"/>
      <c r="BS598" s="282"/>
      <c r="BT598" s="282"/>
      <c r="BU598" s="282"/>
      <c r="BV598" s="282"/>
      <c r="BW598" s="282"/>
      <c r="BX598" s="282"/>
      <c r="BY598" s="282"/>
      <c r="BZ598" s="282"/>
      <c r="CA598" s="282"/>
      <c r="CB598" s="282"/>
      <c r="CC598" s="282"/>
      <c r="CD598" s="282"/>
      <c r="CE598" s="282"/>
      <c r="CF598" s="282"/>
      <c r="CG598" s="282"/>
      <c r="CH598" s="282"/>
      <c r="CI598" s="282"/>
      <c r="CJ598" s="282"/>
      <c r="CK598" s="282"/>
      <c r="CL598" s="282"/>
      <c r="CM598" s="282"/>
      <c r="CN598" s="282"/>
      <c r="CO598" s="282"/>
      <c r="CP598" s="282"/>
      <c r="CQ598" s="282"/>
      <c r="CR598" s="282"/>
      <c r="CS598" s="282"/>
      <c r="CT598" s="282"/>
      <c r="CU598" s="282"/>
      <c r="CV598" s="282"/>
      <c r="CW598" s="282"/>
      <c r="CX598" s="282"/>
      <c r="CY598" s="282"/>
      <c r="CZ598" s="282"/>
      <c r="DA598" s="282"/>
      <c r="DB598" s="282"/>
      <c r="DC598" s="282"/>
      <c r="DD598" s="282"/>
      <c r="DE598" s="282"/>
      <c r="DF598" s="282"/>
      <c r="DG598" s="282"/>
      <c r="DH598" s="282"/>
      <c r="DI598" s="282"/>
      <c r="DJ598" s="282"/>
      <c r="DK598" s="282"/>
      <c r="DL598" s="282"/>
      <c r="DM598" s="282"/>
      <c r="DN598" s="282"/>
      <c r="DO598" s="282"/>
      <c r="DP598" s="282"/>
      <c r="DQ598" s="282"/>
      <c r="DR598" s="282"/>
      <c r="DS598" s="282"/>
      <c r="DT598" s="282"/>
      <c r="DU598" s="282"/>
      <c r="DV598" s="282"/>
      <c r="DW598" s="282"/>
      <c r="DX598" s="282"/>
      <c r="DY598" s="282"/>
      <c r="DZ598" s="282"/>
      <c r="EA598" s="282"/>
      <c r="EB598" s="282"/>
      <c r="EC598" s="282"/>
      <c r="ED598" s="282"/>
      <c r="EE598" s="282"/>
      <c r="EF598" s="282"/>
      <c r="EG598" s="282"/>
      <c r="EH598" s="282"/>
      <c r="EI598" s="282"/>
      <c r="EJ598" s="282"/>
      <c r="EK598" s="282"/>
      <c r="EL598" s="282"/>
      <c r="EM598" s="282"/>
      <c r="EN598" s="282"/>
      <c r="EO598" s="282"/>
      <c r="EP598" s="282"/>
      <c r="EQ598" s="282"/>
      <c r="ER598" s="282"/>
      <c r="ES598" s="282"/>
      <c r="ET598" s="282"/>
      <c r="EU598" s="282"/>
      <c r="EV598" s="282"/>
      <c r="EW598" s="282"/>
      <c r="EX598" s="282"/>
      <c r="EY598" s="282"/>
      <c r="EZ598" s="282"/>
      <c r="FA598" s="282"/>
      <c r="FB598" s="282"/>
      <c r="FC598" s="282"/>
      <c r="FD598" s="282"/>
      <c r="FE598" s="282"/>
      <c r="FF598" s="282"/>
      <c r="FG598" s="282"/>
      <c r="FH598" s="282"/>
      <c r="FI598" s="282"/>
      <c r="FJ598" s="282"/>
      <c r="FK598" s="282"/>
      <c r="FL598" s="282"/>
      <c r="FM598" s="282"/>
      <c r="FN598" s="282"/>
      <c r="FO598" s="282"/>
      <c r="FP598" s="282"/>
      <c r="FQ598" s="282"/>
      <c r="FR598" s="282"/>
      <c r="FS598" s="282"/>
      <c r="FT598" s="282"/>
      <c r="FU598" s="282"/>
      <c r="FV598" s="282"/>
      <c r="FW598" s="282"/>
      <c r="FX598" s="282"/>
      <c r="FY598" s="282"/>
      <c r="FZ598" s="282"/>
      <c r="GA598" s="282"/>
      <c r="GB598" s="282"/>
      <c r="GC598" s="282"/>
      <c r="GD598" s="282"/>
      <c r="GE598" s="282"/>
      <c r="GF598" s="282"/>
      <c r="GG598" s="282"/>
      <c r="GH598" s="282"/>
      <c r="GI598" s="282"/>
      <c r="GJ598" s="282"/>
      <c r="GK598" s="282"/>
      <c r="GL598" s="282"/>
      <c r="GM598" s="282"/>
      <c r="GN598" s="282"/>
      <c r="GO598" s="282"/>
      <c r="GP598" s="282"/>
      <c r="GQ598" s="282"/>
      <c r="GR598" s="282"/>
      <c r="GS598" s="282"/>
      <c r="GT598" s="282"/>
      <c r="GU598" s="282"/>
      <c r="GV598" s="282"/>
      <c r="GW598" s="282"/>
      <c r="GX598" s="282"/>
      <c r="GY598" s="282"/>
      <c r="GZ598" s="282"/>
      <c r="HA598" s="282"/>
      <c r="HB598" s="282"/>
      <c r="HC598" s="282"/>
      <c r="HD598" s="282"/>
      <c r="HE598" s="282"/>
      <c r="HF598" s="282"/>
      <c r="HG598" s="282"/>
      <c r="HH598" s="282"/>
      <c r="HI598" s="282"/>
      <c r="HJ598" s="282"/>
      <c r="HK598" s="282"/>
      <c r="HL598" s="282"/>
      <c r="HM598" s="282"/>
      <c r="HN598" s="282"/>
      <c r="HO598" s="282"/>
      <c r="HP598" s="282"/>
      <c r="HQ598" s="282"/>
      <c r="HR598" s="282"/>
      <c r="HS598" s="282"/>
      <c r="HT598" s="282"/>
      <c r="HU598" s="282"/>
      <c r="HV598" s="282"/>
      <c r="HW598" s="282"/>
      <c r="HX598" s="282"/>
      <c r="HY598" s="282"/>
      <c r="HZ598" s="282"/>
      <c r="IA598" s="282"/>
      <c r="IB598" s="282"/>
      <c r="IC598" s="282"/>
      <c r="ID598" s="282"/>
      <c r="IE598" s="282"/>
      <c r="IF598" s="282"/>
      <c r="IG598" s="282"/>
      <c r="IH598" s="282"/>
      <c r="II598" s="282"/>
      <c r="IJ598" s="282"/>
      <c r="IK598" s="282"/>
    </row>
    <row r="599" spans="1:245">
      <c r="A599" s="301">
        <v>550018</v>
      </c>
      <c r="B599" s="314" t="s">
        <v>839</v>
      </c>
      <c r="C599" s="291" t="s">
        <v>984</v>
      </c>
      <c r="D599" s="291" t="s">
        <v>985</v>
      </c>
      <c r="E599" s="291" t="s">
        <v>479</v>
      </c>
      <c r="F599" s="292" t="s">
        <v>989</v>
      </c>
      <c r="G599" s="293">
        <f t="shared" si="77"/>
        <v>550018</v>
      </c>
      <c r="H599" s="293">
        <f>COUNTIF($J$4:J599,J599)</f>
        <v>1</v>
      </c>
      <c r="I599" s="293">
        <f>IF(H599=1,COUNTIF($H$4:H599,1),"")</f>
        <v>64</v>
      </c>
      <c r="J599" s="294" t="str">
        <f t="shared" si="79"/>
        <v>清田区01私立05家庭的</v>
      </c>
      <c r="K599" s="294" t="str">
        <f t="shared" si="78"/>
        <v>保育ママぽっぽちゃん</v>
      </c>
      <c r="L599" s="295"/>
      <c r="M599" s="294"/>
      <c r="V599" s="282"/>
      <c r="W599" s="282"/>
      <c r="X599" s="282"/>
      <c r="Y599" s="282"/>
      <c r="Z599" s="282"/>
      <c r="AA599" s="282"/>
      <c r="AB599" s="282"/>
      <c r="AC599" s="282"/>
      <c r="AD599" s="282"/>
      <c r="AE599" s="282"/>
      <c r="AF599" s="282"/>
      <c r="AG599" s="282"/>
      <c r="AH599" s="282"/>
      <c r="AI599" s="282"/>
      <c r="AJ599" s="282"/>
      <c r="AK599" s="282"/>
      <c r="AL599" s="282"/>
      <c r="AM599" s="282"/>
      <c r="AN599" s="282"/>
      <c r="AO599" s="282"/>
      <c r="AP599" s="282"/>
      <c r="AQ599" s="282"/>
      <c r="AR599" s="282"/>
      <c r="AS599" s="282"/>
      <c r="AT599" s="282"/>
      <c r="AU599" s="282"/>
      <c r="AV599" s="282"/>
      <c r="AW599" s="282"/>
      <c r="AX599" s="282"/>
      <c r="AY599" s="282"/>
      <c r="AZ599" s="282"/>
      <c r="BA599" s="282"/>
      <c r="BB599" s="282"/>
      <c r="BC599" s="282"/>
      <c r="BD599" s="282"/>
      <c r="BE599" s="282"/>
      <c r="BF599" s="282"/>
      <c r="BG599" s="282"/>
      <c r="BH599" s="282"/>
      <c r="BI599" s="282"/>
      <c r="BJ599" s="282"/>
      <c r="BK599" s="282"/>
      <c r="BL599" s="282"/>
      <c r="BM599" s="282"/>
      <c r="BN599" s="282"/>
      <c r="BO599" s="282"/>
      <c r="BP599" s="282"/>
      <c r="BQ599" s="282"/>
      <c r="BR599" s="282"/>
      <c r="BS599" s="282"/>
      <c r="BT599" s="282"/>
      <c r="BU599" s="282"/>
      <c r="BV599" s="282"/>
      <c r="BW599" s="282"/>
      <c r="BX599" s="282"/>
      <c r="BY599" s="282"/>
      <c r="BZ599" s="282"/>
      <c r="CA599" s="282"/>
      <c r="CB599" s="282"/>
      <c r="CC599" s="282"/>
      <c r="CD599" s="282"/>
      <c r="CE599" s="282"/>
      <c r="CF599" s="282"/>
      <c r="CG599" s="282"/>
      <c r="CH599" s="282"/>
      <c r="CI599" s="282"/>
      <c r="CJ599" s="282"/>
      <c r="CK599" s="282"/>
      <c r="CL599" s="282"/>
      <c r="CM599" s="282"/>
      <c r="CN599" s="282"/>
      <c r="CO599" s="282"/>
      <c r="CP599" s="282"/>
      <c r="CQ599" s="282"/>
      <c r="CR599" s="282"/>
      <c r="CS599" s="282"/>
      <c r="CT599" s="282"/>
      <c r="CU599" s="282"/>
      <c r="CV599" s="282"/>
      <c r="CW599" s="282"/>
      <c r="CX599" s="282"/>
      <c r="CY599" s="282"/>
      <c r="CZ599" s="282"/>
      <c r="DA599" s="282"/>
      <c r="DB599" s="282"/>
      <c r="DC599" s="282"/>
      <c r="DD599" s="282"/>
      <c r="DE599" s="282"/>
      <c r="DF599" s="282"/>
      <c r="DG599" s="282"/>
      <c r="DH599" s="282"/>
      <c r="DI599" s="282"/>
      <c r="DJ599" s="282"/>
      <c r="DK599" s="282"/>
      <c r="DL599" s="282"/>
      <c r="DM599" s="282"/>
      <c r="DN599" s="282"/>
      <c r="DO599" s="282"/>
      <c r="DP599" s="282"/>
      <c r="DQ599" s="282"/>
      <c r="DR599" s="282"/>
      <c r="DS599" s="282"/>
      <c r="DT599" s="282"/>
      <c r="DU599" s="282"/>
      <c r="DV599" s="282"/>
      <c r="DW599" s="282"/>
      <c r="DX599" s="282"/>
      <c r="DY599" s="282"/>
      <c r="DZ599" s="282"/>
      <c r="EA599" s="282"/>
      <c r="EB599" s="282"/>
      <c r="EC599" s="282"/>
      <c r="ED599" s="282"/>
      <c r="EE599" s="282"/>
      <c r="EF599" s="282"/>
      <c r="EG599" s="282"/>
      <c r="EH599" s="282"/>
      <c r="EI599" s="282"/>
      <c r="EJ599" s="282"/>
      <c r="EK599" s="282"/>
      <c r="EL599" s="282"/>
      <c r="EM599" s="282"/>
      <c r="EN599" s="282"/>
      <c r="EO599" s="282"/>
      <c r="EP599" s="282"/>
      <c r="EQ599" s="282"/>
      <c r="ER599" s="282"/>
      <c r="ES599" s="282"/>
      <c r="ET599" s="282"/>
      <c r="EU599" s="282"/>
      <c r="EV599" s="282"/>
      <c r="EW599" s="282"/>
      <c r="EX599" s="282"/>
      <c r="EY599" s="282"/>
      <c r="EZ599" s="282"/>
      <c r="FA599" s="282"/>
      <c r="FB599" s="282"/>
      <c r="FC599" s="282"/>
      <c r="FD599" s="282"/>
      <c r="FE599" s="282"/>
      <c r="FF599" s="282"/>
      <c r="FG599" s="282"/>
      <c r="FH599" s="282"/>
      <c r="FI599" s="282"/>
      <c r="FJ599" s="282"/>
      <c r="FK599" s="282"/>
      <c r="FL599" s="282"/>
      <c r="FM599" s="282"/>
      <c r="FN599" s="282"/>
      <c r="FO599" s="282"/>
      <c r="FP599" s="282"/>
      <c r="FQ599" s="282"/>
      <c r="FR599" s="282"/>
      <c r="FS599" s="282"/>
      <c r="FT599" s="282"/>
      <c r="FU599" s="282"/>
      <c r="FV599" s="282"/>
      <c r="FW599" s="282"/>
      <c r="FX599" s="282"/>
      <c r="FY599" s="282"/>
      <c r="FZ599" s="282"/>
      <c r="GA599" s="282"/>
      <c r="GB599" s="282"/>
      <c r="GC599" s="282"/>
      <c r="GD599" s="282"/>
      <c r="GE599" s="282"/>
      <c r="GF599" s="282"/>
      <c r="GG599" s="282"/>
      <c r="GH599" s="282"/>
      <c r="GI599" s="282"/>
      <c r="GJ599" s="282"/>
      <c r="GK599" s="282"/>
      <c r="GL599" s="282"/>
      <c r="GM599" s="282"/>
      <c r="GN599" s="282"/>
      <c r="GO599" s="282"/>
      <c r="GP599" s="282"/>
      <c r="GQ599" s="282"/>
      <c r="GR599" s="282"/>
      <c r="GS599" s="282"/>
      <c r="GT599" s="282"/>
      <c r="GU599" s="282"/>
      <c r="GV599" s="282"/>
      <c r="GW599" s="282"/>
      <c r="GX599" s="282"/>
      <c r="GY599" s="282"/>
      <c r="GZ599" s="282"/>
      <c r="HA599" s="282"/>
      <c r="HB599" s="282"/>
      <c r="HC599" s="282"/>
      <c r="HD599" s="282"/>
      <c r="HE599" s="282"/>
      <c r="HF599" s="282"/>
      <c r="HG599" s="282"/>
      <c r="HH599" s="282"/>
      <c r="HI599" s="282"/>
      <c r="HJ599" s="282"/>
      <c r="HK599" s="282"/>
      <c r="HL599" s="282"/>
      <c r="HM599" s="282"/>
      <c r="HN599" s="282"/>
      <c r="HO599" s="282"/>
      <c r="HP599" s="282"/>
      <c r="HQ599" s="282"/>
      <c r="HR599" s="282"/>
      <c r="HS599" s="282"/>
      <c r="HT599" s="282"/>
      <c r="HU599" s="282"/>
      <c r="HV599" s="282"/>
      <c r="HW599" s="282"/>
      <c r="HX599" s="282"/>
      <c r="HY599" s="282"/>
      <c r="HZ599" s="282"/>
      <c r="IA599" s="282"/>
      <c r="IB599" s="282"/>
      <c r="IC599" s="282"/>
      <c r="ID599" s="282"/>
      <c r="IE599" s="282"/>
      <c r="IF599" s="282"/>
      <c r="IG599" s="282"/>
      <c r="IH599" s="282"/>
      <c r="II599" s="282"/>
      <c r="IJ599" s="282"/>
      <c r="IK599" s="282"/>
    </row>
    <row r="600" spans="1:245">
      <c r="A600" s="301">
        <v>550019</v>
      </c>
      <c r="B600" s="314" t="s">
        <v>839</v>
      </c>
      <c r="C600" s="291" t="s">
        <v>984</v>
      </c>
      <c r="D600" s="291" t="s">
        <v>985</v>
      </c>
      <c r="E600" s="291" t="s">
        <v>479</v>
      </c>
      <c r="F600" s="292" t="s">
        <v>990</v>
      </c>
      <c r="G600" s="293">
        <f t="shared" si="77"/>
        <v>550019</v>
      </c>
      <c r="H600" s="293">
        <f>COUNTIF($J$4:J600,J600)</f>
        <v>2</v>
      </c>
      <c r="I600" s="293" t="str">
        <f>IF(H600=1,COUNTIF($H$4:H600,1),"")</f>
        <v/>
      </c>
      <c r="J600" s="294" t="str">
        <f t="shared" si="79"/>
        <v>清田区01私立05家庭的</v>
      </c>
      <c r="K600" s="294" t="str">
        <f t="shared" si="78"/>
        <v>保育ママおひさま</v>
      </c>
      <c r="L600" s="295"/>
      <c r="M600" s="294"/>
      <c r="V600" s="282"/>
      <c r="W600" s="282"/>
      <c r="X600" s="282"/>
      <c r="Y600" s="282"/>
      <c r="Z600" s="282"/>
      <c r="AA600" s="282"/>
      <c r="AB600" s="282"/>
      <c r="AC600" s="282"/>
      <c r="AD600" s="282"/>
      <c r="AE600" s="282"/>
      <c r="AF600" s="282"/>
      <c r="AG600" s="282"/>
      <c r="AH600" s="282"/>
      <c r="AI600" s="282"/>
      <c r="AJ600" s="282"/>
      <c r="AK600" s="282"/>
      <c r="AL600" s="282"/>
      <c r="AM600" s="282"/>
      <c r="AN600" s="282"/>
      <c r="AO600" s="282"/>
      <c r="AP600" s="282"/>
      <c r="AQ600" s="282"/>
      <c r="AR600" s="282"/>
      <c r="AS600" s="282"/>
      <c r="AT600" s="282"/>
      <c r="AU600" s="282"/>
      <c r="AV600" s="282"/>
      <c r="AW600" s="282"/>
      <c r="AX600" s="282"/>
      <c r="AY600" s="282"/>
      <c r="AZ600" s="282"/>
      <c r="BA600" s="282"/>
      <c r="BB600" s="282"/>
      <c r="BC600" s="282"/>
      <c r="BD600" s="282"/>
      <c r="BE600" s="282"/>
      <c r="BF600" s="282"/>
      <c r="BG600" s="282"/>
      <c r="BH600" s="282"/>
      <c r="BI600" s="282"/>
      <c r="BJ600" s="282"/>
      <c r="BK600" s="282"/>
      <c r="BL600" s="282"/>
      <c r="BM600" s="282"/>
      <c r="BN600" s="282"/>
      <c r="BO600" s="282"/>
      <c r="BP600" s="282"/>
      <c r="BQ600" s="282"/>
      <c r="BR600" s="282"/>
      <c r="BS600" s="282"/>
      <c r="BT600" s="282"/>
      <c r="BU600" s="282"/>
      <c r="BV600" s="282"/>
      <c r="BW600" s="282"/>
      <c r="BX600" s="282"/>
      <c r="BY600" s="282"/>
      <c r="BZ600" s="282"/>
      <c r="CA600" s="282"/>
      <c r="CB600" s="282"/>
      <c r="CC600" s="282"/>
      <c r="CD600" s="282"/>
      <c r="CE600" s="282"/>
      <c r="CF600" s="282"/>
      <c r="CG600" s="282"/>
      <c r="CH600" s="282"/>
      <c r="CI600" s="282"/>
      <c r="CJ600" s="282"/>
      <c r="CK600" s="282"/>
      <c r="CL600" s="282"/>
      <c r="CM600" s="282"/>
      <c r="CN600" s="282"/>
      <c r="CO600" s="282"/>
      <c r="CP600" s="282"/>
      <c r="CQ600" s="282"/>
      <c r="CR600" s="282"/>
      <c r="CS600" s="282"/>
      <c r="CT600" s="282"/>
      <c r="CU600" s="282"/>
      <c r="CV600" s="282"/>
      <c r="CW600" s="282"/>
      <c r="CX600" s="282"/>
      <c r="CY600" s="282"/>
      <c r="CZ600" s="282"/>
      <c r="DA600" s="282"/>
      <c r="DB600" s="282"/>
      <c r="DC600" s="282"/>
      <c r="DD600" s="282"/>
      <c r="DE600" s="282"/>
      <c r="DF600" s="282"/>
      <c r="DG600" s="282"/>
      <c r="DH600" s="282"/>
      <c r="DI600" s="282"/>
      <c r="DJ600" s="282"/>
      <c r="DK600" s="282"/>
      <c r="DL600" s="282"/>
      <c r="DM600" s="282"/>
      <c r="DN600" s="282"/>
      <c r="DO600" s="282"/>
      <c r="DP600" s="282"/>
      <c r="DQ600" s="282"/>
      <c r="DR600" s="282"/>
      <c r="DS600" s="282"/>
      <c r="DT600" s="282"/>
      <c r="DU600" s="282"/>
      <c r="DV600" s="282"/>
      <c r="DW600" s="282"/>
      <c r="DX600" s="282"/>
      <c r="DY600" s="282"/>
      <c r="DZ600" s="282"/>
      <c r="EA600" s="282"/>
      <c r="EB600" s="282"/>
      <c r="EC600" s="282"/>
      <c r="ED600" s="282"/>
      <c r="EE600" s="282"/>
      <c r="EF600" s="282"/>
      <c r="EG600" s="282"/>
      <c r="EH600" s="282"/>
      <c r="EI600" s="282"/>
      <c r="EJ600" s="282"/>
      <c r="EK600" s="282"/>
      <c r="EL600" s="282"/>
      <c r="EM600" s="282"/>
      <c r="EN600" s="282"/>
      <c r="EO600" s="282"/>
      <c r="EP600" s="282"/>
      <c r="EQ600" s="282"/>
      <c r="ER600" s="282"/>
      <c r="ES600" s="282"/>
      <c r="ET600" s="282"/>
      <c r="EU600" s="282"/>
      <c r="EV600" s="282"/>
      <c r="EW600" s="282"/>
      <c r="EX600" s="282"/>
      <c r="EY600" s="282"/>
      <c r="EZ600" s="282"/>
      <c r="FA600" s="282"/>
      <c r="FB600" s="282"/>
      <c r="FC600" s="282"/>
      <c r="FD600" s="282"/>
      <c r="FE600" s="282"/>
      <c r="FF600" s="282"/>
      <c r="FG600" s="282"/>
      <c r="FH600" s="282"/>
      <c r="FI600" s="282"/>
      <c r="FJ600" s="282"/>
      <c r="FK600" s="282"/>
      <c r="FL600" s="282"/>
      <c r="FM600" s="282"/>
      <c r="FN600" s="282"/>
      <c r="FO600" s="282"/>
      <c r="FP600" s="282"/>
      <c r="FQ600" s="282"/>
      <c r="FR600" s="282"/>
      <c r="FS600" s="282"/>
      <c r="FT600" s="282"/>
      <c r="FU600" s="282"/>
      <c r="FV600" s="282"/>
      <c r="FW600" s="282"/>
      <c r="FX600" s="282"/>
      <c r="FY600" s="282"/>
      <c r="FZ600" s="282"/>
      <c r="GA600" s="282"/>
      <c r="GB600" s="282"/>
      <c r="GC600" s="282"/>
      <c r="GD600" s="282"/>
      <c r="GE600" s="282"/>
      <c r="GF600" s="282"/>
      <c r="GG600" s="282"/>
      <c r="GH600" s="282"/>
      <c r="GI600" s="282"/>
      <c r="GJ600" s="282"/>
      <c r="GK600" s="282"/>
      <c r="GL600" s="282"/>
      <c r="GM600" s="282"/>
      <c r="GN600" s="282"/>
      <c r="GO600" s="282"/>
      <c r="GP600" s="282"/>
      <c r="GQ600" s="282"/>
      <c r="GR600" s="282"/>
      <c r="GS600" s="282"/>
      <c r="GT600" s="282"/>
      <c r="GU600" s="282"/>
      <c r="GV600" s="282"/>
      <c r="GW600" s="282"/>
      <c r="GX600" s="282"/>
      <c r="GY600" s="282"/>
      <c r="GZ600" s="282"/>
      <c r="HA600" s="282"/>
      <c r="HB600" s="282"/>
      <c r="HC600" s="282"/>
      <c r="HD600" s="282"/>
      <c r="HE600" s="282"/>
      <c r="HF600" s="282"/>
      <c r="HG600" s="282"/>
      <c r="HH600" s="282"/>
      <c r="HI600" s="282"/>
      <c r="HJ600" s="282"/>
      <c r="HK600" s="282"/>
      <c r="HL600" s="282"/>
      <c r="HM600" s="282"/>
      <c r="HN600" s="282"/>
      <c r="HO600" s="282"/>
      <c r="HP600" s="282"/>
      <c r="HQ600" s="282"/>
      <c r="HR600" s="282"/>
      <c r="HS600" s="282"/>
      <c r="HT600" s="282"/>
      <c r="HU600" s="282"/>
      <c r="HV600" s="282"/>
      <c r="HW600" s="282"/>
      <c r="HX600" s="282"/>
      <c r="HY600" s="282"/>
      <c r="HZ600" s="282"/>
      <c r="IA600" s="282"/>
      <c r="IB600" s="282"/>
      <c r="IC600" s="282"/>
      <c r="ID600" s="282"/>
      <c r="IE600" s="282"/>
      <c r="IF600" s="282"/>
      <c r="IG600" s="282"/>
      <c r="IH600" s="282"/>
      <c r="II600" s="282"/>
      <c r="IJ600" s="282"/>
      <c r="IK600" s="282"/>
    </row>
    <row r="601" spans="1:245">
      <c r="A601" s="301">
        <v>600025</v>
      </c>
      <c r="B601" s="314" t="s">
        <v>839</v>
      </c>
      <c r="C601" s="291" t="s">
        <v>984</v>
      </c>
      <c r="D601" s="291" t="s">
        <v>985</v>
      </c>
      <c r="E601" s="291" t="s">
        <v>320</v>
      </c>
      <c r="F601" s="292" t="s">
        <v>991</v>
      </c>
      <c r="G601" s="293">
        <f t="shared" si="77"/>
        <v>600025</v>
      </c>
      <c r="H601" s="293">
        <f>COUNTIF($J$4:J601,J601)</f>
        <v>1</v>
      </c>
      <c r="I601" s="293">
        <f>IF(H601=1,COUNTIF($H$4:H601,1),"")</f>
        <v>65</v>
      </c>
      <c r="J601" s="294" t="str">
        <f t="shared" si="79"/>
        <v>南区01私立05家庭的</v>
      </c>
      <c r="K601" s="294" t="str">
        <f t="shared" si="78"/>
        <v>保育ママつぼみ</v>
      </c>
      <c r="L601" s="295"/>
      <c r="M601" s="294"/>
      <c r="V601" s="282"/>
      <c r="W601" s="282"/>
      <c r="X601" s="282"/>
      <c r="Y601" s="282"/>
      <c r="Z601" s="282"/>
      <c r="AA601" s="282"/>
      <c r="AB601" s="282"/>
      <c r="AC601" s="282"/>
      <c r="AD601" s="282"/>
      <c r="AE601" s="282"/>
      <c r="AF601" s="282"/>
      <c r="AG601" s="282"/>
      <c r="AH601" s="282"/>
      <c r="AI601" s="282"/>
      <c r="AJ601" s="282"/>
      <c r="AK601" s="282"/>
      <c r="AL601" s="282"/>
      <c r="AM601" s="282"/>
      <c r="AN601" s="282"/>
      <c r="AO601" s="282"/>
      <c r="AP601" s="282"/>
      <c r="AQ601" s="282"/>
      <c r="AR601" s="282"/>
      <c r="AS601" s="282"/>
      <c r="AT601" s="282"/>
      <c r="AU601" s="282"/>
      <c r="AV601" s="282"/>
      <c r="AW601" s="282"/>
      <c r="AX601" s="282"/>
      <c r="AY601" s="282"/>
      <c r="AZ601" s="282"/>
      <c r="BA601" s="282"/>
      <c r="BB601" s="282"/>
      <c r="BC601" s="282"/>
      <c r="BD601" s="282"/>
      <c r="BE601" s="282"/>
      <c r="BF601" s="282"/>
      <c r="BG601" s="282"/>
      <c r="BH601" s="282"/>
      <c r="BI601" s="282"/>
      <c r="BJ601" s="282"/>
      <c r="BK601" s="282"/>
      <c r="BL601" s="282"/>
      <c r="BM601" s="282"/>
      <c r="BN601" s="282"/>
      <c r="BO601" s="282"/>
      <c r="BP601" s="282"/>
      <c r="BQ601" s="282"/>
      <c r="BR601" s="282"/>
      <c r="BS601" s="282"/>
      <c r="BT601" s="282"/>
      <c r="BU601" s="282"/>
      <c r="BV601" s="282"/>
      <c r="BW601" s="282"/>
      <c r="BX601" s="282"/>
      <c r="BY601" s="282"/>
      <c r="BZ601" s="282"/>
      <c r="CA601" s="282"/>
      <c r="CB601" s="282"/>
      <c r="CC601" s="282"/>
      <c r="CD601" s="282"/>
      <c r="CE601" s="282"/>
      <c r="CF601" s="282"/>
      <c r="CG601" s="282"/>
      <c r="CH601" s="282"/>
      <c r="CI601" s="282"/>
      <c r="CJ601" s="282"/>
      <c r="CK601" s="282"/>
      <c r="CL601" s="282"/>
      <c r="CM601" s="282"/>
      <c r="CN601" s="282"/>
      <c r="CO601" s="282"/>
      <c r="CP601" s="282"/>
      <c r="CQ601" s="282"/>
      <c r="CR601" s="282"/>
      <c r="CS601" s="282"/>
      <c r="CT601" s="282"/>
      <c r="CU601" s="282"/>
      <c r="CV601" s="282"/>
      <c r="CW601" s="282"/>
      <c r="CX601" s="282"/>
      <c r="CY601" s="282"/>
      <c r="CZ601" s="282"/>
      <c r="DA601" s="282"/>
      <c r="DB601" s="282"/>
      <c r="DC601" s="282"/>
      <c r="DD601" s="282"/>
      <c r="DE601" s="282"/>
      <c r="DF601" s="282"/>
      <c r="DG601" s="282"/>
      <c r="DH601" s="282"/>
      <c r="DI601" s="282"/>
      <c r="DJ601" s="282"/>
      <c r="DK601" s="282"/>
      <c r="DL601" s="282"/>
      <c r="DM601" s="282"/>
      <c r="DN601" s="282"/>
      <c r="DO601" s="282"/>
      <c r="DP601" s="282"/>
      <c r="DQ601" s="282"/>
      <c r="DR601" s="282"/>
      <c r="DS601" s="282"/>
      <c r="DT601" s="282"/>
      <c r="DU601" s="282"/>
      <c r="DV601" s="282"/>
      <c r="DW601" s="282"/>
      <c r="DX601" s="282"/>
      <c r="DY601" s="282"/>
      <c r="DZ601" s="282"/>
      <c r="EA601" s="282"/>
      <c r="EB601" s="282"/>
      <c r="EC601" s="282"/>
      <c r="ED601" s="282"/>
      <c r="EE601" s="282"/>
      <c r="EF601" s="282"/>
      <c r="EG601" s="282"/>
      <c r="EH601" s="282"/>
      <c r="EI601" s="282"/>
      <c r="EJ601" s="282"/>
      <c r="EK601" s="282"/>
      <c r="EL601" s="282"/>
      <c r="EM601" s="282"/>
      <c r="EN601" s="282"/>
      <c r="EO601" s="282"/>
      <c r="EP601" s="282"/>
      <c r="EQ601" s="282"/>
      <c r="ER601" s="282"/>
      <c r="ES601" s="282"/>
      <c r="ET601" s="282"/>
      <c r="EU601" s="282"/>
      <c r="EV601" s="282"/>
      <c r="EW601" s="282"/>
      <c r="EX601" s="282"/>
      <c r="EY601" s="282"/>
      <c r="EZ601" s="282"/>
      <c r="FA601" s="282"/>
      <c r="FB601" s="282"/>
      <c r="FC601" s="282"/>
      <c r="FD601" s="282"/>
      <c r="FE601" s="282"/>
      <c r="FF601" s="282"/>
      <c r="FG601" s="282"/>
      <c r="FH601" s="282"/>
      <c r="FI601" s="282"/>
      <c r="FJ601" s="282"/>
      <c r="FK601" s="282"/>
      <c r="FL601" s="282"/>
      <c r="FM601" s="282"/>
      <c r="FN601" s="282"/>
      <c r="FO601" s="282"/>
      <c r="FP601" s="282"/>
      <c r="FQ601" s="282"/>
      <c r="FR601" s="282"/>
      <c r="FS601" s="282"/>
      <c r="FT601" s="282"/>
      <c r="FU601" s="282"/>
      <c r="FV601" s="282"/>
      <c r="FW601" s="282"/>
      <c r="FX601" s="282"/>
      <c r="FY601" s="282"/>
      <c r="FZ601" s="282"/>
      <c r="GA601" s="282"/>
      <c r="GB601" s="282"/>
      <c r="GC601" s="282"/>
      <c r="GD601" s="282"/>
      <c r="GE601" s="282"/>
      <c r="GF601" s="282"/>
      <c r="GG601" s="282"/>
      <c r="GH601" s="282"/>
      <c r="GI601" s="282"/>
      <c r="GJ601" s="282"/>
      <c r="GK601" s="282"/>
      <c r="GL601" s="282"/>
      <c r="GM601" s="282"/>
      <c r="GN601" s="282"/>
      <c r="GO601" s="282"/>
      <c r="GP601" s="282"/>
      <c r="GQ601" s="282"/>
      <c r="GR601" s="282"/>
      <c r="GS601" s="282"/>
      <c r="GT601" s="282"/>
      <c r="GU601" s="282"/>
      <c r="GV601" s="282"/>
      <c r="GW601" s="282"/>
      <c r="GX601" s="282"/>
      <c r="GY601" s="282"/>
      <c r="GZ601" s="282"/>
      <c r="HA601" s="282"/>
      <c r="HB601" s="282"/>
      <c r="HC601" s="282"/>
      <c r="HD601" s="282"/>
      <c r="HE601" s="282"/>
      <c r="HF601" s="282"/>
      <c r="HG601" s="282"/>
      <c r="HH601" s="282"/>
      <c r="HI601" s="282"/>
      <c r="HJ601" s="282"/>
      <c r="HK601" s="282"/>
      <c r="HL601" s="282"/>
      <c r="HM601" s="282"/>
      <c r="HN601" s="282"/>
      <c r="HO601" s="282"/>
      <c r="HP601" s="282"/>
      <c r="HQ601" s="282"/>
      <c r="HR601" s="282"/>
      <c r="HS601" s="282"/>
      <c r="HT601" s="282"/>
      <c r="HU601" s="282"/>
      <c r="HV601" s="282"/>
      <c r="HW601" s="282"/>
      <c r="HX601" s="282"/>
      <c r="HY601" s="282"/>
      <c r="HZ601" s="282"/>
      <c r="IA601" s="282"/>
      <c r="IB601" s="282"/>
      <c r="IC601" s="282"/>
      <c r="ID601" s="282"/>
      <c r="IE601" s="282"/>
      <c r="IF601" s="282"/>
      <c r="IG601" s="282"/>
      <c r="IH601" s="282"/>
      <c r="II601" s="282"/>
      <c r="IJ601" s="282"/>
      <c r="IK601" s="282"/>
    </row>
    <row r="602" spans="1:245">
      <c r="A602" s="301">
        <v>700039</v>
      </c>
      <c r="B602" s="314" t="s">
        <v>839</v>
      </c>
      <c r="C602" s="291" t="s">
        <v>984</v>
      </c>
      <c r="D602" s="291" t="s">
        <v>985</v>
      </c>
      <c r="E602" s="291" t="s">
        <v>321</v>
      </c>
      <c r="F602" s="292" t="s">
        <v>992</v>
      </c>
      <c r="G602" s="293">
        <f t="shared" si="77"/>
        <v>700039</v>
      </c>
      <c r="H602" s="293">
        <f>COUNTIF($J$4:J602,J602)</f>
        <v>1</v>
      </c>
      <c r="I602" s="293">
        <f>IF(H602=1,COUNTIF($H$4:H602,1),"")</f>
        <v>66</v>
      </c>
      <c r="J602" s="294" t="str">
        <f t="shared" si="79"/>
        <v>西区01私立05家庭的</v>
      </c>
      <c r="K602" s="294" t="str">
        <f t="shared" si="78"/>
        <v>保育るーむてくてく</v>
      </c>
      <c r="M602" s="294"/>
      <c r="V602" s="282"/>
      <c r="W602" s="282"/>
      <c r="X602" s="282"/>
      <c r="Y602" s="282"/>
      <c r="Z602" s="282"/>
      <c r="AA602" s="282"/>
      <c r="AB602" s="282"/>
      <c r="AC602" s="282"/>
      <c r="AD602" s="282"/>
      <c r="AE602" s="282"/>
      <c r="AF602" s="282"/>
      <c r="AG602" s="282"/>
      <c r="AH602" s="282"/>
      <c r="AI602" s="282"/>
      <c r="AJ602" s="282"/>
      <c r="AK602" s="282"/>
      <c r="AL602" s="282"/>
      <c r="AM602" s="282"/>
      <c r="AN602" s="282"/>
      <c r="AO602" s="282"/>
      <c r="AP602" s="282"/>
      <c r="AQ602" s="282"/>
      <c r="AR602" s="282"/>
      <c r="AS602" s="282"/>
      <c r="AT602" s="282"/>
      <c r="AU602" s="282"/>
      <c r="AV602" s="282"/>
      <c r="AW602" s="282"/>
      <c r="AX602" s="282"/>
      <c r="AY602" s="282"/>
      <c r="AZ602" s="282"/>
      <c r="BA602" s="282"/>
      <c r="BB602" s="282"/>
      <c r="BC602" s="282"/>
      <c r="BD602" s="282"/>
      <c r="BE602" s="282"/>
      <c r="BF602" s="282"/>
      <c r="BG602" s="282"/>
      <c r="BH602" s="282"/>
      <c r="BI602" s="282"/>
      <c r="BJ602" s="282"/>
      <c r="BK602" s="282"/>
      <c r="BL602" s="282"/>
      <c r="BM602" s="282"/>
      <c r="BN602" s="282"/>
      <c r="BO602" s="282"/>
      <c r="BP602" s="282"/>
      <c r="BQ602" s="282"/>
      <c r="BR602" s="282"/>
      <c r="BS602" s="282"/>
      <c r="BT602" s="282"/>
      <c r="BU602" s="282"/>
      <c r="BV602" s="282"/>
      <c r="BW602" s="282"/>
      <c r="BX602" s="282"/>
      <c r="BY602" s="282"/>
      <c r="BZ602" s="282"/>
      <c r="CA602" s="282"/>
      <c r="CB602" s="282"/>
      <c r="CC602" s="282"/>
      <c r="CD602" s="282"/>
      <c r="CE602" s="282"/>
      <c r="CF602" s="282"/>
      <c r="CG602" s="282"/>
      <c r="CH602" s="282"/>
      <c r="CI602" s="282"/>
      <c r="CJ602" s="282"/>
      <c r="CK602" s="282"/>
      <c r="CL602" s="282"/>
      <c r="CM602" s="282"/>
      <c r="CN602" s="282"/>
      <c r="CO602" s="282"/>
      <c r="CP602" s="282"/>
      <c r="CQ602" s="282"/>
      <c r="CR602" s="282"/>
      <c r="CS602" s="282"/>
      <c r="CT602" s="282"/>
      <c r="CU602" s="282"/>
      <c r="CV602" s="282"/>
      <c r="CW602" s="282"/>
      <c r="CX602" s="282"/>
      <c r="CY602" s="282"/>
      <c r="CZ602" s="282"/>
      <c r="DA602" s="282"/>
      <c r="DB602" s="282"/>
      <c r="DC602" s="282"/>
      <c r="DD602" s="282"/>
      <c r="DE602" s="282"/>
      <c r="DF602" s="282"/>
      <c r="DG602" s="282"/>
      <c r="DH602" s="282"/>
      <c r="DI602" s="282"/>
      <c r="DJ602" s="282"/>
      <c r="DK602" s="282"/>
      <c r="DL602" s="282"/>
      <c r="DM602" s="282"/>
      <c r="DN602" s="282"/>
      <c r="DO602" s="282"/>
      <c r="DP602" s="282"/>
      <c r="DQ602" s="282"/>
      <c r="DR602" s="282"/>
      <c r="DS602" s="282"/>
      <c r="DT602" s="282"/>
      <c r="DU602" s="282"/>
      <c r="DV602" s="282"/>
      <c r="DW602" s="282"/>
      <c r="DX602" s="282"/>
      <c r="DY602" s="282"/>
      <c r="DZ602" s="282"/>
      <c r="EA602" s="282"/>
      <c r="EB602" s="282"/>
      <c r="EC602" s="282"/>
      <c r="ED602" s="282"/>
      <c r="EE602" s="282"/>
      <c r="EF602" s="282"/>
      <c r="EG602" s="282"/>
      <c r="EH602" s="282"/>
      <c r="EI602" s="282"/>
      <c r="EJ602" s="282"/>
      <c r="EK602" s="282"/>
      <c r="EL602" s="282"/>
      <c r="EM602" s="282"/>
      <c r="EN602" s="282"/>
      <c r="EO602" s="282"/>
      <c r="EP602" s="282"/>
      <c r="EQ602" s="282"/>
      <c r="ER602" s="282"/>
      <c r="ES602" s="282"/>
      <c r="ET602" s="282"/>
      <c r="EU602" s="282"/>
      <c r="EV602" s="282"/>
      <c r="EW602" s="282"/>
      <c r="EX602" s="282"/>
      <c r="EY602" s="282"/>
      <c r="EZ602" s="282"/>
      <c r="FA602" s="282"/>
      <c r="FB602" s="282"/>
      <c r="FC602" s="282"/>
      <c r="FD602" s="282"/>
      <c r="FE602" s="282"/>
      <c r="FF602" s="282"/>
      <c r="FG602" s="282"/>
      <c r="FH602" s="282"/>
      <c r="FI602" s="282"/>
      <c r="FJ602" s="282"/>
      <c r="FK602" s="282"/>
      <c r="FL602" s="282"/>
      <c r="FM602" s="282"/>
      <c r="FN602" s="282"/>
      <c r="FO602" s="282"/>
      <c r="FP602" s="282"/>
      <c r="FQ602" s="282"/>
      <c r="FR602" s="282"/>
      <c r="FS602" s="282"/>
      <c r="FT602" s="282"/>
      <c r="FU602" s="282"/>
      <c r="FV602" s="282"/>
      <c r="FW602" s="282"/>
      <c r="FX602" s="282"/>
      <c r="FY602" s="282"/>
      <c r="FZ602" s="282"/>
      <c r="GA602" s="282"/>
      <c r="GB602" s="282"/>
      <c r="GC602" s="282"/>
      <c r="GD602" s="282"/>
      <c r="GE602" s="282"/>
      <c r="GF602" s="282"/>
      <c r="GG602" s="282"/>
      <c r="GH602" s="282"/>
      <c r="GI602" s="282"/>
      <c r="GJ602" s="282"/>
      <c r="GK602" s="282"/>
      <c r="GL602" s="282"/>
      <c r="GM602" s="282"/>
      <c r="GN602" s="282"/>
      <c r="GO602" s="282"/>
      <c r="GP602" s="282"/>
      <c r="GQ602" s="282"/>
      <c r="GR602" s="282"/>
      <c r="GS602" s="282"/>
      <c r="GT602" s="282"/>
      <c r="GU602" s="282"/>
      <c r="GV602" s="282"/>
      <c r="GW602" s="282"/>
      <c r="GX602" s="282"/>
      <c r="GY602" s="282"/>
      <c r="GZ602" s="282"/>
      <c r="HA602" s="282"/>
      <c r="HB602" s="282"/>
      <c r="HC602" s="282"/>
      <c r="HD602" s="282"/>
      <c r="HE602" s="282"/>
      <c r="HF602" s="282"/>
      <c r="HG602" s="282"/>
      <c r="HH602" s="282"/>
      <c r="HI602" s="282"/>
      <c r="HJ602" s="282"/>
      <c r="HK602" s="282"/>
      <c r="HL602" s="282"/>
      <c r="HM602" s="282"/>
      <c r="HN602" s="282"/>
      <c r="HO602" s="282"/>
      <c r="HP602" s="282"/>
      <c r="HQ602" s="282"/>
      <c r="HR602" s="282"/>
      <c r="HS602" s="282"/>
      <c r="HT602" s="282"/>
      <c r="HU602" s="282"/>
      <c r="HV602" s="282"/>
      <c r="HW602" s="282"/>
      <c r="HX602" s="282"/>
      <c r="HY602" s="282"/>
      <c r="HZ602" s="282"/>
      <c r="IA602" s="282"/>
      <c r="IB602" s="282"/>
      <c r="IC602" s="282"/>
      <c r="ID602" s="282"/>
      <c r="IE602" s="282"/>
      <c r="IF602" s="282"/>
      <c r="IG602" s="282"/>
      <c r="IH602" s="282"/>
      <c r="II602" s="282"/>
      <c r="IJ602" s="282"/>
      <c r="IK602" s="282"/>
    </row>
    <row r="603" spans="1:245">
      <c r="A603" s="301">
        <v>700042</v>
      </c>
      <c r="B603" s="314" t="s">
        <v>839</v>
      </c>
      <c r="C603" s="291" t="s">
        <v>984</v>
      </c>
      <c r="D603" s="291" t="s">
        <v>985</v>
      </c>
      <c r="E603" s="291" t="s">
        <v>321</v>
      </c>
      <c r="F603" s="292" t="s">
        <v>993</v>
      </c>
      <c r="G603" s="293">
        <f t="shared" si="77"/>
        <v>700042</v>
      </c>
      <c r="H603" s="293">
        <f>COUNTIF($J$4:J603,J603)</f>
        <v>2</v>
      </c>
      <c r="I603" s="293" t="str">
        <f>IF(H603=1,COUNTIF($H$4:H603,1),"")</f>
        <v/>
      </c>
      <c r="J603" s="294" t="str">
        <f t="shared" si="79"/>
        <v>西区01私立05家庭的</v>
      </c>
      <c r="K603" s="294" t="str">
        <f t="shared" si="78"/>
        <v>保育るーむひなたぼっこ</v>
      </c>
      <c r="V603" s="282"/>
      <c r="W603" s="282"/>
      <c r="X603" s="282"/>
      <c r="Y603" s="282"/>
      <c r="Z603" s="282"/>
      <c r="AA603" s="282"/>
      <c r="AB603" s="282"/>
      <c r="AC603" s="282"/>
      <c r="AD603" s="282"/>
      <c r="AE603" s="282"/>
      <c r="AF603" s="282"/>
      <c r="AG603" s="282"/>
      <c r="AH603" s="282"/>
      <c r="AI603" s="282"/>
      <c r="AJ603" s="282"/>
      <c r="AK603" s="282"/>
      <c r="AL603" s="282"/>
      <c r="AM603" s="282"/>
      <c r="AN603" s="282"/>
      <c r="AO603" s="282"/>
      <c r="AP603" s="282"/>
      <c r="AQ603" s="282"/>
      <c r="AR603" s="282"/>
      <c r="AS603" s="282"/>
      <c r="AT603" s="282"/>
      <c r="AU603" s="282"/>
      <c r="AV603" s="282"/>
      <c r="AW603" s="282"/>
      <c r="AX603" s="282"/>
      <c r="AY603" s="282"/>
      <c r="AZ603" s="282"/>
      <c r="BA603" s="282"/>
      <c r="BB603" s="282"/>
      <c r="BC603" s="282"/>
      <c r="BD603" s="282"/>
      <c r="BE603" s="282"/>
      <c r="BF603" s="282"/>
      <c r="BG603" s="282"/>
      <c r="BH603" s="282"/>
      <c r="BI603" s="282"/>
      <c r="BJ603" s="282"/>
      <c r="BK603" s="282"/>
      <c r="BL603" s="282"/>
      <c r="BM603" s="282"/>
      <c r="BN603" s="282"/>
      <c r="BO603" s="282"/>
      <c r="BP603" s="282"/>
      <c r="BQ603" s="282"/>
      <c r="BR603" s="282"/>
      <c r="BS603" s="282"/>
      <c r="BT603" s="282"/>
      <c r="BU603" s="282"/>
      <c r="BV603" s="282"/>
      <c r="BW603" s="282"/>
      <c r="BX603" s="282"/>
      <c r="BY603" s="282"/>
      <c r="BZ603" s="282"/>
      <c r="CA603" s="282"/>
      <c r="CB603" s="282"/>
      <c r="CC603" s="282"/>
      <c r="CD603" s="282"/>
      <c r="CE603" s="282"/>
      <c r="CF603" s="282"/>
      <c r="CG603" s="282"/>
      <c r="CH603" s="282"/>
      <c r="CI603" s="282"/>
      <c r="CJ603" s="282"/>
      <c r="CK603" s="282"/>
      <c r="CL603" s="282"/>
      <c r="CM603" s="282"/>
      <c r="CN603" s="282"/>
      <c r="CO603" s="282"/>
      <c r="CP603" s="282"/>
      <c r="CQ603" s="282"/>
      <c r="CR603" s="282"/>
      <c r="CS603" s="282"/>
      <c r="CT603" s="282"/>
      <c r="CU603" s="282"/>
      <c r="CV603" s="282"/>
      <c r="CW603" s="282"/>
      <c r="CX603" s="282"/>
      <c r="CY603" s="282"/>
      <c r="CZ603" s="282"/>
      <c r="DA603" s="282"/>
      <c r="DB603" s="282"/>
      <c r="DC603" s="282"/>
      <c r="DD603" s="282"/>
      <c r="DE603" s="282"/>
      <c r="DF603" s="282"/>
      <c r="DG603" s="282"/>
      <c r="DH603" s="282"/>
      <c r="DI603" s="282"/>
      <c r="DJ603" s="282"/>
      <c r="DK603" s="282"/>
      <c r="DL603" s="282"/>
      <c r="DM603" s="282"/>
      <c r="DN603" s="282"/>
      <c r="DO603" s="282"/>
      <c r="DP603" s="282"/>
      <c r="DQ603" s="282"/>
      <c r="DR603" s="282"/>
      <c r="DS603" s="282"/>
      <c r="DT603" s="282"/>
      <c r="DU603" s="282"/>
      <c r="DV603" s="282"/>
      <c r="DW603" s="282"/>
      <c r="DX603" s="282"/>
      <c r="DY603" s="282"/>
      <c r="DZ603" s="282"/>
      <c r="EA603" s="282"/>
      <c r="EB603" s="282"/>
      <c r="EC603" s="282"/>
      <c r="ED603" s="282"/>
      <c r="EE603" s="282"/>
      <c r="EF603" s="282"/>
      <c r="EG603" s="282"/>
      <c r="EH603" s="282"/>
      <c r="EI603" s="282"/>
      <c r="EJ603" s="282"/>
      <c r="EK603" s="282"/>
      <c r="EL603" s="282"/>
      <c r="EM603" s="282"/>
      <c r="EN603" s="282"/>
      <c r="EO603" s="282"/>
      <c r="EP603" s="282"/>
      <c r="EQ603" s="282"/>
      <c r="ER603" s="282"/>
      <c r="ES603" s="282"/>
      <c r="ET603" s="282"/>
      <c r="EU603" s="282"/>
      <c r="EV603" s="282"/>
      <c r="EW603" s="282"/>
      <c r="EX603" s="282"/>
      <c r="EY603" s="282"/>
      <c r="EZ603" s="282"/>
      <c r="FA603" s="282"/>
      <c r="FB603" s="282"/>
      <c r="FC603" s="282"/>
      <c r="FD603" s="282"/>
      <c r="FE603" s="282"/>
      <c r="FF603" s="282"/>
      <c r="FG603" s="282"/>
      <c r="FH603" s="282"/>
      <c r="FI603" s="282"/>
      <c r="FJ603" s="282"/>
      <c r="FK603" s="282"/>
      <c r="FL603" s="282"/>
      <c r="FM603" s="282"/>
      <c r="FN603" s="282"/>
      <c r="FO603" s="282"/>
      <c r="FP603" s="282"/>
      <c r="FQ603" s="282"/>
      <c r="FR603" s="282"/>
      <c r="FS603" s="282"/>
      <c r="FT603" s="282"/>
      <c r="FU603" s="282"/>
      <c r="FV603" s="282"/>
      <c r="FW603" s="282"/>
      <c r="FX603" s="282"/>
      <c r="FY603" s="282"/>
      <c r="FZ603" s="282"/>
      <c r="GA603" s="282"/>
      <c r="GB603" s="282"/>
      <c r="GC603" s="282"/>
      <c r="GD603" s="282"/>
      <c r="GE603" s="282"/>
      <c r="GF603" s="282"/>
      <c r="GG603" s="282"/>
      <c r="GH603" s="282"/>
      <c r="GI603" s="282"/>
      <c r="GJ603" s="282"/>
      <c r="GK603" s="282"/>
      <c r="GL603" s="282"/>
      <c r="GM603" s="282"/>
      <c r="GN603" s="282"/>
      <c r="GO603" s="282"/>
      <c r="GP603" s="282"/>
      <c r="GQ603" s="282"/>
      <c r="GR603" s="282"/>
      <c r="GS603" s="282"/>
      <c r="GT603" s="282"/>
      <c r="GU603" s="282"/>
      <c r="GV603" s="282"/>
      <c r="GW603" s="282"/>
      <c r="GX603" s="282"/>
      <c r="GY603" s="282"/>
      <c r="GZ603" s="282"/>
      <c r="HA603" s="282"/>
      <c r="HB603" s="282"/>
      <c r="HC603" s="282"/>
      <c r="HD603" s="282"/>
      <c r="HE603" s="282"/>
      <c r="HF603" s="282"/>
      <c r="HG603" s="282"/>
      <c r="HH603" s="282"/>
      <c r="HI603" s="282"/>
      <c r="HJ603" s="282"/>
      <c r="HK603" s="282"/>
      <c r="HL603" s="282"/>
      <c r="HM603" s="282"/>
      <c r="HN603" s="282"/>
      <c r="HO603" s="282"/>
      <c r="HP603" s="282"/>
      <c r="HQ603" s="282"/>
      <c r="HR603" s="282"/>
      <c r="HS603" s="282"/>
      <c r="HT603" s="282"/>
      <c r="HU603" s="282"/>
      <c r="HV603" s="282"/>
      <c r="HW603" s="282"/>
      <c r="HX603" s="282"/>
      <c r="HY603" s="282"/>
      <c r="HZ603" s="282"/>
      <c r="IA603" s="282"/>
      <c r="IB603" s="282"/>
      <c r="IC603" s="282"/>
      <c r="ID603" s="282"/>
      <c r="IE603" s="282"/>
      <c r="IF603" s="282"/>
      <c r="IG603" s="282"/>
      <c r="IH603" s="282"/>
      <c r="II603" s="282"/>
      <c r="IJ603" s="282"/>
      <c r="IK603" s="282"/>
    </row>
    <row r="604" spans="1:245">
      <c r="A604" s="301">
        <v>750033</v>
      </c>
      <c r="B604" s="314" t="s">
        <v>839</v>
      </c>
      <c r="C604" s="291" t="s">
        <v>984</v>
      </c>
      <c r="D604" s="291" t="s">
        <v>985</v>
      </c>
      <c r="E604" s="291" t="s">
        <v>529</v>
      </c>
      <c r="F604" s="292" t="s">
        <v>994</v>
      </c>
      <c r="G604" s="293">
        <f t="shared" si="77"/>
        <v>750033</v>
      </c>
      <c r="H604" s="293">
        <f>COUNTIF($J$4:J604,J604)</f>
        <v>1</v>
      </c>
      <c r="I604" s="293">
        <f>IF(H604=1,COUNTIF($H$4:H604,1),"")</f>
        <v>67</v>
      </c>
      <c r="J604" s="294" t="str">
        <f t="shared" si="79"/>
        <v>手稲区01私立05家庭的</v>
      </c>
      <c r="K604" s="294" t="str">
        <f t="shared" si="78"/>
        <v>保育室ベリーベリー</v>
      </c>
    </row>
    <row r="605" spans="1:245">
      <c r="A605" s="301">
        <v>300070</v>
      </c>
      <c r="B605" s="314" t="s">
        <v>839</v>
      </c>
      <c r="C605" s="291" t="s">
        <v>316</v>
      </c>
      <c r="D605" s="291" t="s">
        <v>971</v>
      </c>
      <c r="E605" s="291" t="s">
        <v>317</v>
      </c>
      <c r="F605" s="292" t="s">
        <v>972</v>
      </c>
      <c r="G605" s="293">
        <f t="shared" si="77"/>
        <v>300070</v>
      </c>
      <c r="H605" s="293">
        <f>COUNTIF($J$4:J605,J605)</f>
        <v>1</v>
      </c>
      <c r="I605" s="293">
        <f>IF(H605=1,COUNTIF($H$4:H605,1),"")</f>
        <v>68</v>
      </c>
      <c r="J605" s="294" t="str">
        <f t="shared" si="79"/>
        <v>東区01私立06事業所内</v>
      </c>
      <c r="K605" s="294" t="str">
        <f t="shared" si="78"/>
        <v>コープさっぽろ保育園ａｕｒｉｎｋｏ</v>
      </c>
    </row>
    <row r="606" spans="1:245">
      <c r="A606" s="301">
        <v>300102</v>
      </c>
      <c r="B606" s="314" t="s">
        <v>839</v>
      </c>
      <c r="C606" s="291" t="s">
        <v>316</v>
      </c>
      <c r="D606" s="291" t="s">
        <v>971</v>
      </c>
      <c r="E606" s="291" t="s">
        <v>317</v>
      </c>
      <c r="F606" s="292" t="s">
        <v>973</v>
      </c>
      <c r="G606" s="293">
        <f t="shared" si="77"/>
        <v>300102</v>
      </c>
      <c r="H606" s="293">
        <f>COUNTIF($J$4:J606,J606)</f>
        <v>2</v>
      </c>
      <c r="I606" s="293" t="str">
        <f>IF(H606=1,COUNTIF($H$4:H606,1),"")</f>
        <v/>
      </c>
      <c r="J606" s="294" t="str">
        <f t="shared" si="79"/>
        <v>東区01私立06事業所内</v>
      </c>
      <c r="K606" s="294" t="str">
        <f t="shared" si="78"/>
        <v>ＨｅａｒｔＫｉｄｓ保育園ハートセンター</v>
      </c>
    </row>
    <row r="607" spans="1:245">
      <c r="A607" s="301">
        <v>400057</v>
      </c>
      <c r="B607" s="314" t="s">
        <v>839</v>
      </c>
      <c r="C607" s="291" t="s">
        <v>316</v>
      </c>
      <c r="D607" s="291" t="s">
        <v>971</v>
      </c>
      <c r="E607" s="291" t="s">
        <v>318</v>
      </c>
      <c r="F607" s="292" t="s">
        <v>974</v>
      </c>
      <c r="G607" s="293">
        <f t="shared" si="77"/>
        <v>400057</v>
      </c>
      <c r="H607" s="293">
        <f>COUNTIF($J$4:J607,J607)</f>
        <v>1</v>
      </c>
      <c r="I607" s="293">
        <f>IF(H607=1,COUNTIF($H$4:H607,1),"")</f>
        <v>69</v>
      </c>
      <c r="J607" s="294" t="str">
        <f t="shared" si="79"/>
        <v>白石区01私立06事業所内</v>
      </c>
      <c r="K607" s="294" t="str">
        <f t="shared" si="78"/>
        <v>じゅんのめ保育園</v>
      </c>
    </row>
    <row r="608" spans="1:245">
      <c r="A608" s="301">
        <v>500049</v>
      </c>
      <c r="B608" s="314" t="s">
        <v>839</v>
      </c>
      <c r="C608" s="291" t="s">
        <v>316</v>
      </c>
      <c r="D608" s="291" t="s">
        <v>975</v>
      </c>
      <c r="E608" s="291" t="s">
        <v>319</v>
      </c>
      <c r="F608" s="292" t="s">
        <v>976</v>
      </c>
      <c r="G608" s="293">
        <f t="shared" ref="G608:G652" si="80">A608</f>
        <v>500049</v>
      </c>
      <c r="H608" s="293">
        <f>COUNTIF($J$4:J608,J608)</f>
        <v>1</v>
      </c>
      <c r="I608" s="293">
        <f>IF(H608=1,COUNTIF($H$4:H608,1),"")</f>
        <v>70</v>
      </c>
      <c r="J608" s="294" t="str">
        <f t="shared" si="79"/>
        <v>豊平区01私立06事業所内</v>
      </c>
      <c r="K608" s="294" t="str">
        <f t="shared" si="78"/>
        <v>こどもクラブしらかば</v>
      </c>
    </row>
    <row r="609" spans="1:11">
      <c r="A609" s="301">
        <v>500062</v>
      </c>
      <c r="B609" s="314" t="s">
        <v>839</v>
      </c>
      <c r="C609" s="291" t="s">
        <v>316</v>
      </c>
      <c r="D609" s="291" t="s">
        <v>971</v>
      </c>
      <c r="E609" s="291" t="s">
        <v>319</v>
      </c>
      <c r="F609" s="292" t="s">
        <v>977</v>
      </c>
      <c r="G609" s="293">
        <f t="shared" si="80"/>
        <v>500062</v>
      </c>
      <c r="H609" s="293">
        <f>COUNTIF($J$4:J609,J609)</f>
        <v>2</v>
      </c>
      <c r="I609" s="293" t="str">
        <f>IF(H609=1,COUNTIF($H$4:H609,1),"")</f>
        <v/>
      </c>
      <c r="J609" s="294" t="str">
        <f t="shared" si="79"/>
        <v>豊平区01私立06事業所内</v>
      </c>
      <c r="K609" s="294" t="str">
        <f t="shared" si="78"/>
        <v>札幌ドリーム保育園</v>
      </c>
    </row>
    <row r="610" spans="1:11">
      <c r="A610" s="301">
        <v>600030</v>
      </c>
      <c r="B610" s="314" t="s">
        <v>839</v>
      </c>
      <c r="C610" s="291" t="s">
        <v>316</v>
      </c>
      <c r="D610" s="291" t="s">
        <v>971</v>
      </c>
      <c r="E610" s="291" t="s">
        <v>320</v>
      </c>
      <c r="F610" s="292" t="s">
        <v>978</v>
      </c>
      <c r="G610" s="293">
        <f t="shared" si="80"/>
        <v>600030</v>
      </c>
      <c r="H610" s="293">
        <f>COUNTIF($J$4:J610,J610)</f>
        <v>1</v>
      </c>
      <c r="I610" s="293">
        <f>IF(H610=1,COUNTIF($H$4:H610,1),"")</f>
        <v>71</v>
      </c>
      <c r="J610" s="294" t="str">
        <f t="shared" si="79"/>
        <v>南区01私立06事業所内</v>
      </c>
      <c r="K610" s="294" t="str">
        <f t="shared" si="78"/>
        <v>もなみの里保育園</v>
      </c>
    </row>
    <row r="611" spans="1:11">
      <c r="A611" s="301">
        <v>600036</v>
      </c>
      <c r="B611" s="314" t="s">
        <v>839</v>
      </c>
      <c r="C611" s="291" t="s">
        <v>316</v>
      </c>
      <c r="D611" s="291" t="s">
        <v>975</v>
      </c>
      <c r="E611" s="291" t="s">
        <v>320</v>
      </c>
      <c r="F611" s="292" t="s">
        <v>979</v>
      </c>
      <c r="G611" s="293">
        <f t="shared" si="80"/>
        <v>600036</v>
      </c>
      <c r="H611" s="293">
        <f>COUNTIF($J$4:J611,J611)</f>
        <v>2</v>
      </c>
      <c r="I611" s="293" t="str">
        <f>IF(H611=1,COUNTIF($H$4:H611,1),"")</f>
        <v/>
      </c>
      <c r="J611" s="294" t="str">
        <f t="shared" si="79"/>
        <v>南区01私立06事業所内</v>
      </c>
      <c r="K611" s="294" t="str">
        <f t="shared" si="78"/>
        <v>真駒内駐屯地庁内託児所</v>
      </c>
    </row>
    <row r="612" spans="1:11">
      <c r="A612" s="301">
        <v>700054</v>
      </c>
      <c r="B612" s="314" t="s">
        <v>839</v>
      </c>
      <c r="C612" s="291" t="s">
        <v>316</v>
      </c>
      <c r="D612" s="291" t="s">
        <v>971</v>
      </c>
      <c r="E612" s="291" t="s">
        <v>321</v>
      </c>
      <c r="F612" s="292" t="s">
        <v>980</v>
      </c>
      <c r="G612" s="293">
        <f t="shared" si="80"/>
        <v>700054</v>
      </c>
      <c r="H612" s="293">
        <f>COUNTIF($J$4:J612,J612)</f>
        <v>1</v>
      </c>
      <c r="I612" s="293">
        <f>IF(H612=1,COUNTIF($H$4:H612,1),"")</f>
        <v>72</v>
      </c>
      <c r="J612" s="294" t="str">
        <f t="shared" si="79"/>
        <v>西区01私立06事業所内</v>
      </c>
      <c r="K612" s="294" t="str">
        <f t="shared" si="78"/>
        <v>さくらんぼ保育園</v>
      </c>
    </row>
    <row r="613" spans="1:11">
      <c r="A613" s="301">
        <v>700065</v>
      </c>
      <c r="B613" s="314" t="s">
        <v>839</v>
      </c>
      <c r="C613" s="291" t="s">
        <v>316</v>
      </c>
      <c r="D613" s="291" t="s">
        <v>971</v>
      </c>
      <c r="E613" s="291" t="s">
        <v>321</v>
      </c>
      <c r="F613" s="292" t="s">
        <v>981</v>
      </c>
      <c r="G613" s="293">
        <f t="shared" si="80"/>
        <v>700065</v>
      </c>
      <c r="H613" s="293">
        <f>COUNTIF($J$4:J613,J613)</f>
        <v>2</v>
      </c>
      <c r="I613" s="293" t="str">
        <f>IF(H613=1,COUNTIF($H$4:H613,1),"")</f>
        <v/>
      </c>
      <c r="J613" s="294" t="str">
        <f t="shared" si="79"/>
        <v>西区01私立06事業所内</v>
      </c>
      <c r="K613" s="294" t="str">
        <f t="shared" si="78"/>
        <v>八軒西もみじ保育園</v>
      </c>
    </row>
    <row r="614" spans="1:11">
      <c r="A614" s="301">
        <v>700071</v>
      </c>
      <c r="B614" s="314" t="s">
        <v>839</v>
      </c>
      <c r="C614" s="291" t="s">
        <v>316</v>
      </c>
      <c r="D614" s="291" t="s">
        <v>971</v>
      </c>
      <c r="E614" s="291" t="s">
        <v>321</v>
      </c>
      <c r="F614" s="292" t="s">
        <v>982</v>
      </c>
      <c r="G614" s="293">
        <f t="shared" si="80"/>
        <v>700071</v>
      </c>
      <c r="H614" s="293">
        <f>COUNTIF($J$4:J614,J614)</f>
        <v>3</v>
      </c>
      <c r="I614" s="293" t="str">
        <f>IF(H614=1,COUNTIF($H$4:H614,1),"")</f>
        <v/>
      </c>
      <c r="J614" s="294" t="str">
        <f t="shared" si="79"/>
        <v>西区01私立06事業所内</v>
      </c>
      <c r="K614" s="294" t="str">
        <f t="shared" si="78"/>
        <v>発寒コグマ保育園</v>
      </c>
    </row>
    <row r="615" spans="1:11">
      <c r="A615" s="301">
        <v>700092</v>
      </c>
      <c r="B615" s="314" t="s">
        <v>839</v>
      </c>
      <c r="C615" s="291" t="s">
        <v>316</v>
      </c>
      <c r="D615" s="291" t="s">
        <v>971</v>
      </c>
      <c r="E615" s="291" t="s">
        <v>321</v>
      </c>
      <c r="F615" s="292" t="s">
        <v>983</v>
      </c>
      <c r="G615" s="293">
        <f t="shared" si="80"/>
        <v>700092</v>
      </c>
      <c r="H615" s="293">
        <f>COUNTIF($J$4:J615,J615)</f>
        <v>4</v>
      </c>
      <c r="I615" s="293" t="str">
        <f>IF(H615=1,COUNTIF($H$4:H615,1),"")</f>
        <v/>
      </c>
      <c r="J615" s="294" t="str">
        <f t="shared" si="79"/>
        <v>西区01私立06事業所内</v>
      </c>
      <c r="K615" s="294" t="str">
        <f t="shared" si="78"/>
        <v>レーベンそらまめ琴似保育園</v>
      </c>
    </row>
    <row r="616" spans="1:11">
      <c r="A616" s="301"/>
      <c r="B616" s="314"/>
      <c r="C616" s="291"/>
      <c r="D616" s="291"/>
      <c r="E616" s="291"/>
      <c r="F616" s="292"/>
      <c r="G616" s="293">
        <f t="shared" si="80"/>
        <v>0</v>
      </c>
      <c r="H616" s="293">
        <f>COUNTIF($J$4:J616,J616)</f>
        <v>1</v>
      </c>
      <c r="I616" s="293">
        <f>IF(H616=1,COUNTIF($H$4:H616,1),"")</f>
        <v>73</v>
      </c>
      <c r="J616" s="294" t="str">
        <f t="shared" si="79"/>
        <v/>
      </c>
      <c r="K616" s="294">
        <f t="shared" ref="K616:K652" si="81">$F616</f>
        <v>0</v>
      </c>
    </row>
    <row r="617" spans="1:11">
      <c r="A617" s="301"/>
      <c r="B617" s="314"/>
      <c r="C617" s="291"/>
      <c r="D617" s="291"/>
      <c r="E617" s="291"/>
      <c r="F617" s="292"/>
      <c r="G617" s="293">
        <f t="shared" si="80"/>
        <v>0</v>
      </c>
      <c r="H617" s="293">
        <f>COUNTIF($J$4:J617,J617)</f>
        <v>2</v>
      </c>
      <c r="I617" s="293" t="str">
        <f>IF(H617=1,COUNTIF($H$4:H617,1),"")</f>
        <v/>
      </c>
      <c r="J617" s="294" t="str">
        <f t="shared" si="79"/>
        <v/>
      </c>
      <c r="K617" s="294">
        <f t="shared" si="81"/>
        <v>0</v>
      </c>
    </row>
    <row r="618" spans="1:11">
      <c r="A618" s="301"/>
      <c r="B618" s="314"/>
      <c r="C618" s="291"/>
      <c r="D618" s="291"/>
      <c r="E618" s="291"/>
      <c r="F618" s="292"/>
      <c r="G618" s="293">
        <f t="shared" si="80"/>
        <v>0</v>
      </c>
      <c r="H618" s="293">
        <f>COUNTIF($J$4:J618,J618)</f>
        <v>3</v>
      </c>
      <c r="I618" s="293" t="str">
        <f>IF(H618=1,COUNTIF($H$4:H618,1),"")</f>
        <v/>
      </c>
      <c r="J618" s="294" t="str">
        <f t="shared" si="79"/>
        <v/>
      </c>
      <c r="K618" s="294">
        <f t="shared" si="81"/>
        <v>0</v>
      </c>
    </row>
    <row r="619" spans="1:11">
      <c r="A619" s="301"/>
      <c r="B619" s="314"/>
      <c r="C619" s="291"/>
      <c r="D619" s="291"/>
      <c r="E619" s="291"/>
      <c r="F619" s="292"/>
      <c r="G619" s="293">
        <f t="shared" si="80"/>
        <v>0</v>
      </c>
      <c r="H619" s="293">
        <f>COUNTIF($J$4:J619,J619)</f>
        <v>4</v>
      </c>
      <c r="I619" s="293" t="str">
        <f>IF(H619=1,COUNTIF($H$4:H619,1),"")</f>
        <v/>
      </c>
      <c r="J619" s="294" t="str">
        <f t="shared" si="79"/>
        <v/>
      </c>
      <c r="K619" s="294">
        <f t="shared" si="81"/>
        <v>0</v>
      </c>
    </row>
    <row r="620" spans="1:11">
      <c r="A620" s="301"/>
      <c r="B620" s="314"/>
      <c r="C620" s="291"/>
      <c r="D620" s="291"/>
      <c r="E620" s="291"/>
      <c r="F620" s="292"/>
      <c r="G620" s="293">
        <f t="shared" si="80"/>
        <v>0</v>
      </c>
      <c r="H620" s="293">
        <f>COUNTIF($J$4:J620,J620)</f>
        <v>5</v>
      </c>
      <c r="I620" s="293" t="str">
        <f>IF(H620=1,COUNTIF($H$4:H620,1),"")</f>
        <v/>
      </c>
      <c r="J620" s="294" t="str">
        <f t="shared" si="79"/>
        <v/>
      </c>
      <c r="K620" s="294">
        <f t="shared" si="81"/>
        <v>0</v>
      </c>
    </row>
    <row r="621" spans="1:11">
      <c r="A621" s="301"/>
      <c r="B621" s="314"/>
      <c r="C621" s="291"/>
      <c r="D621" s="291"/>
      <c r="E621" s="291"/>
      <c r="F621" s="292"/>
      <c r="G621" s="293">
        <f t="shared" si="80"/>
        <v>0</v>
      </c>
      <c r="H621" s="293">
        <f>COUNTIF($J$4:J621,J621)</f>
        <v>6</v>
      </c>
      <c r="I621" s="293" t="str">
        <f>IF(H621=1,COUNTIF($H$4:H621,1),"")</f>
        <v/>
      </c>
      <c r="J621" s="294" t="str">
        <f t="shared" si="79"/>
        <v/>
      </c>
      <c r="K621" s="294">
        <f t="shared" si="81"/>
        <v>0</v>
      </c>
    </row>
    <row r="622" spans="1:11">
      <c r="A622" s="301"/>
      <c r="B622" s="314"/>
      <c r="C622" s="291"/>
      <c r="D622" s="291"/>
      <c r="E622" s="291"/>
      <c r="F622" s="292"/>
      <c r="G622" s="293">
        <f t="shared" si="80"/>
        <v>0</v>
      </c>
      <c r="H622" s="293">
        <f>COUNTIF($J$4:J622,J622)</f>
        <v>7</v>
      </c>
      <c r="I622" s="293" t="str">
        <f>IF(H622=1,COUNTIF($H$4:H622,1),"")</f>
        <v/>
      </c>
      <c r="J622" s="294" t="str">
        <f t="shared" si="79"/>
        <v/>
      </c>
      <c r="K622" s="294">
        <f t="shared" si="81"/>
        <v>0</v>
      </c>
    </row>
    <row r="623" spans="1:11">
      <c r="A623" s="301"/>
      <c r="B623" s="314"/>
      <c r="C623" s="291"/>
      <c r="D623" s="291"/>
      <c r="E623" s="291"/>
      <c r="F623" s="292"/>
      <c r="G623" s="293">
        <f t="shared" si="80"/>
        <v>0</v>
      </c>
      <c r="H623" s="293">
        <f>COUNTIF($J$4:J623,J623)</f>
        <v>8</v>
      </c>
      <c r="I623" s="293" t="str">
        <f>IF(H623=1,COUNTIF($H$4:H623,1),"")</f>
        <v/>
      </c>
      <c r="J623" s="294" t="str">
        <f t="shared" si="79"/>
        <v/>
      </c>
      <c r="K623" s="294">
        <f t="shared" si="81"/>
        <v>0</v>
      </c>
    </row>
    <row r="624" spans="1:11">
      <c r="A624" s="301"/>
      <c r="B624" s="314"/>
      <c r="C624" s="291"/>
      <c r="D624" s="291"/>
      <c r="E624" s="291"/>
      <c r="F624" s="292"/>
      <c r="G624" s="293">
        <f t="shared" si="80"/>
        <v>0</v>
      </c>
      <c r="H624" s="293">
        <f>COUNTIF($J$4:J624,J624)</f>
        <v>9</v>
      </c>
      <c r="I624" s="293" t="str">
        <f>IF(H624=1,COUNTIF($H$4:H624,1),"")</f>
        <v/>
      </c>
      <c r="J624" s="294" t="str">
        <f t="shared" si="79"/>
        <v/>
      </c>
      <c r="K624" s="294">
        <f t="shared" si="81"/>
        <v>0</v>
      </c>
    </row>
    <row r="625" spans="1:11">
      <c r="A625" s="301"/>
      <c r="B625" s="314"/>
      <c r="C625" s="291"/>
      <c r="D625" s="291"/>
      <c r="E625" s="291"/>
      <c r="F625" s="292"/>
      <c r="G625" s="293">
        <f t="shared" si="80"/>
        <v>0</v>
      </c>
      <c r="H625" s="293">
        <f>COUNTIF($J$4:J625,J625)</f>
        <v>10</v>
      </c>
      <c r="I625" s="293" t="str">
        <f>IF(H625=1,COUNTIF($H$4:H625,1),"")</f>
        <v/>
      </c>
      <c r="J625" s="294" t="str">
        <f t="shared" si="79"/>
        <v/>
      </c>
      <c r="K625" s="294">
        <f t="shared" si="81"/>
        <v>0</v>
      </c>
    </row>
    <row r="626" spans="1:11">
      <c r="A626" s="301"/>
      <c r="B626" s="314"/>
      <c r="C626" s="291"/>
      <c r="D626" s="291"/>
      <c r="E626" s="291"/>
      <c r="F626" s="292"/>
      <c r="G626" s="293">
        <f t="shared" si="80"/>
        <v>0</v>
      </c>
      <c r="H626" s="293">
        <f>COUNTIF($J$4:J626,J626)</f>
        <v>11</v>
      </c>
      <c r="I626" s="293" t="str">
        <f>IF(H626=1,COUNTIF($H$4:H626,1),"")</f>
        <v/>
      </c>
      <c r="J626" s="294" t="str">
        <f t="shared" si="79"/>
        <v/>
      </c>
      <c r="K626" s="294">
        <f t="shared" si="81"/>
        <v>0</v>
      </c>
    </row>
    <row r="627" spans="1:11">
      <c r="A627" s="301"/>
      <c r="B627" s="314"/>
      <c r="C627" s="291"/>
      <c r="D627" s="291"/>
      <c r="E627" s="291"/>
      <c r="F627" s="292"/>
      <c r="G627" s="293">
        <f t="shared" si="80"/>
        <v>0</v>
      </c>
      <c r="H627" s="293">
        <f>COUNTIF($J$4:J627,J627)</f>
        <v>12</v>
      </c>
      <c r="I627" s="293" t="str">
        <f>IF(H627=1,COUNTIF($H$4:H627,1),"")</f>
        <v/>
      </c>
      <c r="J627" s="294" t="str">
        <f t="shared" si="79"/>
        <v/>
      </c>
      <c r="K627" s="294">
        <f t="shared" si="81"/>
        <v>0</v>
      </c>
    </row>
    <row r="628" spans="1:11">
      <c r="A628" s="301"/>
      <c r="B628" s="314"/>
      <c r="C628" s="291"/>
      <c r="D628" s="291"/>
      <c r="E628" s="291"/>
      <c r="F628" s="292"/>
      <c r="G628" s="293">
        <f t="shared" si="80"/>
        <v>0</v>
      </c>
      <c r="H628" s="293">
        <f>COUNTIF($J$4:J628,J628)</f>
        <v>13</v>
      </c>
      <c r="I628" s="293" t="str">
        <f>IF(H628=1,COUNTIF($H$4:H628,1),"")</f>
        <v/>
      </c>
      <c r="J628" s="294" t="str">
        <f t="shared" si="79"/>
        <v/>
      </c>
      <c r="K628" s="294">
        <f t="shared" si="81"/>
        <v>0</v>
      </c>
    </row>
    <row r="629" spans="1:11">
      <c r="A629" s="301"/>
      <c r="B629" s="314"/>
      <c r="C629" s="291"/>
      <c r="D629" s="291"/>
      <c r="E629" s="291"/>
      <c r="F629" s="292"/>
      <c r="G629" s="293">
        <f t="shared" si="80"/>
        <v>0</v>
      </c>
      <c r="H629" s="293">
        <f>COUNTIF($J$4:J629,J629)</f>
        <v>14</v>
      </c>
      <c r="I629" s="293" t="str">
        <f>IF(H629=1,COUNTIF($H$4:H629,1),"")</f>
        <v/>
      </c>
      <c r="J629" s="294" t="str">
        <f t="shared" si="79"/>
        <v/>
      </c>
      <c r="K629" s="294">
        <f t="shared" si="81"/>
        <v>0</v>
      </c>
    </row>
    <row r="630" spans="1:11">
      <c r="A630" s="301"/>
      <c r="B630" s="314"/>
      <c r="C630" s="291"/>
      <c r="D630" s="291"/>
      <c r="E630" s="291"/>
      <c r="F630" s="292"/>
      <c r="G630" s="293">
        <f t="shared" si="80"/>
        <v>0</v>
      </c>
      <c r="H630" s="293">
        <f>COUNTIF($J$4:J630,J630)</f>
        <v>15</v>
      </c>
      <c r="I630" s="293" t="str">
        <f>IF(H630=1,COUNTIF($H$4:H630,1),"")</f>
        <v/>
      </c>
      <c r="J630" s="294" t="str">
        <f t="shared" si="79"/>
        <v/>
      </c>
      <c r="K630" s="294">
        <f t="shared" si="81"/>
        <v>0</v>
      </c>
    </row>
    <row r="631" spans="1:11">
      <c r="A631" s="301"/>
      <c r="B631" s="314"/>
      <c r="C631" s="291"/>
      <c r="D631" s="291"/>
      <c r="E631" s="291"/>
      <c r="F631" s="292"/>
      <c r="G631" s="293">
        <f t="shared" si="80"/>
        <v>0</v>
      </c>
      <c r="H631" s="293">
        <f>COUNTIF($J$4:J631,J631)</f>
        <v>16</v>
      </c>
      <c r="I631" s="293" t="str">
        <f>IF(H631=1,COUNTIF($H$4:H631,1),"")</f>
        <v/>
      </c>
      <c r="J631" s="294" t="str">
        <f t="shared" si="79"/>
        <v/>
      </c>
      <c r="K631" s="294">
        <f t="shared" si="81"/>
        <v>0</v>
      </c>
    </row>
    <row r="632" spans="1:11">
      <c r="A632" s="301"/>
      <c r="B632" s="314"/>
      <c r="C632" s="291"/>
      <c r="D632" s="291"/>
      <c r="E632" s="291"/>
      <c r="F632" s="292"/>
      <c r="G632" s="293">
        <f t="shared" si="80"/>
        <v>0</v>
      </c>
      <c r="H632" s="293">
        <f>COUNTIF($J$4:J632,J632)</f>
        <v>17</v>
      </c>
      <c r="I632" s="293" t="str">
        <f>IF(H632=1,COUNTIF($H$4:H632,1),"")</f>
        <v/>
      </c>
      <c r="J632" s="294" t="str">
        <f t="shared" si="79"/>
        <v/>
      </c>
      <c r="K632" s="294">
        <f t="shared" si="81"/>
        <v>0</v>
      </c>
    </row>
    <row r="633" spans="1:11">
      <c r="A633" s="301"/>
      <c r="B633" s="314"/>
      <c r="C633" s="291"/>
      <c r="D633" s="291"/>
      <c r="E633" s="291"/>
      <c r="F633" s="292"/>
      <c r="G633" s="293">
        <f t="shared" si="80"/>
        <v>0</v>
      </c>
      <c r="H633" s="293">
        <f>COUNTIF($J$4:J633,J633)</f>
        <v>18</v>
      </c>
      <c r="I633" s="293" t="str">
        <f>IF(H633=1,COUNTIF($H$4:H633,1),"")</f>
        <v/>
      </c>
      <c r="J633" s="294" t="str">
        <f t="shared" si="79"/>
        <v/>
      </c>
      <c r="K633" s="294">
        <f t="shared" si="81"/>
        <v>0</v>
      </c>
    </row>
    <row r="634" spans="1:11">
      <c r="A634" s="301"/>
      <c r="B634" s="314"/>
      <c r="C634" s="291"/>
      <c r="D634" s="291"/>
      <c r="E634" s="291"/>
      <c r="F634" s="292"/>
      <c r="G634" s="293">
        <f t="shared" si="80"/>
        <v>0</v>
      </c>
      <c r="H634" s="293">
        <f>COUNTIF($J$4:J634,J634)</f>
        <v>19</v>
      </c>
      <c r="I634" s="293" t="str">
        <f>IF(H634=1,COUNTIF($H$4:H634,1),"")</f>
        <v/>
      </c>
      <c r="J634" s="294" t="str">
        <f t="shared" si="79"/>
        <v/>
      </c>
      <c r="K634" s="294">
        <f t="shared" si="81"/>
        <v>0</v>
      </c>
    </row>
    <row r="635" spans="1:11">
      <c r="A635" s="301"/>
      <c r="B635" s="314"/>
      <c r="C635" s="291"/>
      <c r="D635" s="291"/>
      <c r="E635" s="291"/>
      <c r="F635" s="292"/>
      <c r="G635" s="293">
        <f t="shared" si="80"/>
        <v>0</v>
      </c>
      <c r="H635" s="293">
        <f>COUNTIF($J$4:J635,J635)</f>
        <v>20</v>
      </c>
      <c r="I635" s="293" t="str">
        <f>IF(H635=1,COUNTIF($H$4:H635,1),"")</f>
        <v/>
      </c>
      <c r="J635" s="294" t="str">
        <f t="shared" si="79"/>
        <v/>
      </c>
      <c r="K635" s="294">
        <f t="shared" si="81"/>
        <v>0</v>
      </c>
    </row>
    <row r="636" spans="1:11">
      <c r="A636" s="301"/>
      <c r="B636" s="314"/>
      <c r="C636" s="291"/>
      <c r="D636" s="291"/>
      <c r="E636" s="291"/>
      <c r="F636" s="292"/>
      <c r="G636" s="293">
        <f t="shared" si="80"/>
        <v>0</v>
      </c>
      <c r="H636" s="293">
        <f>COUNTIF($J$4:J636,J636)</f>
        <v>21</v>
      </c>
      <c r="I636" s="293" t="str">
        <f>IF(H636=1,COUNTIF($H$4:H636,1),"")</f>
        <v/>
      </c>
      <c r="J636" s="294" t="str">
        <f t="shared" si="79"/>
        <v/>
      </c>
      <c r="K636" s="294">
        <f t="shared" si="81"/>
        <v>0</v>
      </c>
    </row>
    <row r="637" spans="1:11">
      <c r="A637" s="301"/>
      <c r="B637" s="314"/>
      <c r="C637" s="291"/>
      <c r="D637" s="291"/>
      <c r="E637" s="291"/>
      <c r="F637" s="292"/>
      <c r="G637" s="293">
        <f t="shared" si="80"/>
        <v>0</v>
      </c>
      <c r="H637" s="293">
        <f>COUNTIF($J$4:J637,J637)</f>
        <v>22</v>
      </c>
      <c r="I637" s="293" t="str">
        <f>IF(H637=1,COUNTIF($H$4:H637,1),"")</f>
        <v/>
      </c>
      <c r="J637" s="294" t="str">
        <f t="shared" si="79"/>
        <v/>
      </c>
      <c r="K637" s="294">
        <f t="shared" si="81"/>
        <v>0</v>
      </c>
    </row>
    <row r="638" spans="1:11">
      <c r="A638" s="301"/>
      <c r="B638" s="314"/>
      <c r="C638" s="291"/>
      <c r="D638" s="291"/>
      <c r="E638" s="291"/>
      <c r="F638" s="292"/>
      <c r="G638" s="293">
        <f t="shared" si="80"/>
        <v>0</v>
      </c>
      <c r="H638" s="293">
        <f>COUNTIF($J$4:J638,J638)</f>
        <v>23</v>
      </c>
      <c r="I638" s="293" t="str">
        <f>IF(H638=1,COUNTIF($H$4:H638,1),"")</f>
        <v/>
      </c>
      <c r="J638" s="294" t="str">
        <f t="shared" si="79"/>
        <v/>
      </c>
      <c r="K638" s="294">
        <f t="shared" si="81"/>
        <v>0</v>
      </c>
    </row>
    <row r="639" spans="1:11">
      <c r="A639" s="301"/>
      <c r="B639" s="314"/>
      <c r="C639" s="291"/>
      <c r="D639" s="291"/>
      <c r="E639" s="291"/>
      <c r="F639" s="292"/>
      <c r="G639" s="293">
        <f t="shared" si="80"/>
        <v>0</v>
      </c>
      <c r="H639" s="293">
        <f>COUNTIF($J$4:J639,J639)</f>
        <v>24</v>
      </c>
      <c r="I639" s="293" t="str">
        <f>IF(H639=1,COUNTIF($H$4:H639,1),"")</f>
        <v/>
      </c>
      <c r="J639" s="294" t="str">
        <f t="shared" si="79"/>
        <v/>
      </c>
      <c r="K639" s="294">
        <f t="shared" si="81"/>
        <v>0</v>
      </c>
    </row>
    <row r="640" spans="1:11">
      <c r="A640" s="301"/>
      <c r="B640" s="314"/>
      <c r="C640" s="291"/>
      <c r="D640" s="291"/>
      <c r="E640" s="291"/>
      <c r="F640" s="292"/>
      <c r="G640" s="293">
        <f t="shared" si="80"/>
        <v>0</v>
      </c>
      <c r="H640" s="293">
        <f>COUNTIF($J$4:J640,J640)</f>
        <v>25</v>
      </c>
      <c r="I640" s="293" t="str">
        <f>IF(H640=1,COUNTIF($H$4:H640,1),"")</f>
        <v/>
      </c>
      <c r="J640" s="294" t="str">
        <f t="shared" si="79"/>
        <v/>
      </c>
      <c r="K640" s="294">
        <f t="shared" si="81"/>
        <v>0</v>
      </c>
    </row>
    <row r="641" spans="1:11">
      <c r="A641" s="301"/>
      <c r="B641" s="314"/>
      <c r="C641" s="291"/>
      <c r="D641" s="291"/>
      <c r="E641" s="291"/>
      <c r="F641" s="292"/>
      <c r="G641" s="293">
        <f t="shared" si="80"/>
        <v>0</v>
      </c>
      <c r="H641" s="293">
        <f>COUNTIF($J$4:J641,J641)</f>
        <v>26</v>
      </c>
      <c r="I641" s="293" t="str">
        <f>IF(H641=1,COUNTIF($H$4:H641,1),"")</f>
        <v/>
      </c>
      <c r="J641" s="294" t="str">
        <f t="shared" si="79"/>
        <v/>
      </c>
      <c r="K641" s="294">
        <f t="shared" si="81"/>
        <v>0</v>
      </c>
    </row>
    <row r="642" spans="1:11">
      <c r="A642" s="301"/>
      <c r="B642" s="314"/>
      <c r="C642" s="291"/>
      <c r="D642" s="291"/>
      <c r="E642" s="291"/>
      <c r="F642" s="292"/>
      <c r="G642" s="293">
        <f t="shared" si="80"/>
        <v>0</v>
      </c>
      <c r="H642" s="293">
        <f>COUNTIF($J$4:J642,J642)</f>
        <v>27</v>
      </c>
      <c r="I642" s="293" t="str">
        <f>IF(H642=1,COUNTIF($H$4:H642,1),"")</f>
        <v/>
      </c>
      <c r="J642" s="294" t="str">
        <f t="shared" si="79"/>
        <v/>
      </c>
      <c r="K642" s="294">
        <f t="shared" si="81"/>
        <v>0</v>
      </c>
    </row>
    <row r="643" spans="1:11">
      <c r="A643" s="301"/>
      <c r="B643" s="314"/>
      <c r="C643" s="291"/>
      <c r="D643" s="291"/>
      <c r="E643" s="291"/>
      <c r="F643" s="292"/>
      <c r="G643" s="293">
        <f t="shared" si="80"/>
        <v>0</v>
      </c>
      <c r="H643" s="293">
        <f>COUNTIF($J$4:J643,J643)</f>
        <v>28</v>
      </c>
      <c r="I643" s="293" t="str">
        <f>IF(H643=1,COUNTIF($H$4:H643,1),"")</f>
        <v/>
      </c>
      <c r="J643" s="294" t="str">
        <f t="shared" si="79"/>
        <v/>
      </c>
      <c r="K643" s="294">
        <f t="shared" si="81"/>
        <v>0</v>
      </c>
    </row>
    <row r="644" spans="1:11">
      <c r="A644" s="301"/>
      <c r="B644" s="314"/>
      <c r="C644" s="291"/>
      <c r="D644" s="291"/>
      <c r="E644" s="291"/>
      <c r="F644" s="292"/>
      <c r="G644" s="293">
        <f t="shared" si="80"/>
        <v>0</v>
      </c>
      <c r="H644" s="293">
        <f>COUNTIF($J$4:J644,J644)</f>
        <v>29</v>
      </c>
      <c r="I644" s="293" t="str">
        <f>IF(H644=1,COUNTIF($H$4:H644,1),"")</f>
        <v/>
      </c>
      <c r="J644" s="294" t="str">
        <f t="shared" si="79"/>
        <v/>
      </c>
      <c r="K644" s="294">
        <f t="shared" si="81"/>
        <v>0</v>
      </c>
    </row>
    <row r="645" spans="1:11">
      <c r="A645" s="301"/>
      <c r="B645" s="314"/>
      <c r="C645" s="291"/>
      <c r="D645" s="291"/>
      <c r="E645" s="291"/>
      <c r="F645" s="292"/>
      <c r="G645" s="293">
        <f t="shared" si="80"/>
        <v>0</v>
      </c>
      <c r="H645" s="293">
        <f>COUNTIF($J$4:J645,J645)</f>
        <v>30</v>
      </c>
      <c r="I645" s="293" t="str">
        <f>IF(H645=1,COUNTIF($H$4:H645,1),"")</f>
        <v/>
      </c>
      <c r="J645" s="294" t="str">
        <f t="shared" si="79"/>
        <v/>
      </c>
      <c r="K645" s="294">
        <f t="shared" si="81"/>
        <v>0</v>
      </c>
    </row>
    <row r="646" spans="1:11">
      <c r="A646" s="301"/>
      <c r="B646" s="314"/>
      <c r="C646" s="291"/>
      <c r="D646" s="291"/>
      <c r="E646" s="291"/>
      <c r="F646" s="292"/>
      <c r="G646" s="293">
        <f t="shared" si="80"/>
        <v>0</v>
      </c>
      <c r="H646" s="293">
        <f>COUNTIF($J$4:J646,J646)</f>
        <v>31</v>
      </c>
      <c r="I646" s="293" t="str">
        <f>IF(H646=1,COUNTIF($H$4:H646,1),"")</f>
        <v/>
      </c>
      <c r="J646" s="294" t="str">
        <f t="shared" ref="J646:J652" si="82">$E646&amp;$B646&amp;$C646</f>
        <v/>
      </c>
      <c r="K646" s="294">
        <f t="shared" si="81"/>
        <v>0</v>
      </c>
    </row>
    <row r="647" spans="1:11">
      <c r="A647" s="301"/>
      <c r="B647" s="314"/>
      <c r="C647" s="291"/>
      <c r="D647" s="291"/>
      <c r="E647" s="291"/>
      <c r="F647" s="292"/>
      <c r="G647" s="293">
        <f t="shared" si="80"/>
        <v>0</v>
      </c>
      <c r="H647" s="293">
        <f>COUNTIF($J$4:J647,J647)</f>
        <v>32</v>
      </c>
      <c r="I647" s="293" t="str">
        <f>IF(H647=1,COUNTIF($H$4:H647,1),"")</f>
        <v/>
      </c>
      <c r="J647" s="294" t="str">
        <f t="shared" si="82"/>
        <v/>
      </c>
      <c r="K647" s="294">
        <f t="shared" si="81"/>
        <v>0</v>
      </c>
    </row>
    <row r="648" spans="1:11">
      <c r="A648" s="301"/>
      <c r="B648" s="314"/>
      <c r="C648" s="291"/>
      <c r="D648" s="291"/>
      <c r="E648" s="291"/>
      <c r="F648" s="292"/>
      <c r="G648" s="293">
        <f t="shared" si="80"/>
        <v>0</v>
      </c>
      <c r="H648" s="293">
        <f>COUNTIF($J$4:J648,J648)</f>
        <v>33</v>
      </c>
      <c r="I648" s="293" t="str">
        <f>IF(H648=1,COUNTIF($H$4:H648,1),"")</f>
        <v/>
      </c>
      <c r="J648" s="294" t="str">
        <f t="shared" si="82"/>
        <v/>
      </c>
      <c r="K648" s="294">
        <f t="shared" si="81"/>
        <v>0</v>
      </c>
    </row>
    <row r="649" spans="1:11">
      <c r="A649" s="301"/>
      <c r="B649" s="314"/>
      <c r="C649" s="291"/>
      <c r="D649" s="291"/>
      <c r="E649" s="291"/>
      <c r="F649" s="292"/>
      <c r="G649" s="293">
        <f t="shared" si="80"/>
        <v>0</v>
      </c>
      <c r="H649" s="293">
        <f>COUNTIF($J$4:J649,J649)</f>
        <v>34</v>
      </c>
      <c r="I649" s="293" t="str">
        <f>IF(H649=1,COUNTIF($H$4:H649,1),"")</f>
        <v/>
      </c>
      <c r="J649" s="294" t="str">
        <f t="shared" si="82"/>
        <v/>
      </c>
      <c r="K649" s="294">
        <f t="shared" si="81"/>
        <v>0</v>
      </c>
    </row>
    <row r="650" spans="1:11">
      <c r="A650" s="301"/>
      <c r="B650" s="314"/>
      <c r="C650" s="291"/>
      <c r="D650" s="291"/>
      <c r="E650" s="291"/>
      <c r="F650" s="292"/>
      <c r="G650" s="293">
        <f t="shared" si="80"/>
        <v>0</v>
      </c>
      <c r="H650" s="293">
        <f>COUNTIF($J$4:J650,J650)</f>
        <v>35</v>
      </c>
      <c r="I650" s="293" t="str">
        <f>IF(H650=1,COUNTIF($H$4:H650,1),"")</f>
        <v/>
      </c>
      <c r="J650" s="294" t="str">
        <f t="shared" si="82"/>
        <v/>
      </c>
      <c r="K650" s="294">
        <f t="shared" si="81"/>
        <v>0</v>
      </c>
    </row>
    <row r="651" spans="1:11">
      <c r="A651" s="301"/>
      <c r="B651" s="314"/>
      <c r="C651" s="291"/>
      <c r="D651" s="291"/>
      <c r="E651" s="291"/>
      <c r="F651" s="292"/>
      <c r="G651" s="293">
        <f t="shared" si="80"/>
        <v>0</v>
      </c>
      <c r="H651" s="293">
        <f>COUNTIF($J$4:J651,J651)</f>
        <v>36</v>
      </c>
      <c r="I651" s="293" t="str">
        <f>IF(H651=1,COUNTIF($H$4:H651,1),"")</f>
        <v/>
      </c>
      <c r="J651" s="294" t="str">
        <f t="shared" si="82"/>
        <v/>
      </c>
      <c r="K651" s="294">
        <f t="shared" si="81"/>
        <v>0</v>
      </c>
    </row>
    <row r="652" spans="1:11">
      <c r="A652" s="301"/>
      <c r="B652" s="314"/>
      <c r="C652" s="291"/>
      <c r="D652" s="291"/>
      <c r="E652" s="291"/>
      <c r="F652" s="292"/>
      <c r="G652" s="293">
        <f t="shared" si="80"/>
        <v>0</v>
      </c>
      <c r="H652" s="293">
        <f>COUNTIF($J$4:J652,J652)</f>
        <v>37</v>
      </c>
      <c r="I652" s="293" t="str">
        <f>IF(H652=1,COUNTIF($H$4:H652,1),"")</f>
        <v/>
      </c>
      <c r="J652" s="294" t="str">
        <f t="shared" si="82"/>
        <v/>
      </c>
      <c r="K652" s="294">
        <f t="shared" si="81"/>
        <v>0</v>
      </c>
    </row>
    <row r="653" spans="1:11">
      <c r="A653" s="315"/>
      <c r="B653" s="316"/>
      <c r="C653" s="316"/>
      <c r="D653" s="317" t="s">
        <v>322</v>
      </c>
      <c r="E653" s="317"/>
      <c r="F653" s="318">
        <f>SUBTOTAL(103,施設状況!$F$4:$F$652)</f>
        <v>612</v>
      </c>
      <c r="G653" s="293"/>
      <c r="H653" s="293"/>
      <c r="I653" s="293"/>
    </row>
    <row r="654" spans="1:11">
      <c r="A654" s="293"/>
      <c r="B654" s="293"/>
      <c r="C654" s="293"/>
      <c r="D654" s="293"/>
      <c r="E654" s="293"/>
      <c r="F654" s="319">
        <v>1</v>
      </c>
      <c r="G654" s="319">
        <v>13</v>
      </c>
      <c r="H654" s="319"/>
      <c r="I654" s="319"/>
    </row>
  </sheetData>
  <sheetProtection algorithmName="SHA-512" hashValue="xqU3/mtgAGYjiaN2Ds+mz4OtaQaOGZvieFDn+sgVRVUvCp5thJVhQfELDtdCZ/Kcu2aooNe0wQ2WRCvaETjeCg==" saltValue="554XsinT3Ydn/gjY44GDoA==" spinCount="100000" sheet="1" objects="1" scenarios="1"/>
  <mergeCells count="1">
    <mergeCell ref="C1:D1"/>
  </mergeCells>
  <phoneticPr fontId="2"/>
  <dataValidations count="2">
    <dataValidation imeMode="off" allowBlank="1" showInputMessage="1" showErrorMessage="1" sqref="L4:L409 E4:I409 J4:K561 J562:K652" xr:uid="{00000000-0002-0000-0000-000000000000}"/>
    <dataValidation imeMode="hiragana" allowBlank="1" showInputMessage="1" showErrorMessage="1" sqref="B4:D409" xr:uid="{00000000-0002-0000-0000-000001000000}"/>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fitToPage="1"/>
  </sheetPr>
  <dimension ref="A1:E34"/>
  <sheetViews>
    <sheetView tabSelected="1" view="pageBreakPreview" zoomScale="85" zoomScaleNormal="100" zoomScaleSheetLayoutView="85" workbookViewId="0">
      <selection activeCell="A4" sqref="A4"/>
    </sheetView>
  </sheetViews>
  <sheetFormatPr defaultRowHeight="13.5"/>
  <cols>
    <col min="1" max="1" width="9" style="129"/>
    <col min="2" max="2" width="6.5" style="129" hidden="1" customWidth="1"/>
    <col min="3" max="3" width="47.125" style="129" customWidth="1"/>
    <col min="4" max="4" width="41.625" style="129" customWidth="1"/>
    <col min="5" max="5" width="4.625" style="129" customWidth="1"/>
    <col min="6" max="16384" width="9" style="129"/>
  </cols>
  <sheetData>
    <row r="1" spans="1:5" ht="31.5" customHeight="1">
      <c r="A1" s="233" t="s">
        <v>188</v>
      </c>
      <c r="B1" s="234"/>
      <c r="C1" s="235"/>
      <c r="D1" s="357" t="str">
        <f>③処遇Ⅰ申請書!$AW$8&amp;"チェック表"&amp;③処遇Ⅰ申請書!$AX$8</f>
        <v>基-23申-チェック表-Ver.1.00</v>
      </c>
      <c r="E1" s="357"/>
    </row>
    <row r="2" spans="1:5" ht="27" customHeight="1" thickBot="1">
      <c r="A2" s="236" t="s">
        <v>1017</v>
      </c>
      <c r="B2" s="234"/>
      <c r="C2" s="235"/>
      <c r="D2" s="256"/>
      <c r="E2" s="235"/>
    </row>
    <row r="3" spans="1:5" ht="30" customHeight="1" thickBot="1">
      <c r="A3" s="237" t="s">
        <v>179</v>
      </c>
      <c r="B3" s="238" t="s">
        <v>187</v>
      </c>
      <c r="C3" s="239" t="s">
        <v>181</v>
      </c>
      <c r="D3" s="257" t="s">
        <v>177</v>
      </c>
      <c r="E3" s="235"/>
    </row>
    <row r="4" spans="1:5" ht="50.1" customHeight="1" thickTop="1">
      <c r="A4" s="260" t="s">
        <v>176</v>
      </c>
      <c r="B4" s="347"/>
      <c r="C4" s="240" t="s">
        <v>189</v>
      </c>
      <c r="D4" s="349" t="s">
        <v>592</v>
      </c>
      <c r="E4" s="235"/>
    </row>
    <row r="5" spans="1:5" ht="50.1" customHeight="1">
      <c r="A5" s="261" t="s">
        <v>176</v>
      </c>
      <c r="B5" s="348"/>
      <c r="C5" s="241" t="s">
        <v>192</v>
      </c>
      <c r="D5" s="242" t="s">
        <v>1016</v>
      </c>
      <c r="E5" s="235"/>
    </row>
    <row r="6" spans="1:5" ht="50.1" customHeight="1">
      <c r="A6" s="261" t="s">
        <v>176</v>
      </c>
      <c r="B6" s="243"/>
      <c r="C6" s="241" t="s">
        <v>184</v>
      </c>
      <c r="D6" s="358" t="s">
        <v>1022</v>
      </c>
      <c r="E6" s="235"/>
    </row>
    <row r="7" spans="1:5" ht="50.1" customHeight="1">
      <c r="A7" s="261" t="s">
        <v>176</v>
      </c>
      <c r="B7" s="243"/>
      <c r="C7" s="244" t="s">
        <v>185</v>
      </c>
      <c r="D7" s="358"/>
      <c r="E7" s="235"/>
    </row>
    <row r="8" spans="1:5" ht="50.1" customHeight="1">
      <c r="A8" s="261" t="s">
        <v>176</v>
      </c>
      <c r="B8" s="243"/>
      <c r="C8" s="244" t="s">
        <v>591</v>
      </c>
      <c r="D8" s="246" t="s">
        <v>1018</v>
      </c>
      <c r="E8" s="235"/>
    </row>
    <row r="9" spans="1:5" ht="50.1" customHeight="1">
      <c r="A9" s="363" t="s">
        <v>176</v>
      </c>
      <c r="B9" s="245"/>
      <c r="C9" s="241" t="s">
        <v>196</v>
      </c>
      <c r="D9" s="361" t="s">
        <v>1019</v>
      </c>
      <c r="E9" s="235"/>
    </row>
    <row r="10" spans="1:5" ht="50.1" customHeight="1">
      <c r="A10" s="364"/>
      <c r="B10" s="247"/>
      <c r="C10" s="248" t="s">
        <v>240</v>
      </c>
      <c r="D10" s="362"/>
      <c r="E10" s="235"/>
    </row>
    <row r="11" spans="1:5" ht="50.1" customHeight="1">
      <c r="A11" s="262" t="s">
        <v>180</v>
      </c>
      <c r="B11" s="348"/>
      <c r="C11" s="241" t="s">
        <v>186</v>
      </c>
      <c r="D11" s="249" t="s">
        <v>1020</v>
      </c>
      <c r="E11" s="235"/>
    </row>
    <row r="12" spans="1:5" ht="14.25">
      <c r="A12" s="250" t="s">
        <v>178</v>
      </c>
      <c r="B12" s="250"/>
      <c r="C12" s="251"/>
      <c r="D12" s="251"/>
      <c r="E12" s="235"/>
    </row>
    <row r="13" spans="1:5" ht="35.1" customHeight="1">
      <c r="A13" s="367" t="s">
        <v>1021</v>
      </c>
      <c r="B13" s="367"/>
      <c r="C13" s="367"/>
      <c r="D13" s="367"/>
      <c r="E13" s="235"/>
    </row>
    <row r="14" spans="1:5" ht="14.25">
      <c r="A14" s="252" t="s">
        <v>1023</v>
      </c>
      <c r="B14" s="250"/>
      <c r="C14" s="251"/>
      <c r="D14" s="251"/>
      <c r="E14" s="235"/>
    </row>
    <row r="15" spans="1:5" ht="14.25" customHeight="1">
      <c r="A15" s="365" t="s">
        <v>1000</v>
      </c>
      <c r="B15" s="366"/>
      <c r="C15" s="366"/>
      <c r="D15" s="366"/>
      <c r="E15" s="235"/>
    </row>
    <row r="16" spans="1:5" ht="14.25" customHeight="1">
      <c r="A16" s="366"/>
      <c r="B16" s="366"/>
      <c r="C16" s="366"/>
      <c r="D16" s="366"/>
      <c r="E16" s="235"/>
    </row>
    <row r="17" spans="1:5" ht="14.25" customHeight="1">
      <c r="A17" s="366"/>
      <c r="B17" s="366"/>
      <c r="C17" s="366"/>
      <c r="D17" s="366"/>
      <c r="E17" s="235"/>
    </row>
    <row r="18" spans="1:5" ht="14.25" customHeight="1">
      <c r="A18" s="250"/>
      <c r="B18" s="250"/>
      <c r="C18" s="250"/>
      <c r="D18" s="250"/>
      <c r="E18" s="235"/>
    </row>
    <row r="19" spans="1:5" ht="14.25" customHeight="1">
      <c r="A19" s="252" t="s">
        <v>257</v>
      </c>
      <c r="B19" s="250"/>
      <c r="C19" s="250"/>
      <c r="D19" s="250"/>
      <c r="E19" s="235"/>
    </row>
    <row r="20" spans="1:5" ht="14.25" customHeight="1">
      <c r="A20" s="350" t="s">
        <v>1024</v>
      </c>
      <c r="B20" s="350"/>
      <c r="C20" s="235"/>
      <c r="D20" s="253"/>
      <c r="E20" s="235"/>
    </row>
    <row r="21" spans="1:5" ht="14.25" customHeight="1">
      <c r="A21" s="254" t="s">
        <v>258</v>
      </c>
      <c r="B21" s="250"/>
      <c r="C21" s="250"/>
      <c r="D21" s="250"/>
      <c r="E21" s="235"/>
    </row>
    <row r="22" spans="1:5" ht="14.25" customHeight="1">
      <c r="A22" s="254" t="s">
        <v>259</v>
      </c>
      <c r="B22" s="250"/>
      <c r="C22" s="250"/>
      <c r="D22" s="250"/>
      <c r="E22" s="235"/>
    </row>
    <row r="23" spans="1:5" ht="14.25" customHeight="1">
      <c r="A23" s="254" t="s">
        <v>260</v>
      </c>
      <c r="B23" s="250"/>
      <c r="C23" s="250"/>
      <c r="D23" s="250"/>
      <c r="E23" s="235"/>
    </row>
    <row r="24" spans="1:5" ht="14.25" customHeight="1">
      <c r="A24" s="250"/>
      <c r="B24" s="250"/>
      <c r="C24" s="250"/>
      <c r="D24" s="250"/>
      <c r="E24" s="235"/>
    </row>
    <row r="25" spans="1:5" ht="14.25">
      <c r="A25" s="250"/>
      <c r="B25" s="250"/>
      <c r="C25" s="251"/>
      <c r="D25" s="251"/>
      <c r="E25" s="235"/>
    </row>
    <row r="26" spans="1:5" ht="30" customHeight="1">
      <c r="A26" s="130" t="s">
        <v>182</v>
      </c>
      <c r="B26" s="359"/>
      <c r="C26" s="360"/>
      <c r="D26" s="251"/>
      <c r="E26" s="235"/>
    </row>
    <row r="27" spans="1:5" ht="30" customHeight="1">
      <c r="A27" s="130" t="s">
        <v>183</v>
      </c>
      <c r="B27" s="359"/>
      <c r="C27" s="360"/>
      <c r="D27" s="251"/>
      <c r="E27" s="235"/>
    </row>
    <row r="28" spans="1:5">
      <c r="A28" s="255"/>
      <c r="B28" s="255"/>
      <c r="C28" s="235"/>
      <c r="D28" s="235"/>
      <c r="E28" s="235"/>
    </row>
    <row r="29" spans="1:5" ht="21">
      <c r="A29" s="258" t="str">
        <f>"提出締切日："&amp;TEXT(③処遇Ⅰ申請書!AW6,"YYYY年MM月DD日")&amp;"（必着）"</f>
        <v>提出締切日：2023年04月14日（必着）</v>
      </c>
      <c r="B29" s="258"/>
      <c r="C29" s="235"/>
      <c r="D29" s="235"/>
      <c r="E29" s="235"/>
    </row>
    <row r="30" spans="1:5" ht="21">
      <c r="A30" s="259"/>
      <c r="B30" s="259"/>
      <c r="C30" s="235"/>
      <c r="D30" s="235"/>
      <c r="E30" s="235"/>
    </row>
    <row r="31" spans="1:5">
      <c r="A31" s="235"/>
      <c r="B31" s="235"/>
      <c r="C31" s="235"/>
      <c r="D31" s="235"/>
      <c r="E31" s="235"/>
    </row>
    <row r="32" spans="1:5">
      <c r="A32" s="235"/>
      <c r="B32" s="235"/>
      <c r="C32" s="235"/>
      <c r="D32" s="235"/>
      <c r="E32" s="235"/>
    </row>
    <row r="33" spans="1:5">
      <c r="A33" s="235"/>
      <c r="B33" s="235"/>
      <c r="C33" s="235"/>
      <c r="D33" s="235"/>
      <c r="E33" s="235"/>
    </row>
    <row r="34" spans="1:5">
      <c r="A34" s="235"/>
      <c r="B34" s="235"/>
      <c r="C34" s="235"/>
      <c r="D34" s="235"/>
      <c r="E34" s="235"/>
    </row>
  </sheetData>
  <sheetProtection algorithmName="SHA-512" hashValue="HsxK1PJVIAM9HMohhjRj3oMGNU+i+iJDLqZrqEosqICGRCriMByL6IjxxU0RfFA8AZSQqN+tJmSITVsGNXcxGg==" saltValue="0/yicT1zsAqwbmCY+EjIGA==" spinCount="100000" sheet="1" selectLockedCells="1"/>
  <mergeCells count="8">
    <mergeCell ref="A9:A10"/>
    <mergeCell ref="A15:D17"/>
    <mergeCell ref="A13:D13"/>
    <mergeCell ref="D1:E1"/>
    <mergeCell ref="D6:D7"/>
    <mergeCell ref="B26:C26"/>
    <mergeCell ref="B27:C27"/>
    <mergeCell ref="D9:D10"/>
  </mergeCells>
  <phoneticPr fontId="2"/>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1"/>
    <pageSetUpPr fitToPage="1"/>
  </sheetPr>
  <dimension ref="A1:AC89"/>
  <sheetViews>
    <sheetView view="pageBreakPreview" zoomScale="85" zoomScaleNormal="100" zoomScaleSheetLayoutView="85" workbookViewId="0">
      <selection sqref="A1:AC1"/>
    </sheetView>
  </sheetViews>
  <sheetFormatPr defaultRowHeight="13.5"/>
  <cols>
    <col min="1" max="11" width="10.625" style="1" customWidth="1"/>
    <col min="12" max="12" width="16.5" style="1" hidden="1" customWidth="1"/>
    <col min="13" max="13" width="9.875" style="1" hidden="1" customWidth="1"/>
    <col min="14" max="17" width="7.125" style="1" hidden="1" customWidth="1"/>
    <col min="18" max="18" width="17.125" style="1" hidden="1" customWidth="1"/>
    <col min="19" max="19" width="22" style="1" hidden="1" customWidth="1"/>
    <col min="20" max="20" width="13.25" style="1" hidden="1" customWidth="1"/>
    <col min="21" max="21" width="9" style="1" hidden="1" customWidth="1"/>
    <col min="22" max="24" width="10.125" style="1" customWidth="1"/>
    <col min="25" max="26" width="9" style="1"/>
    <col min="27" max="27" width="10.25" style="1" customWidth="1"/>
    <col min="28" max="28" width="10" style="1" customWidth="1"/>
    <col min="29" max="29" width="12.125" style="1" customWidth="1"/>
    <col min="30" max="16384" width="9" style="1"/>
  </cols>
  <sheetData>
    <row r="1" spans="1:29" ht="87" customHeight="1" thickBot="1">
      <c r="A1" s="377" t="s">
        <v>1025</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row>
    <row r="2" spans="1:29" ht="23.25" customHeight="1">
      <c r="A2" s="378" t="s">
        <v>83</v>
      </c>
      <c r="B2" s="379"/>
      <c r="C2" s="379"/>
      <c r="D2" s="379"/>
      <c r="E2" s="379"/>
      <c r="F2" s="379"/>
      <c r="G2" s="379"/>
      <c r="H2" s="379"/>
      <c r="I2" s="379"/>
      <c r="J2" s="379"/>
      <c r="K2" s="380"/>
      <c r="V2" s="23"/>
      <c r="W2" s="23"/>
      <c r="X2" s="23"/>
      <c r="Y2" s="23"/>
      <c r="Z2" s="23"/>
      <c r="AA2" s="23"/>
      <c r="AB2" s="23"/>
      <c r="AC2" s="23"/>
    </row>
    <row r="3" spans="1:29" ht="27" customHeight="1">
      <c r="A3" s="105" t="s">
        <v>68</v>
      </c>
      <c r="B3" s="15"/>
      <c r="C3" s="37"/>
      <c r="D3" s="15"/>
      <c r="E3" s="37"/>
      <c r="F3" s="37"/>
      <c r="G3" s="37"/>
      <c r="H3" s="15"/>
      <c r="I3" s="15"/>
      <c r="J3" s="15"/>
      <c r="K3" s="106"/>
      <c r="L3" s="32"/>
      <c r="M3" s="32"/>
      <c r="N3" s="2"/>
      <c r="O3" s="2"/>
      <c r="P3" s="2"/>
      <c r="V3" s="23"/>
      <c r="W3" s="23"/>
      <c r="X3" s="23"/>
      <c r="Y3" s="23"/>
      <c r="Z3" s="23"/>
      <c r="AA3" s="23"/>
      <c r="AB3" s="23"/>
      <c r="AC3" s="23"/>
    </row>
    <row r="4" spans="1:29" ht="27" customHeight="1">
      <c r="A4" s="105"/>
      <c r="B4" s="371" t="s">
        <v>571</v>
      </c>
      <c r="C4" s="372"/>
      <c r="D4" s="373">
        <v>100000</v>
      </c>
      <c r="E4" s="373"/>
      <c r="F4" s="373"/>
      <c r="G4" s="373"/>
      <c r="H4" s="15"/>
      <c r="I4" s="15"/>
      <c r="J4" s="15"/>
      <c r="K4" s="106"/>
      <c r="L4" s="32"/>
      <c r="M4" s="32"/>
      <c r="N4" s="2"/>
      <c r="O4" s="2"/>
      <c r="P4" s="2"/>
      <c r="V4" s="23"/>
      <c r="W4" s="23"/>
      <c r="X4" s="23"/>
      <c r="Y4" s="23"/>
      <c r="Z4" s="23"/>
      <c r="AA4" s="23"/>
      <c r="AB4" s="23"/>
      <c r="AC4" s="23"/>
    </row>
    <row r="5" spans="1:29" ht="27" customHeight="1">
      <c r="A5" s="105"/>
      <c r="B5" s="381" t="s">
        <v>1026</v>
      </c>
      <c r="C5" s="382"/>
      <c r="D5" s="373" t="s">
        <v>323</v>
      </c>
      <c r="E5" s="373"/>
      <c r="F5" s="373"/>
      <c r="G5" s="373"/>
      <c r="H5" s="15"/>
      <c r="I5" s="15"/>
      <c r="J5" s="15"/>
      <c r="K5" s="106"/>
      <c r="L5" s="32"/>
      <c r="M5" s="32"/>
      <c r="N5" s="2"/>
      <c r="O5" s="2"/>
      <c r="P5" s="2"/>
      <c r="V5" s="23"/>
      <c r="W5" s="23"/>
      <c r="X5" s="23"/>
      <c r="Y5" s="23"/>
      <c r="Z5" s="23"/>
      <c r="AA5" s="23"/>
      <c r="AB5" s="23"/>
      <c r="AC5" s="23"/>
    </row>
    <row r="6" spans="1:29" ht="27" hidden="1" customHeight="1">
      <c r="A6" s="105"/>
      <c r="B6" s="351"/>
      <c r="C6" s="346" t="s">
        <v>570</v>
      </c>
      <c r="D6" s="374" t="s">
        <v>584</v>
      </c>
      <c r="E6" s="375"/>
      <c r="F6" s="375"/>
      <c r="G6" s="376"/>
      <c r="H6" s="15"/>
      <c r="I6" s="15"/>
      <c r="J6" s="15"/>
      <c r="K6" s="106"/>
      <c r="L6" s="32"/>
      <c r="M6" s="32"/>
      <c r="N6" s="2"/>
      <c r="O6" s="2"/>
      <c r="P6" s="2"/>
      <c r="V6" s="23"/>
      <c r="W6" s="23"/>
      <c r="X6" s="23"/>
      <c r="Y6" s="23"/>
      <c r="Z6" s="23"/>
      <c r="AA6" s="23"/>
      <c r="AB6" s="23"/>
      <c r="AC6" s="23"/>
    </row>
    <row r="7" spans="1:29" ht="27" customHeight="1">
      <c r="A7" s="105"/>
      <c r="B7" s="371" t="s">
        <v>582</v>
      </c>
      <c r="C7" s="372"/>
      <c r="D7" s="374" t="s">
        <v>572</v>
      </c>
      <c r="E7" s="375"/>
      <c r="F7" s="375"/>
      <c r="G7" s="376"/>
      <c r="H7" s="15"/>
      <c r="I7" s="15"/>
      <c r="J7" s="15"/>
      <c r="K7" s="106"/>
      <c r="L7" s="32"/>
      <c r="M7" s="32"/>
      <c r="N7" s="2"/>
      <c r="O7" s="2"/>
      <c r="P7" s="2"/>
      <c r="V7" s="23"/>
      <c r="W7" s="23"/>
      <c r="X7" s="23"/>
      <c r="Y7" s="23"/>
      <c r="Z7" s="23"/>
      <c r="AA7" s="23"/>
      <c r="AB7" s="23"/>
      <c r="AC7" s="23"/>
    </row>
    <row r="8" spans="1:29" ht="27" customHeight="1">
      <c r="A8" s="107"/>
      <c r="B8" s="371" t="s">
        <v>565</v>
      </c>
      <c r="C8" s="372"/>
      <c r="D8" s="374" t="s">
        <v>566</v>
      </c>
      <c r="E8" s="375"/>
      <c r="F8" s="375"/>
      <c r="G8" s="376"/>
      <c r="H8" s="203"/>
      <c r="I8" s="203"/>
      <c r="J8" s="15"/>
      <c r="K8" s="106"/>
      <c r="L8" s="32"/>
      <c r="M8" s="32"/>
      <c r="N8" s="2"/>
      <c r="O8" s="2"/>
      <c r="P8" s="2"/>
      <c r="V8" s="23"/>
      <c r="W8" s="23"/>
      <c r="X8" s="23"/>
      <c r="Y8" s="23"/>
      <c r="Z8" s="23"/>
      <c r="AA8" s="23"/>
      <c r="AB8" s="23"/>
      <c r="AC8" s="23"/>
    </row>
    <row r="9" spans="1:29" ht="27" customHeight="1">
      <c r="A9" s="107"/>
      <c r="B9" s="371" t="s">
        <v>16</v>
      </c>
      <c r="C9" s="372"/>
      <c r="D9" s="373" t="s">
        <v>583</v>
      </c>
      <c r="E9" s="373"/>
      <c r="F9" s="373"/>
      <c r="G9" s="373"/>
      <c r="H9" s="203"/>
      <c r="I9" s="203"/>
      <c r="J9" s="15"/>
      <c r="K9" s="106"/>
      <c r="L9" s="32"/>
      <c r="M9" s="32"/>
      <c r="N9" s="2"/>
      <c r="O9" s="2"/>
      <c r="P9" s="2"/>
      <c r="V9" s="23"/>
      <c r="W9" s="23"/>
      <c r="X9" s="23"/>
      <c r="Y9" s="23"/>
      <c r="Z9" s="23"/>
      <c r="AA9" s="23"/>
      <c r="AB9" s="23"/>
      <c r="AC9" s="23"/>
    </row>
    <row r="10" spans="1:29" ht="27" customHeight="1">
      <c r="A10" s="107"/>
      <c r="B10" s="400" t="s">
        <v>109</v>
      </c>
      <c r="C10" s="110" t="s">
        <v>1027</v>
      </c>
      <c r="D10" s="403" t="s">
        <v>76</v>
      </c>
      <c r="E10" s="403"/>
      <c r="F10" s="403"/>
      <c r="G10" s="403"/>
      <c r="H10" s="203"/>
      <c r="I10" s="203"/>
      <c r="J10" s="15"/>
      <c r="K10" s="106"/>
      <c r="L10" s="32"/>
      <c r="M10" s="32"/>
      <c r="N10" s="2"/>
      <c r="O10" s="2"/>
      <c r="P10" s="2"/>
      <c r="V10" s="23"/>
      <c r="W10" s="23"/>
      <c r="X10" s="23"/>
      <c r="Y10" s="23"/>
      <c r="Z10" s="23"/>
      <c r="AA10" s="23"/>
      <c r="AB10" s="23"/>
      <c r="AC10" s="23"/>
    </row>
    <row r="11" spans="1:29" ht="27" customHeight="1">
      <c r="A11" s="107"/>
      <c r="B11" s="401"/>
      <c r="C11" s="346" t="s">
        <v>1028</v>
      </c>
      <c r="D11" s="368"/>
      <c r="E11" s="369"/>
      <c r="F11" s="369"/>
      <c r="G11" s="370"/>
      <c r="H11" s="203"/>
      <c r="I11" s="203"/>
      <c r="J11" s="15"/>
      <c r="K11" s="106"/>
      <c r="L11" s="32"/>
      <c r="M11" s="32"/>
      <c r="N11" s="2"/>
      <c r="O11" s="2"/>
      <c r="P11" s="2"/>
      <c r="V11" s="23"/>
      <c r="W11" s="23"/>
      <c r="X11" s="23"/>
      <c r="Y11" s="23"/>
      <c r="Z11" s="23"/>
      <c r="AA11" s="23"/>
      <c r="AB11" s="23"/>
      <c r="AC11" s="23"/>
    </row>
    <row r="12" spans="1:29" ht="27" customHeight="1">
      <c r="A12" s="107"/>
      <c r="B12" s="402"/>
      <c r="C12" s="110" t="s">
        <v>173</v>
      </c>
      <c r="D12" s="403" t="s">
        <v>77</v>
      </c>
      <c r="E12" s="403"/>
      <c r="F12" s="403"/>
      <c r="G12" s="403"/>
      <c r="H12" s="203"/>
      <c r="I12" s="37"/>
      <c r="J12" s="15"/>
      <c r="K12" s="106"/>
      <c r="L12" s="32"/>
      <c r="M12" s="32"/>
      <c r="N12" s="2"/>
      <c r="O12" s="2"/>
      <c r="P12" s="2"/>
      <c r="V12" s="23"/>
      <c r="W12" s="23"/>
      <c r="X12" s="23"/>
      <c r="Y12" s="23"/>
      <c r="Z12" s="23"/>
      <c r="AA12" s="23"/>
      <c r="AB12" s="23"/>
      <c r="AC12" s="23"/>
    </row>
    <row r="13" spans="1:29" ht="21" customHeight="1">
      <c r="A13" s="57"/>
      <c r="B13" s="15"/>
      <c r="C13" s="37"/>
      <c r="D13" s="15"/>
      <c r="E13" s="37"/>
      <c r="F13" s="37"/>
      <c r="G13" s="37"/>
      <c r="H13" s="37"/>
      <c r="I13" s="37"/>
      <c r="J13" s="37"/>
      <c r="K13" s="108"/>
      <c r="L13" s="33"/>
      <c r="M13" s="33"/>
      <c r="V13" s="23"/>
      <c r="W13" s="23"/>
      <c r="X13" s="23"/>
      <c r="Y13" s="23"/>
      <c r="Z13" s="23"/>
      <c r="AA13" s="23"/>
      <c r="AB13" s="23"/>
      <c r="AC13" s="23"/>
    </row>
    <row r="14" spans="1:29" ht="15" customHeight="1">
      <c r="A14" s="57"/>
      <c r="B14" s="414" t="s">
        <v>90</v>
      </c>
      <c r="C14" s="414" t="s">
        <v>6</v>
      </c>
      <c r="D14" s="414" t="s">
        <v>75</v>
      </c>
      <c r="E14" s="417" t="s">
        <v>91</v>
      </c>
      <c r="F14" s="418"/>
      <c r="G14" s="419" t="s">
        <v>92</v>
      </c>
      <c r="H14" s="411" t="s">
        <v>93</v>
      </c>
      <c r="I14" s="412"/>
      <c r="J14" s="411" t="s">
        <v>19</v>
      </c>
      <c r="K14" s="413"/>
      <c r="L14" s="404" t="s">
        <v>74</v>
      </c>
      <c r="M14" s="209"/>
      <c r="V14" s="23"/>
      <c r="W14" s="23"/>
      <c r="X14" s="23"/>
      <c r="Y14" s="23"/>
      <c r="Z14" s="23"/>
      <c r="AA14" s="23"/>
      <c r="AB14" s="23"/>
      <c r="AC14" s="23"/>
    </row>
    <row r="15" spans="1:29" ht="15" customHeight="1">
      <c r="A15" s="57"/>
      <c r="B15" s="415"/>
      <c r="C15" s="415"/>
      <c r="D15" s="415"/>
      <c r="E15" s="422" t="s">
        <v>70</v>
      </c>
      <c r="F15" s="422" t="s">
        <v>69</v>
      </c>
      <c r="G15" s="420"/>
      <c r="H15" s="405" t="s">
        <v>94</v>
      </c>
      <c r="I15" s="406"/>
      <c r="J15" s="405" t="s">
        <v>18</v>
      </c>
      <c r="K15" s="407"/>
      <c r="L15" s="404"/>
      <c r="M15" s="34"/>
      <c r="V15" s="23"/>
      <c r="W15" s="23"/>
      <c r="X15" s="23"/>
      <c r="Y15" s="23"/>
      <c r="Z15" s="23"/>
      <c r="AA15" s="23"/>
      <c r="AB15" s="23"/>
      <c r="AC15" s="23"/>
    </row>
    <row r="16" spans="1:29" ht="15" customHeight="1">
      <c r="A16" s="57"/>
      <c r="B16" s="415"/>
      <c r="C16" s="415"/>
      <c r="D16" s="415"/>
      <c r="E16" s="423"/>
      <c r="F16" s="423"/>
      <c r="G16" s="420"/>
      <c r="H16" s="408" t="s">
        <v>62</v>
      </c>
      <c r="I16" s="409"/>
      <c r="J16" s="408" t="s">
        <v>63</v>
      </c>
      <c r="K16" s="410"/>
      <c r="L16" s="404"/>
      <c r="M16" s="34"/>
      <c r="Q16" s="1" t="s">
        <v>4</v>
      </c>
      <c r="R16" s="1" t="s">
        <v>14</v>
      </c>
      <c r="S16" s="1" t="s">
        <v>51</v>
      </c>
      <c r="T16" s="1" t="s">
        <v>48</v>
      </c>
      <c r="V16" s="23"/>
      <c r="W16" s="23"/>
      <c r="X16" s="23"/>
      <c r="Y16" s="23"/>
      <c r="Z16" s="23"/>
      <c r="AA16" s="23"/>
      <c r="AB16" s="23"/>
      <c r="AC16" s="23"/>
    </row>
    <row r="17" spans="1:29" ht="15" customHeight="1">
      <c r="A17" s="57"/>
      <c r="B17" s="416"/>
      <c r="C17" s="416"/>
      <c r="D17" s="416"/>
      <c r="E17" s="424"/>
      <c r="F17" s="424"/>
      <c r="G17" s="421"/>
      <c r="H17" s="58" t="s">
        <v>95</v>
      </c>
      <c r="I17" s="58" t="s">
        <v>24</v>
      </c>
      <c r="J17" s="58" t="s">
        <v>22</v>
      </c>
      <c r="K17" s="109" t="s">
        <v>24</v>
      </c>
      <c r="L17" s="25"/>
      <c r="M17" s="25"/>
      <c r="U17" s="1" t="s">
        <v>71</v>
      </c>
      <c r="V17" s="23"/>
      <c r="W17" s="23"/>
      <c r="X17" s="23"/>
      <c r="Y17" s="23"/>
      <c r="Z17" s="23"/>
      <c r="AA17" s="23"/>
      <c r="AB17" s="23"/>
      <c r="AC17" s="23"/>
    </row>
    <row r="18" spans="1:29" ht="16.5" customHeight="1">
      <c r="A18" s="57">
        <v>1</v>
      </c>
      <c r="B18" s="399" t="s">
        <v>84</v>
      </c>
      <c r="C18" s="396" t="s">
        <v>15</v>
      </c>
      <c r="D18" s="396" t="s">
        <v>10</v>
      </c>
      <c r="E18" s="394"/>
      <c r="F18" s="394"/>
      <c r="G18" s="388" t="str">
        <f>IF(OR(D18="正職",D18="臨職",AND(E18=$U$17,F18=$U$17)),$U$17,"")</f>
        <v>○</v>
      </c>
      <c r="H18" s="383">
        <v>3</v>
      </c>
      <c r="I18" s="383">
        <v>3</v>
      </c>
      <c r="J18" s="383">
        <v>6</v>
      </c>
      <c r="K18" s="385">
        <v>0</v>
      </c>
      <c r="L18" s="387">
        <f>IF(G18="",0,COUNTIF($G$18:G18,"○"))</f>
        <v>1</v>
      </c>
      <c r="M18" s="387"/>
      <c r="N18" s="3">
        <f>H18+J18</f>
        <v>9</v>
      </c>
      <c r="O18" s="3">
        <f>I18+K18</f>
        <v>3</v>
      </c>
      <c r="P18" s="3">
        <f>N18*12+O18</f>
        <v>111</v>
      </c>
      <c r="Q18" s="1" t="s">
        <v>10</v>
      </c>
      <c r="R18" s="1" t="s">
        <v>15</v>
      </c>
      <c r="S18" s="1" t="s">
        <v>39</v>
      </c>
      <c r="T18" s="1" t="s">
        <v>52</v>
      </c>
      <c r="U18" s="1" t="s">
        <v>72</v>
      </c>
      <c r="V18" s="23"/>
      <c r="W18" s="23"/>
      <c r="X18" s="23"/>
      <c r="Y18" s="23"/>
      <c r="Z18" s="23"/>
      <c r="AA18" s="23"/>
      <c r="AB18" s="23"/>
      <c r="AC18" s="23"/>
    </row>
    <row r="19" spans="1:29" ht="16.5" customHeight="1">
      <c r="A19" s="57"/>
      <c r="B19" s="391"/>
      <c r="C19" s="393"/>
      <c r="D19" s="393"/>
      <c r="E19" s="395"/>
      <c r="F19" s="395"/>
      <c r="G19" s="389"/>
      <c r="H19" s="384"/>
      <c r="I19" s="384"/>
      <c r="J19" s="384"/>
      <c r="K19" s="386"/>
      <c r="L19" s="387"/>
      <c r="M19" s="387"/>
      <c r="N19" s="3"/>
      <c r="O19" s="3"/>
      <c r="P19" s="3"/>
      <c r="Q19" s="1" t="s">
        <v>11</v>
      </c>
      <c r="R19" s="1" t="s">
        <v>25</v>
      </c>
      <c r="S19" s="1" t="s">
        <v>40</v>
      </c>
      <c r="T19" s="1" t="s">
        <v>53</v>
      </c>
      <c r="V19" s="23"/>
      <c r="W19" s="23"/>
      <c r="X19" s="23"/>
      <c r="Y19" s="23"/>
      <c r="Z19" s="23"/>
      <c r="AA19" s="23"/>
      <c r="AB19" s="23"/>
      <c r="AC19" s="23"/>
    </row>
    <row r="20" spans="1:29" ht="16.5" customHeight="1">
      <c r="A20" s="57">
        <v>2</v>
      </c>
      <c r="B20" s="390" t="s">
        <v>85</v>
      </c>
      <c r="C20" s="392" t="s">
        <v>29</v>
      </c>
      <c r="D20" s="396" t="s">
        <v>10</v>
      </c>
      <c r="E20" s="394"/>
      <c r="F20" s="394"/>
      <c r="G20" s="388" t="str">
        <f>IF(OR(D20="正職",D20="臨職",AND(E20=$U$17,F20=$U$17)),$U$17,"")</f>
        <v>○</v>
      </c>
      <c r="H20" s="383">
        <v>2</v>
      </c>
      <c r="I20" s="383">
        <v>2</v>
      </c>
      <c r="J20" s="383">
        <v>5</v>
      </c>
      <c r="K20" s="385">
        <v>0</v>
      </c>
      <c r="L20" s="387">
        <f>IF(G20="",0,COUNTIF($G$18:G20,"○"))</f>
        <v>2</v>
      </c>
      <c r="M20" s="211"/>
      <c r="N20" s="3">
        <f>H20+J20</f>
        <v>7</v>
      </c>
      <c r="O20" s="3">
        <f>I20+K20</f>
        <v>2</v>
      </c>
      <c r="P20" s="3">
        <f t="shared" ref="P20:P46" si="0">N20*12+O20</f>
        <v>86</v>
      </c>
      <c r="Q20" s="1" t="s">
        <v>12</v>
      </c>
      <c r="R20" s="1" t="s">
        <v>26</v>
      </c>
      <c r="S20" s="1" t="s">
        <v>42</v>
      </c>
      <c r="T20" s="1" t="s">
        <v>30</v>
      </c>
      <c r="V20" s="23"/>
      <c r="W20" s="23"/>
      <c r="X20" s="23"/>
      <c r="Y20" s="23"/>
      <c r="Z20" s="23"/>
      <c r="AA20" s="23"/>
      <c r="AB20" s="23"/>
      <c r="AC20" s="23"/>
    </row>
    <row r="21" spans="1:29" ht="16.5" customHeight="1">
      <c r="A21" s="57"/>
      <c r="B21" s="391"/>
      <c r="C21" s="393"/>
      <c r="D21" s="393"/>
      <c r="E21" s="395"/>
      <c r="F21" s="395"/>
      <c r="G21" s="389"/>
      <c r="H21" s="384"/>
      <c r="I21" s="384"/>
      <c r="J21" s="384"/>
      <c r="K21" s="386"/>
      <c r="L21" s="387"/>
      <c r="M21" s="211"/>
      <c r="N21" s="3"/>
      <c r="O21" s="3"/>
      <c r="P21" s="3"/>
      <c r="Q21" s="1" t="s">
        <v>13</v>
      </c>
      <c r="R21" s="1" t="s">
        <v>27</v>
      </c>
      <c r="S21" s="1" t="s">
        <v>43</v>
      </c>
      <c r="V21" s="23"/>
      <c r="W21" s="23"/>
      <c r="X21" s="23"/>
      <c r="Y21" s="23"/>
      <c r="Z21" s="23"/>
      <c r="AA21" s="23"/>
      <c r="AB21" s="23"/>
      <c r="AC21" s="23"/>
    </row>
    <row r="22" spans="1:29" ht="16.5" customHeight="1">
      <c r="A22" s="57">
        <v>3</v>
      </c>
      <c r="B22" s="390" t="s">
        <v>86</v>
      </c>
      <c r="C22" s="392" t="s">
        <v>30</v>
      </c>
      <c r="D22" s="396" t="s">
        <v>12</v>
      </c>
      <c r="E22" s="394" t="s">
        <v>73</v>
      </c>
      <c r="F22" s="394" t="s">
        <v>73</v>
      </c>
      <c r="G22" s="388" t="str">
        <f t="shared" ref="G22" si="1">IF(OR(D22="正職",D22="臨職",AND(E22=$U$17,F22=$U$17)),$U$17,"")</f>
        <v>○</v>
      </c>
      <c r="H22" s="383">
        <v>1</v>
      </c>
      <c r="I22" s="383">
        <v>1</v>
      </c>
      <c r="J22" s="383">
        <v>4</v>
      </c>
      <c r="K22" s="385">
        <v>0</v>
      </c>
      <c r="L22" s="387">
        <f>IF(G22="",0,COUNTIF($G$18:G22,"○"))</f>
        <v>3</v>
      </c>
      <c r="M22" s="211"/>
      <c r="N22" s="3">
        <f>H22+J22</f>
        <v>5</v>
      </c>
      <c r="O22" s="3">
        <f>I22+K22</f>
        <v>1</v>
      </c>
      <c r="P22" s="3">
        <f t="shared" si="0"/>
        <v>61</v>
      </c>
      <c r="Q22" s="1" t="s">
        <v>165</v>
      </c>
      <c r="R22" s="1" t="s">
        <v>28</v>
      </c>
      <c r="S22" s="1" t="s">
        <v>44</v>
      </c>
      <c r="V22" s="23"/>
      <c r="W22" s="23"/>
      <c r="X22" s="23"/>
      <c r="Y22" s="23"/>
      <c r="Z22" s="23"/>
      <c r="AA22" s="23"/>
      <c r="AB22" s="23"/>
      <c r="AC22" s="23"/>
    </row>
    <row r="23" spans="1:29" ht="16.5" customHeight="1">
      <c r="A23" s="57"/>
      <c r="B23" s="391"/>
      <c r="C23" s="393"/>
      <c r="D23" s="393"/>
      <c r="E23" s="395"/>
      <c r="F23" s="395"/>
      <c r="G23" s="389"/>
      <c r="H23" s="384"/>
      <c r="I23" s="384"/>
      <c r="J23" s="384"/>
      <c r="K23" s="386"/>
      <c r="L23" s="387"/>
      <c r="M23" s="211"/>
      <c r="N23" s="3"/>
      <c r="O23" s="3"/>
      <c r="P23" s="3"/>
      <c r="Q23" s="1" t="s">
        <v>166</v>
      </c>
      <c r="R23" s="1" t="s">
        <v>29</v>
      </c>
      <c r="S23" s="1" t="s">
        <v>45</v>
      </c>
      <c r="V23" s="23"/>
      <c r="W23" s="23"/>
      <c r="X23" s="23"/>
      <c r="Y23" s="23"/>
      <c r="Z23" s="23"/>
      <c r="AA23" s="23"/>
      <c r="AB23" s="23"/>
      <c r="AC23" s="23"/>
    </row>
    <row r="24" spans="1:29" ht="16.5" customHeight="1">
      <c r="A24" s="57">
        <v>4</v>
      </c>
      <c r="B24" s="390" t="s">
        <v>87</v>
      </c>
      <c r="C24" s="392" t="s">
        <v>30</v>
      </c>
      <c r="D24" s="396" t="s">
        <v>165</v>
      </c>
      <c r="E24" s="394"/>
      <c r="F24" s="394"/>
      <c r="G24" s="388" t="str">
        <f>IF(OR(D24="正職",D24="正職（産休等）",D24="臨職",D24="臨職（産休等）",AND(E24=$U$17,F24=$U$17)),$U$17,"")</f>
        <v>○</v>
      </c>
      <c r="H24" s="383">
        <v>1</v>
      </c>
      <c r="I24" s="383">
        <v>1</v>
      </c>
      <c r="J24" s="383">
        <v>0</v>
      </c>
      <c r="K24" s="385">
        <v>6</v>
      </c>
      <c r="L24" s="387">
        <f>IF(G24="",0,COUNTIF($G$18:G24,"○"))</f>
        <v>4</v>
      </c>
      <c r="M24" s="211"/>
      <c r="N24" s="3">
        <f>H24+J24</f>
        <v>1</v>
      </c>
      <c r="O24" s="3">
        <f>I24+K24</f>
        <v>7</v>
      </c>
      <c r="P24" s="3">
        <f t="shared" si="0"/>
        <v>19</v>
      </c>
      <c r="Q24" s="1" t="s">
        <v>167</v>
      </c>
      <c r="R24" s="1" t="s">
        <v>30</v>
      </c>
      <c r="S24" s="1" t="s">
        <v>46</v>
      </c>
      <c r="V24" s="23"/>
      <c r="W24" s="23"/>
      <c r="X24" s="23"/>
      <c r="Y24" s="23"/>
      <c r="Z24" s="23"/>
      <c r="AA24" s="23"/>
      <c r="AB24" s="23"/>
      <c r="AC24" s="23"/>
    </row>
    <row r="25" spans="1:29" ht="16.5" customHeight="1">
      <c r="A25" s="57"/>
      <c r="B25" s="391"/>
      <c r="C25" s="393"/>
      <c r="D25" s="393"/>
      <c r="E25" s="395"/>
      <c r="F25" s="395"/>
      <c r="G25" s="389"/>
      <c r="H25" s="384"/>
      <c r="I25" s="384"/>
      <c r="J25" s="384"/>
      <c r="K25" s="386"/>
      <c r="L25" s="387"/>
      <c r="M25" s="211"/>
      <c r="N25" s="3"/>
      <c r="O25" s="3"/>
      <c r="P25" s="3"/>
      <c r="Q25" s="1" t="s">
        <v>168</v>
      </c>
      <c r="R25" s="1" t="s">
        <v>49</v>
      </c>
      <c r="S25" s="1" t="s">
        <v>41</v>
      </c>
      <c r="V25" s="23"/>
      <c r="W25" s="23"/>
      <c r="X25" s="23"/>
      <c r="Y25" s="23"/>
      <c r="Z25" s="23"/>
      <c r="AA25" s="23"/>
      <c r="AB25" s="23"/>
      <c r="AC25" s="23"/>
    </row>
    <row r="26" spans="1:29" ht="16.5" customHeight="1">
      <c r="A26" s="57">
        <v>5</v>
      </c>
      <c r="B26" s="390" t="s">
        <v>89</v>
      </c>
      <c r="C26" s="392" t="s">
        <v>30</v>
      </c>
      <c r="D26" s="396" t="s">
        <v>88</v>
      </c>
      <c r="E26" s="394"/>
      <c r="F26" s="394"/>
      <c r="G26" s="388" t="str">
        <f t="shared" ref="G26" si="2">IF(OR(D26="正職",D26="臨職",AND(E26=$U$17,F26=$U$17)),$U$17,"")</f>
        <v/>
      </c>
      <c r="H26" s="383"/>
      <c r="I26" s="383"/>
      <c r="J26" s="383"/>
      <c r="K26" s="385"/>
      <c r="L26" s="387">
        <f>IF(G26="",0,COUNTIF($G$18:G26,"○"))</f>
        <v>0</v>
      </c>
      <c r="M26" s="211"/>
      <c r="N26" s="3">
        <f>H26+J26</f>
        <v>0</v>
      </c>
      <c r="O26" s="3">
        <f>I26+K26</f>
        <v>0</v>
      </c>
      <c r="P26" s="3">
        <f t="shared" si="0"/>
        <v>0</v>
      </c>
      <c r="Q26" s="1" t="s">
        <v>88</v>
      </c>
      <c r="R26" s="1" t="s">
        <v>50</v>
      </c>
      <c r="S26" s="1" t="s">
        <v>47</v>
      </c>
      <c r="V26" s="23"/>
      <c r="W26" s="23"/>
      <c r="X26" s="23"/>
      <c r="Y26" s="23"/>
      <c r="Z26" s="23"/>
      <c r="AA26" s="23"/>
      <c r="AB26" s="23"/>
      <c r="AC26" s="23"/>
    </row>
    <row r="27" spans="1:29" ht="16.5" customHeight="1">
      <c r="A27" s="57"/>
      <c r="B27" s="391"/>
      <c r="C27" s="393"/>
      <c r="D27" s="393"/>
      <c r="E27" s="395"/>
      <c r="F27" s="395"/>
      <c r="G27" s="389"/>
      <c r="H27" s="384"/>
      <c r="I27" s="384"/>
      <c r="J27" s="384"/>
      <c r="K27" s="386"/>
      <c r="L27" s="387"/>
      <c r="M27" s="211"/>
      <c r="N27" s="3"/>
      <c r="O27" s="3"/>
      <c r="P27" s="3"/>
      <c r="R27" s="1" t="s">
        <v>31</v>
      </c>
      <c r="V27" s="23"/>
      <c r="W27" s="23"/>
      <c r="X27" s="23"/>
      <c r="Y27" s="23"/>
      <c r="Z27" s="23"/>
      <c r="AA27" s="23"/>
      <c r="AB27" s="23"/>
      <c r="AC27" s="23"/>
    </row>
    <row r="28" spans="1:29" ht="16.5" customHeight="1">
      <c r="A28" s="57">
        <v>6</v>
      </c>
      <c r="B28" s="390"/>
      <c r="C28" s="392"/>
      <c r="D28" s="392"/>
      <c r="E28" s="394"/>
      <c r="F28" s="394"/>
      <c r="G28" s="397" t="str">
        <f t="shared" ref="G28:G44" si="3">IF(OR(D28="正職",D28="臨職",AND(E28=$U$17,F28=$U$17)),$U$17,"")</f>
        <v/>
      </c>
      <c r="H28" s="383"/>
      <c r="I28" s="383"/>
      <c r="J28" s="383"/>
      <c r="K28" s="385"/>
      <c r="L28" s="387">
        <f>IF(G28="",0,COUNTIF($G$18:G28,"○"))</f>
        <v>0</v>
      </c>
      <c r="M28" s="211"/>
      <c r="N28" s="3">
        <f>H28+J28</f>
        <v>0</v>
      </c>
      <c r="O28" s="3">
        <f>I28+K28</f>
        <v>0</v>
      </c>
      <c r="P28" s="3">
        <f t="shared" si="0"/>
        <v>0</v>
      </c>
      <c r="R28" s="1" t="s">
        <v>32</v>
      </c>
      <c r="V28" s="23"/>
      <c r="W28" s="23"/>
      <c r="X28" s="23"/>
      <c r="Y28" s="23"/>
      <c r="Z28" s="23"/>
      <c r="AA28" s="23"/>
      <c r="AB28" s="23"/>
      <c r="AC28" s="23"/>
    </row>
    <row r="29" spans="1:29" ht="16.5" customHeight="1">
      <c r="A29" s="57"/>
      <c r="B29" s="391"/>
      <c r="C29" s="393"/>
      <c r="D29" s="393"/>
      <c r="E29" s="395"/>
      <c r="F29" s="395"/>
      <c r="G29" s="398"/>
      <c r="H29" s="384"/>
      <c r="I29" s="384"/>
      <c r="J29" s="384"/>
      <c r="K29" s="386"/>
      <c r="L29" s="387"/>
      <c r="M29" s="211"/>
      <c r="N29" s="3"/>
      <c r="O29" s="3"/>
      <c r="P29" s="3"/>
      <c r="R29" s="1" t="s">
        <v>33</v>
      </c>
      <c r="V29" s="23"/>
      <c r="W29" s="23"/>
      <c r="X29" s="23"/>
      <c r="Y29" s="23"/>
      <c r="Z29" s="23"/>
      <c r="AA29" s="23"/>
      <c r="AB29" s="23"/>
      <c r="AC29" s="23"/>
    </row>
    <row r="30" spans="1:29" ht="16.5" customHeight="1">
      <c r="A30" s="57">
        <v>7</v>
      </c>
      <c r="B30" s="390"/>
      <c r="C30" s="392"/>
      <c r="D30" s="392"/>
      <c r="E30" s="394"/>
      <c r="F30" s="394"/>
      <c r="G30" s="388" t="str">
        <f t="shared" ref="G30:G46" si="4">IF(OR(D30="正職",D30="臨職",AND(E30=$U$17,F30=$U$17)),$U$17,"")</f>
        <v/>
      </c>
      <c r="H30" s="383"/>
      <c r="I30" s="383"/>
      <c r="J30" s="383"/>
      <c r="K30" s="385"/>
      <c r="L30" s="387">
        <f>IF(G30="",0,COUNTIF($G$18:G30,"○"))</f>
        <v>0</v>
      </c>
      <c r="M30" s="211"/>
      <c r="N30" s="3">
        <f>H30+J30</f>
        <v>0</v>
      </c>
      <c r="O30" s="3">
        <f>I30+K30</f>
        <v>0</v>
      </c>
      <c r="P30" s="3">
        <f t="shared" si="0"/>
        <v>0</v>
      </c>
      <c r="R30" s="1" t="s">
        <v>34</v>
      </c>
      <c r="V30" s="23"/>
      <c r="W30" s="23"/>
      <c r="X30" s="23"/>
      <c r="Y30" s="23"/>
      <c r="Z30" s="23"/>
      <c r="AA30" s="23"/>
      <c r="AB30" s="23"/>
      <c r="AC30" s="23"/>
    </row>
    <row r="31" spans="1:29" ht="16.5" customHeight="1">
      <c r="A31" s="57"/>
      <c r="B31" s="391"/>
      <c r="C31" s="393"/>
      <c r="D31" s="393"/>
      <c r="E31" s="395"/>
      <c r="F31" s="395"/>
      <c r="G31" s="389"/>
      <c r="H31" s="384"/>
      <c r="I31" s="384"/>
      <c r="J31" s="384"/>
      <c r="K31" s="386"/>
      <c r="L31" s="387"/>
      <c r="M31" s="211"/>
      <c r="N31" s="3"/>
      <c r="O31" s="3"/>
      <c r="P31" s="3"/>
      <c r="R31" s="1" t="s">
        <v>35</v>
      </c>
      <c r="V31" s="23"/>
      <c r="W31" s="23"/>
      <c r="X31" s="23"/>
      <c r="Y31" s="23"/>
      <c r="Z31" s="23"/>
      <c r="AA31" s="23"/>
      <c r="AB31" s="23"/>
      <c r="AC31" s="23"/>
    </row>
    <row r="32" spans="1:29" ht="16.5" customHeight="1">
      <c r="A32" s="57">
        <v>8</v>
      </c>
      <c r="B32" s="390"/>
      <c r="C32" s="392"/>
      <c r="D32" s="392"/>
      <c r="E32" s="394"/>
      <c r="F32" s="394"/>
      <c r="G32" s="388" t="str">
        <f t="shared" ref="G32:G40" si="5">IF(OR(D32="正職",D32="臨職",AND(E32=$U$17,F32=$U$17)),$U$17,"")</f>
        <v/>
      </c>
      <c r="H32" s="383"/>
      <c r="I32" s="383"/>
      <c r="J32" s="383"/>
      <c r="K32" s="385"/>
      <c r="L32" s="387">
        <f>IF(G32="",0,COUNTIF($G$18:G32,"○"))</f>
        <v>0</v>
      </c>
      <c r="M32" s="211"/>
      <c r="N32" s="3">
        <f>H32+J32</f>
        <v>0</v>
      </c>
      <c r="O32" s="3">
        <f>I32+K32</f>
        <v>0</v>
      </c>
      <c r="P32" s="3">
        <f t="shared" si="0"/>
        <v>0</v>
      </c>
      <c r="R32" s="1" t="s">
        <v>36</v>
      </c>
      <c r="V32" s="23"/>
      <c r="W32" s="23"/>
      <c r="X32" s="23"/>
      <c r="Y32" s="23"/>
      <c r="Z32" s="23"/>
      <c r="AA32" s="23"/>
      <c r="AB32" s="23"/>
      <c r="AC32" s="23"/>
    </row>
    <row r="33" spans="1:29" ht="16.5" customHeight="1">
      <c r="A33" s="57"/>
      <c r="B33" s="391"/>
      <c r="C33" s="393"/>
      <c r="D33" s="393"/>
      <c r="E33" s="395"/>
      <c r="F33" s="395"/>
      <c r="G33" s="389"/>
      <c r="H33" s="384"/>
      <c r="I33" s="384"/>
      <c r="J33" s="384"/>
      <c r="K33" s="386"/>
      <c r="L33" s="387"/>
      <c r="M33" s="211"/>
      <c r="N33" s="3"/>
      <c r="O33" s="3"/>
      <c r="P33" s="3"/>
      <c r="R33" s="1" t="s">
        <v>55</v>
      </c>
      <c r="V33" s="23"/>
      <c r="W33" s="23"/>
      <c r="X33" s="23"/>
      <c r="Y33" s="23"/>
      <c r="Z33" s="23"/>
      <c r="AA33" s="23"/>
      <c r="AB33" s="23"/>
      <c r="AC33" s="23"/>
    </row>
    <row r="34" spans="1:29" ht="16.5" customHeight="1">
      <c r="A34" s="57">
        <v>9</v>
      </c>
      <c r="B34" s="390"/>
      <c r="C34" s="392"/>
      <c r="D34" s="392"/>
      <c r="E34" s="394"/>
      <c r="F34" s="394"/>
      <c r="G34" s="388" t="str">
        <f t="shared" ref="G34" si="6">IF(OR(D34="正職",D34="臨職",AND(E34=$U$17,F34=$U$17)),$U$17,"")</f>
        <v/>
      </c>
      <c r="H34" s="383"/>
      <c r="I34" s="383"/>
      <c r="J34" s="383"/>
      <c r="K34" s="385"/>
      <c r="L34" s="387">
        <f>IF(G34="",0,COUNTIF($G$18:G34,"○"))</f>
        <v>0</v>
      </c>
      <c r="M34" s="211"/>
      <c r="N34" s="3">
        <f>H34+J34</f>
        <v>0</v>
      </c>
      <c r="O34" s="3">
        <f>I34+K34</f>
        <v>0</v>
      </c>
      <c r="P34" s="3">
        <f t="shared" si="0"/>
        <v>0</v>
      </c>
      <c r="R34" s="1" t="s">
        <v>56</v>
      </c>
      <c r="V34" s="23"/>
      <c r="W34" s="23"/>
      <c r="X34" s="23"/>
      <c r="Y34" s="23"/>
      <c r="Z34" s="23"/>
      <c r="AA34" s="23"/>
      <c r="AB34" s="23"/>
      <c r="AC34" s="23"/>
    </row>
    <row r="35" spans="1:29" ht="16.5" customHeight="1">
      <c r="A35" s="57"/>
      <c r="B35" s="391"/>
      <c r="C35" s="393"/>
      <c r="D35" s="393"/>
      <c r="E35" s="395"/>
      <c r="F35" s="395"/>
      <c r="G35" s="389"/>
      <c r="H35" s="384"/>
      <c r="I35" s="384"/>
      <c r="J35" s="384"/>
      <c r="K35" s="386"/>
      <c r="L35" s="387"/>
      <c r="M35" s="211"/>
      <c r="N35" s="3"/>
      <c r="O35" s="3"/>
      <c r="P35" s="3"/>
      <c r="V35" s="23"/>
      <c r="W35" s="23"/>
      <c r="X35" s="23"/>
      <c r="Y35" s="23"/>
      <c r="Z35" s="23"/>
      <c r="AA35" s="23"/>
      <c r="AB35" s="23"/>
      <c r="AC35" s="23"/>
    </row>
    <row r="36" spans="1:29" ht="16.5" customHeight="1">
      <c r="A36" s="57">
        <v>10</v>
      </c>
      <c r="B36" s="390"/>
      <c r="C36" s="392"/>
      <c r="D36" s="392"/>
      <c r="E36" s="394"/>
      <c r="F36" s="394"/>
      <c r="G36" s="388" t="str">
        <f t="shared" si="3"/>
        <v/>
      </c>
      <c r="H36" s="383"/>
      <c r="I36" s="383"/>
      <c r="J36" s="383"/>
      <c r="K36" s="385"/>
      <c r="L36" s="387">
        <f>IF(G36="",0,COUNTIF($G$18:G36,"○"))</f>
        <v>0</v>
      </c>
      <c r="M36" s="211"/>
      <c r="N36" s="3">
        <f>H36+J36</f>
        <v>0</v>
      </c>
      <c r="O36" s="3">
        <f>I36+K36</f>
        <v>0</v>
      </c>
      <c r="P36" s="3">
        <f t="shared" si="0"/>
        <v>0</v>
      </c>
      <c r="V36" s="23"/>
      <c r="W36" s="23"/>
      <c r="X36" s="23"/>
      <c r="Y36" s="23"/>
      <c r="Z36" s="23"/>
      <c r="AA36" s="23"/>
      <c r="AB36" s="23"/>
      <c r="AC36" s="23"/>
    </row>
    <row r="37" spans="1:29" ht="16.5" customHeight="1">
      <c r="A37" s="57"/>
      <c r="B37" s="391"/>
      <c r="C37" s="393"/>
      <c r="D37" s="393"/>
      <c r="E37" s="395"/>
      <c r="F37" s="395"/>
      <c r="G37" s="389"/>
      <c r="H37" s="384"/>
      <c r="I37" s="384"/>
      <c r="J37" s="384"/>
      <c r="K37" s="386"/>
      <c r="L37" s="387"/>
      <c r="M37" s="211"/>
      <c r="N37" s="3"/>
      <c r="O37" s="3"/>
      <c r="P37" s="3"/>
      <c r="V37" s="23"/>
      <c r="W37" s="23"/>
      <c r="X37" s="23"/>
      <c r="Y37" s="23"/>
      <c r="Z37" s="23"/>
      <c r="AA37" s="23"/>
      <c r="AB37" s="23"/>
      <c r="AC37" s="23"/>
    </row>
    <row r="38" spans="1:29" ht="16.5" customHeight="1">
      <c r="A38" s="57">
        <v>11</v>
      </c>
      <c r="B38" s="390"/>
      <c r="C38" s="392"/>
      <c r="D38" s="392"/>
      <c r="E38" s="394"/>
      <c r="F38" s="394"/>
      <c r="G38" s="388" t="str">
        <f t="shared" si="4"/>
        <v/>
      </c>
      <c r="H38" s="383"/>
      <c r="I38" s="383"/>
      <c r="J38" s="383"/>
      <c r="K38" s="385"/>
      <c r="L38" s="387">
        <f>IF(G38="",0,COUNTIF($G$18:G38,"○"))</f>
        <v>0</v>
      </c>
      <c r="M38" s="211"/>
      <c r="N38" s="3">
        <f>H38+J38</f>
        <v>0</v>
      </c>
      <c r="O38" s="3">
        <f>I38+K38</f>
        <v>0</v>
      </c>
      <c r="P38" s="3">
        <f t="shared" si="0"/>
        <v>0</v>
      </c>
      <c r="V38" s="23"/>
      <c r="W38" s="23"/>
      <c r="X38" s="23"/>
      <c r="Y38" s="23"/>
      <c r="Z38" s="23"/>
      <c r="AA38" s="23"/>
      <c r="AB38" s="23"/>
      <c r="AC38" s="23"/>
    </row>
    <row r="39" spans="1:29" ht="16.5" customHeight="1">
      <c r="A39" s="57"/>
      <c r="B39" s="391"/>
      <c r="C39" s="393"/>
      <c r="D39" s="393"/>
      <c r="E39" s="395"/>
      <c r="F39" s="395"/>
      <c r="G39" s="389"/>
      <c r="H39" s="384"/>
      <c r="I39" s="384"/>
      <c r="J39" s="384"/>
      <c r="K39" s="386"/>
      <c r="L39" s="387"/>
      <c r="M39" s="211"/>
      <c r="N39" s="3"/>
      <c r="O39" s="3"/>
      <c r="P39" s="3"/>
      <c r="V39" s="23"/>
      <c r="W39" s="23"/>
      <c r="X39" s="23"/>
      <c r="Y39" s="23"/>
      <c r="Z39" s="23"/>
      <c r="AA39" s="23"/>
      <c r="AB39" s="23"/>
      <c r="AC39" s="23"/>
    </row>
    <row r="40" spans="1:29" ht="16.5" customHeight="1">
      <c r="A40" s="57">
        <v>12</v>
      </c>
      <c r="B40" s="390"/>
      <c r="C40" s="392"/>
      <c r="D40" s="392"/>
      <c r="E40" s="394"/>
      <c r="F40" s="394"/>
      <c r="G40" s="388" t="str">
        <f t="shared" si="5"/>
        <v/>
      </c>
      <c r="H40" s="383"/>
      <c r="I40" s="383"/>
      <c r="J40" s="383"/>
      <c r="K40" s="385"/>
      <c r="L40" s="387">
        <f>IF(G40="",0,COUNTIF($G$18:G40,"○"))</f>
        <v>0</v>
      </c>
      <c r="M40" s="211"/>
      <c r="N40" s="3">
        <f>H40+J40</f>
        <v>0</v>
      </c>
      <c r="O40" s="3">
        <f>I40+K40</f>
        <v>0</v>
      </c>
      <c r="P40" s="3">
        <f t="shared" si="0"/>
        <v>0</v>
      </c>
      <c r="V40" s="23"/>
      <c r="W40" s="23"/>
      <c r="X40" s="23"/>
      <c r="Y40" s="23"/>
      <c r="Z40" s="23"/>
      <c r="AA40" s="23"/>
      <c r="AB40" s="23"/>
      <c r="AC40" s="23"/>
    </row>
    <row r="41" spans="1:29" ht="16.5" customHeight="1">
      <c r="A41" s="57"/>
      <c r="B41" s="391"/>
      <c r="C41" s="393"/>
      <c r="D41" s="393"/>
      <c r="E41" s="395"/>
      <c r="F41" s="395"/>
      <c r="G41" s="389"/>
      <c r="H41" s="384"/>
      <c r="I41" s="384"/>
      <c r="J41" s="384"/>
      <c r="K41" s="386"/>
      <c r="L41" s="387"/>
      <c r="M41" s="211"/>
      <c r="N41" s="3"/>
      <c r="O41" s="3"/>
      <c r="P41" s="3"/>
      <c r="V41" s="23"/>
      <c r="W41" s="23"/>
      <c r="X41" s="23"/>
      <c r="Y41" s="23"/>
      <c r="Z41" s="23"/>
      <c r="AA41" s="23"/>
      <c r="AB41" s="23"/>
      <c r="AC41" s="23"/>
    </row>
    <row r="42" spans="1:29" ht="16.5" customHeight="1">
      <c r="A42" s="57">
        <v>13</v>
      </c>
      <c r="B42" s="390"/>
      <c r="C42" s="392"/>
      <c r="D42" s="392"/>
      <c r="E42" s="394"/>
      <c r="F42" s="394"/>
      <c r="G42" s="388" t="str">
        <f t="shared" ref="G42" si="7">IF(OR(D42="正職",D42="臨職",AND(E42=$U$17,F42=$U$17)),$U$17,"")</f>
        <v/>
      </c>
      <c r="H42" s="383"/>
      <c r="I42" s="383"/>
      <c r="J42" s="383"/>
      <c r="K42" s="385"/>
      <c r="L42" s="387">
        <f>IF(G42="",0,COUNTIF($G$18:G42,"○"))</f>
        <v>0</v>
      </c>
      <c r="M42" s="211"/>
      <c r="N42" s="3">
        <f>H42+J42</f>
        <v>0</v>
      </c>
      <c r="O42" s="3">
        <f>I42+K42</f>
        <v>0</v>
      </c>
      <c r="P42" s="3">
        <f t="shared" si="0"/>
        <v>0</v>
      </c>
      <c r="V42" s="23"/>
      <c r="W42" s="23"/>
      <c r="X42" s="23"/>
      <c r="Y42" s="23"/>
      <c r="Z42" s="23"/>
      <c r="AA42" s="23"/>
      <c r="AB42" s="23"/>
      <c r="AC42" s="23"/>
    </row>
    <row r="43" spans="1:29" ht="16.5" customHeight="1">
      <c r="A43" s="57"/>
      <c r="B43" s="391"/>
      <c r="C43" s="393"/>
      <c r="D43" s="393"/>
      <c r="E43" s="395"/>
      <c r="F43" s="395"/>
      <c r="G43" s="389"/>
      <c r="H43" s="384"/>
      <c r="I43" s="384"/>
      <c r="J43" s="384"/>
      <c r="K43" s="386"/>
      <c r="L43" s="387"/>
      <c r="M43" s="211"/>
      <c r="N43" s="3"/>
      <c r="O43" s="3"/>
      <c r="P43" s="3"/>
      <c r="V43" s="23"/>
      <c r="W43" s="23"/>
      <c r="X43" s="23"/>
      <c r="Y43" s="23"/>
      <c r="Z43" s="23"/>
      <c r="AA43" s="23"/>
      <c r="AB43" s="23"/>
      <c r="AC43" s="23"/>
    </row>
    <row r="44" spans="1:29" ht="16.5" customHeight="1">
      <c r="A44" s="57">
        <v>14</v>
      </c>
      <c r="B44" s="390"/>
      <c r="C44" s="392"/>
      <c r="D44" s="392"/>
      <c r="E44" s="394"/>
      <c r="F44" s="394"/>
      <c r="G44" s="388" t="str">
        <f t="shared" si="3"/>
        <v/>
      </c>
      <c r="H44" s="383"/>
      <c r="I44" s="383"/>
      <c r="J44" s="383"/>
      <c r="K44" s="385"/>
      <c r="L44" s="387">
        <f>IF(G44="",0,COUNTIF($G$18:G44,"○"))</f>
        <v>0</v>
      </c>
      <c r="M44" s="211"/>
      <c r="N44" s="3">
        <f>H44+J44</f>
        <v>0</v>
      </c>
      <c r="O44" s="3">
        <f>I44+K44</f>
        <v>0</v>
      </c>
      <c r="P44" s="3">
        <f t="shared" si="0"/>
        <v>0</v>
      </c>
      <c r="V44" s="23"/>
      <c r="W44" s="23"/>
      <c r="X44" s="23"/>
      <c r="Y44" s="23"/>
      <c r="Z44" s="23"/>
      <c r="AA44" s="23"/>
      <c r="AB44" s="23"/>
      <c r="AC44" s="23"/>
    </row>
    <row r="45" spans="1:29" ht="16.5" customHeight="1">
      <c r="A45" s="57"/>
      <c r="B45" s="391"/>
      <c r="C45" s="393"/>
      <c r="D45" s="393"/>
      <c r="E45" s="395"/>
      <c r="F45" s="395"/>
      <c r="G45" s="389"/>
      <c r="H45" s="384"/>
      <c r="I45" s="384"/>
      <c r="J45" s="384"/>
      <c r="K45" s="386"/>
      <c r="L45" s="387"/>
      <c r="M45" s="211"/>
      <c r="N45" s="3"/>
      <c r="O45" s="3"/>
      <c r="P45" s="3"/>
      <c r="V45" s="23"/>
      <c r="W45" s="23"/>
      <c r="X45" s="23"/>
      <c r="Y45" s="23"/>
      <c r="Z45" s="23"/>
      <c r="AA45" s="23"/>
      <c r="AB45" s="23"/>
      <c r="AC45" s="23"/>
    </row>
    <row r="46" spans="1:29" ht="16.5" customHeight="1">
      <c r="A46" s="57">
        <v>15</v>
      </c>
      <c r="B46" s="390"/>
      <c r="C46" s="392"/>
      <c r="D46" s="392"/>
      <c r="E46" s="394"/>
      <c r="F46" s="394"/>
      <c r="G46" s="388" t="str">
        <f t="shared" si="4"/>
        <v/>
      </c>
      <c r="H46" s="383"/>
      <c r="I46" s="383"/>
      <c r="J46" s="383"/>
      <c r="K46" s="385"/>
      <c r="L46" s="387">
        <f>IF(G46="",0,COUNTIF($G$18:G46,"○"))</f>
        <v>0</v>
      </c>
      <c r="M46" s="211"/>
      <c r="N46" s="3">
        <f>H46+J46</f>
        <v>0</v>
      </c>
      <c r="O46" s="3">
        <f>I46+K46</f>
        <v>0</v>
      </c>
      <c r="P46" s="3">
        <f t="shared" si="0"/>
        <v>0</v>
      </c>
      <c r="V46" s="23"/>
      <c r="W46" s="23"/>
      <c r="X46" s="23"/>
      <c r="Y46" s="23"/>
      <c r="Z46" s="23"/>
      <c r="AA46" s="23"/>
      <c r="AB46" s="23"/>
      <c r="AC46" s="23"/>
    </row>
    <row r="47" spans="1:29" ht="16.5" customHeight="1">
      <c r="A47" s="57"/>
      <c r="B47" s="391"/>
      <c r="C47" s="393"/>
      <c r="D47" s="393"/>
      <c r="E47" s="395"/>
      <c r="F47" s="395"/>
      <c r="G47" s="389"/>
      <c r="H47" s="384"/>
      <c r="I47" s="384"/>
      <c r="J47" s="384"/>
      <c r="K47" s="386"/>
      <c r="L47" s="387"/>
      <c r="M47" s="211"/>
      <c r="N47" s="3"/>
      <c r="O47" s="3"/>
      <c r="P47" s="3"/>
      <c r="V47" s="23"/>
      <c r="W47" s="23"/>
      <c r="X47" s="23"/>
      <c r="Y47" s="23"/>
      <c r="Z47" s="23"/>
      <c r="AA47" s="23"/>
      <c r="AB47" s="23"/>
      <c r="AC47" s="23"/>
    </row>
    <row r="48" spans="1:29" ht="16.5" customHeight="1" thickBot="1">
      <c r="A48" s="15"/>
      <c r="B48" s="263"/>
      <c r="C48" s="263"/>
      <c r="D48" s="263"/>
      <c r="E48" s="264"/>
      <c r="F48" s="264"/>
      <c r="G48" s="264"/>
      <c r="H48" s="265"/>
      <c r="I48" s="265"/>
      <c r="J48" s="265"/>
      <c r="K48" s="265"/>
      <c r="L48" s="264"/>
      <c r="M48" s="264"/>
      <c r="N48" s="232"/>
      <c r="O48" s="232"/>
      <c r="P48" s="232"/>
      <c r="Q48" s="23"/>
      <c r="R48" s="23"/>
      <c r="S48" s="23"/>
      <c r="T48" s="23"/>
      <c r="U48" s="23"/>
      <c r="V48" s="23"/>
      <c r="W48" s="23"/>
      <c r="X48" s="23"/>
      <c r="Y48" s="23"/>
      <c r="Z48" s="23"/>
      <c r="AA48" s="23"/>
      <c r="AB48" s="23"/>
      <c r="AC48" s="23"/>
    </row>
    <row r="49" spans="1:29" ht="16.5" customHeight="1" thickBot="1">
      <c r="A49" s="451" t="s">
        <v>280</v>
      </c>
      <c r="B49" s="452"/>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3"/>
    </row>
    <row r="50" spans="1:29">
      <c r="A50" s="221" t="s">
        <v>264</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3"/>
    </row>
    <row r="51" spans="1:29" ht="14.25" thickBot="1">
      <c r="A51" s="224" t="s">
        <v>265</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6"/>
    </row>
    <row r="52" spans="1:29">
      <c r="A52" s="425" t="s">
        <v>268</v>
      </c>
      <c r="B52" s="426"/>
      <c r="C52" s="426"/>
      <c r="D52" s="427"/>
      <c r="E52" s="225"/>
      <c r="F52" s="225"/>
      <c r="G52" s="425" t="s">
        <v>267</v>
      </c>
      <c r="H52" s="426"/>
      <c r="I52" s="426"/>
      <c r="J52" s="427"/>
      <c r="K52" s="225"/>
      <c r="L52" s="225"/>
      <c r="M52" s="225"/>
      <c r="N52" s="225"/>
      <c r="O52" s="225"/>
      <c r="P52" s="225"/>
      <c r="Q52" s="225"/>
      <c r="R52" s="225"/>
      <c r="S52" s="225"/>
      <c r="T52" s="225"/>
      <c r="U52" s="225"/>
      <c r="V52" s="225"/>
      <c r="W52" s="225"/>
      <c r="X52" s="225"/>
      <c r="Y52" s="225"/>
      <c r="Z52" s="225"/>
      <c r="AA52" s="225"/>
      <c r="AB52" s="225"/>
      <c r="AC52" s="226"/>
    </row>
    <row r="53" spans="1:29">
      <c r="A53" s="438" t="s">
        <v>2</v>
      </c>
      <c r="B53" s="439"/>
      <c r="C53" s="428" t="s">
        <v>19</v>
      </c>
      <c r="D53" s="429"/>
      <c r="E53" s="446" t="s">
        <v>266</v>
      </c>
      <c r="F53" s="446"/>
      <c r="G53" s="438" t="s">
        <v>2</v>
      </c>
      <c r="H53" s="439"/>
      <c r="I53" s="428" t="s">
        <v>19</v>
      </c>
      <c r="J53" s="429"/>
      <c r="K53" s="225"/>
      <c r="L53" s="225"/>
      <c r="M53" s="225"/>
      <c r="N53" s="225"/>
      <c r="O53" s="225"/>
      <c r="P53" s="225"/>
      <c r="Q53" s="225"/>
      <c r="R53" s="225"/>
      <c r="S53" s="225"/>
      <c r="T53" s="225"/>
      <c r="U53" s="225"/>
      <c r="V53" s="225"/>
      <c r="W53" s="225"/>
      <c r="X53" s="225"/>
      <c r="Y53" s="225"/>
      <c r="Z53" s="225"/>
      <c r="AA53" s="225"/>
      <c r="AB53" s="225"/>
      <c r="AC53" s="226"/>
    </row>
    <row r="54" spans="1:29">
      <c r="A54" s="440" t="s">
        <v>7</v>
      </c>
      <c r="B54" s="441"/>
      <c r="C54" s="430" t="s">
        <v>18</v>
      </c>
      <c r="D54" s="431"/>
      <c r="E54" s="446"/>
      <c r="F54" s="446"/>
      <c r="G54" s="440" t="s">
        <v>7</v>
      </c>
      <c r="H54" s="441"/>
      <c r="I54" s="430" t="s">
        <v>18</v>
      </c>
      <c r="J54" s="431"/>
      <c r="K54" s="225"/>
      <c r="L54" s="225"/>
      <c r="M54" s="225"/>
      <c r="N54" s="225"/>
      <c r="O54" s="225"/>
      <c r="P54" s="225"/>
      <c r="Q54" s="225"/>
      <c r="R54" s="225"/>
      <c r="S54" s="225"/>
      <c r="T54" s="225"/>
      <c r="U54" s="225"/>
      <c r="V54" s="225"/>
      <c r="W54" s="225"/>
      <c r="X54" s="225"/>
      <c r="Y54" s="225"/>
      <c r="Z54" s="225"/>
      <c r="AA54" s="225"/>
      <c r="AB54" s="225"/>
      <c r="AC54" s="226"/>
    </row>
    <row r="55" spans="1:29">
      <c r="A55" s="442" t="s">
        <v>62</v>
      </c>
      <c r="B55" s="443"/>
      <c r="C55" s="432" t="s">
        <v>63</v>
      </c>
      <c r="D55" s="433"/>
      <c r="E55" s="446"/>
      <c r="F55" s="446"/>
      <c r="G55" s="442" t="s">
        <v>62</v>
      </c>
      <c r="H55" s="443"/>
      <c r="I55" s="432" t="s">
        <v>63</v>
      </c>
      <c r="J55" s="433"/>
      <c r="K55" s="225"/>
      <c r="L55" s="225"/>
      <c r="M55" s="225"/>
      <c r="N55" s="225"/>
      <c r="O55" s="225"/>
      <c r="P55" s="225"/>
      <c r="Q55" s="225"/>
      <c r="R55" s="225"/>
      <c r="S55" s="225"/>
      <c r="T55" s="225"/>
      <c r="U55" s="225"/>
      <c r="V55" s="225"/>
      <c r="W55" s="225"/>
      <c r="X55" s="225"/>
      <c r="Y55" s="225"/>
      <c r="Z55" s="225"/>
      <c r="AA55" s="225"/>
      <c r="AB55" s="225"/>
      <c r="AC55" s="226"/>
    </row>
    <row r="56" spans="1:29">
      <c r="A56" s="219" t="s">
        <v>21</v>
      </c>
      <c r="B56" s="220" t="s">
        <v>24</v>
      </c>
      <c r="C56" s="220" t="s">
        <v>22</v>
      </c>
      <c r="D56" s="228" t="s">
        <v>24</v>
      </c>
      <c r="E56" s="446"/>
      <c r="F56" s="446"/>
      <c r="G56" s="219" t="s">
        <v>21</v>
      </c>
      <c r="H56" s="220" t="s">
        <v>24</v>
      </c>
      <c r="I56" s="220" t="s">
        <v>22</v>
      </c>
      <c r="J56" s="228" t="s">
        <v>24</v>
      </c>
      <c r="K56" s="225"/>
      <c r="L56" s="225"/>
      <c r="M56" s="225"/>
      <c r="N56" s="225"/>
      <c r="O56" s="225"/>
      <c r="P56" s="225"/>
      <c r="Q56" s="225"/>
      <c r="R56" s="225"/>
      <c r="S56" s="225"/>
      <c r="T56" s="225"/>
      <c r="U56" s="225"/>
      <c r="V56" s="225"/>
      <c r="W56" s="225"/>
      <c r="X56" s="225"/>
      <c r="Y56" s="225"/>
      <c r="Z56" s="225"/>
      <c r="AA56" s="225"/>
      <c r="AB56" s="225"/>
      <c r="AC56" s="226"/>
    </row>
    <row r="57" spans="1:29">
      <c r="A57" s="447">
        <v>2</v>
      </c>
      <c r="B57" s="434">
        <v>3</v>
      </c>
      <c r="C57" s="434">
        <v>6</v>
      </c>
      <c r="D57" s="436">
        <v>0</v>
      </c>
      <c r="E57" s="446"/>
      <c r="F57" s="446"/>
      <c r="G57" s="444">
        <v>3</v>
      </c>
      <c r="H57" s="434">
        <v>3</v>
      </c>
      <c r="I57" s="434">
        <v>6</v>
      </c>
      <c r="J57" s="436">
        <v>0</v>
      </c>
      <c r="K57" s="225"/>
      <c r="L57" s="225"/>
      <c r="M57" s="225"/>
      <c r="N57" s="225"/>
      <c r="O57" s="225"/>
      <c r="P57" s="225"/>
      <c r="Q57" s="225"/>
      <c r="R57" s="225"/>
      <c r="S57" s="225"/>
      <c r="T57" s="225"/>
      <c r="U57" s="225"/>
      <c r="V57" s="225"/>
      <c r="W57" s="225"/>
      <c r="X57" s="225"/>
      <c r="Y57" s="225"/>
      <c r="Z57" s="225"/>
      <c r="AA57" s="225"/>
      <c r="AB57" s="225"/>
      <c r="AC57" s="226"/>
    </row>
    <row r="58" spans="1:29" ht="14.25" thickBot="1">
      <c r="A58" s="448"/>
      <c r="B58" s="435"/>
      <c r="C58" s="435"/>
      <c r="D58" s="437"/>
      <c r="E58" s="446"/>
      <c r="F58" s="446"/>
      <c r="G58" s="445"/>
      <c r="H58" s="435"/>
      <c r="I58" s="435"/>
      <c r="J58" s="437"/>
      <c r="K58" s="225"/>
      <c r="L58" s="225"/>
      <c r="M58" s="225"/>
      <c r="N58" s="225"/>
      <c r="O58" s="225"/>
      <c r="P58" s="225"/>
      <c r="Q58" s="225"/>
      <c r="R58" s="225"/>
      <c r="S58" s="225"/>
      <c r="T58" s="225"/>
      <c r="U58" s="225"/>
      <c r="V58" s="225"/>
      <c r="W58" s="225"/>
      <c r="X58" s="225"/>
      <c r="Y58" s="225"/>
      <c r="Z58" s="225"/>
      <c r="AA58" s="225"/>
      <c r="AB58" s="225"/>
      <c r="AC58" s="226"/>
    </row>
    <row r="59" spans="1:29">
      <c r="A59" s="224"/>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6"/>
    </row>
    <row r="60" spans="1:29">
      <c r="A60" s="229" t="s">
        <v>269</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6"/>
    </row>
    <row r="61" spans="1:29" ht="14.25" thickBot="1">
      <c r="A61" s="224" t="s">
        <v>270</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6"/>
    </row>
    <row r="62" spans="1:29">
      <c r="A62" s="425" t="s">
        <v>268</v>
      </c>
      <c r="B62" s="426"/>
      <c r="C62" s="426"/>
      <c r="D62" s="427"/>
      <c r="E62" s="225"/>
      <c r="F62" s="225"/>
      <c r="G62" s="425" t="s">
        <v>267</v>
      </c>
      <c r="H62" s="426"/>
      <c r="I62" s="426"/>
      <c r="J62" s="427"/>
      <c r="K62" s="225"/>
      <c r="L62" s="225"/>
      <c r="M62" s="225"/>
      <c r="N62" s="225"/>
      <c r="O62" s="225"/>
      <c r="P62" s="225"/>
      <c r="Q62" s="225"/>
      <c r="R62" s="225"/>
      <c r="S62" s="225"/>
      <c r="T62" s="225"/>
      <c r="U62" s="225"/>
      <c r="V62" s="225"/>
      <c r="W62" s="225"/>
      <c r="X62" s="225"/>
      <c r="Y62" s="225"/>
      <c r="Z62" s="225"/>
      <c r="AA62" s="225"/>
      <c r="AB62" s="225"/>
      <c r="AC62" s="226"/>
    </row>
    <row r="63" spans="1:29">
      <c r="A63" s="438" t="s">
        <v>2</v>
      </c>
      <c r="B63" s="439"/>
      <c r="C63" s="428" t="s">
        <v>19</v>
      </c>
      <c r="D63" s="429"/>
      <c r="E63" s="446" t="s">
        <v>266</v>
      </c>
      <c r="F63" s="446"/>
      <c r="G63" s="438" t="s">
        <v>2</v>
      </c>
      <c r="H63" s="439"/>
      <c r="I63" s="428" t="s">
        <v>19</v>
      </c>
      <c r="J63" s="429"/>
      <c r="K63" s="225"/>
      <c r="L63" s="225"/>
      <c r="M63" s="225"/>
      <c r="N63" s="225"/>
      <c r="O63" s="225"/>
      <c r="P63" s="225"/>
      <c r="Q63" s="225"/>
      <c r="R63" s="225"/>
      <c r="S63" s="225"/>
      <c r="T63" s="225"/>
      <c r="U63" s="225"/>
      <c r="V63" s="225"/>
      <c r="W63" s="225"/>
      <c r="X63" s="225"/>
      <c r="Y63" s="225"/>
      <c r="Z63" s="225"/>
      <c r="AA63" s="225"/>
      <c r="AB63" s="225"/>
      <c r="AC63" s="226"/>
    </row>
    <row r="64" spans="1:29">
      <c r="A64" s="440" t="s">
        <v>7</v>
      </c>
      <c r="B64" s="441"/>
      <c r="C64" s="430" t="s">
        <v>18</v>
      </c>
      <c r="D64" s="431"/>
      <c r="E64" s="446"/>
      <c r="F64" s="446"/>
      <c r="G64" s="440" t="s">
        <v>7</v>
      </c>
      <c r="H64" s="441"/>
      <c r="I64" s="430" t="s">
        <v>18</v>
      </c>
      <c r="J64" s="431"/>
      <c r="K64" s="225"/>
      <c r="L64" s="225"/>
      <c r="M64" s="225"/>
      <c r="N64" s="225"/>
      <c r="O64" s="225"/>
      <c r="P64" s="225"/>
      <c r="Q64" s="225"/>
      <c r="R64" s="225"/>
      <c r="S64" s="225"/>
      <c r="T64" s="225"/>
      <c r="U64" s="225"/>
      <c r="V64" s="225"/>
      <c r="W64" s="225"/>
      <c r="X64" s="225"/>
      <c r="Y64" s="225"/>
      <c r="Z64" s="225"/>
      <c r="AA64" s="225"/>
      <c r="AB64" s="225"/>
      <c r="AC64" s="226"/>
    </row>
    <row r="65" spans="1:29">
      <c r="A65" s="442" t="s">
        <v>62</v>
      </c>
      <c r="B65" s="443"/>
      <c r="C65" s="432" t="s">
        <v>63</v>
      </c>
      <c r="D65" s="433"/>
      <c r="E65" s="446"/>
      <c r="F65" s="446"/>
      <c r="G65" s="442" t="s">
        <v>62</v>
      </c>
      <c r="H65" s="443"/>
      <c r="I65" s="432" t="s">
        <v>63</v>
      </c>
      <c r="J65" s="433"/>
      <c r="K65" s="225"/>
      <c r="L65" s="225"/>
      <c r="M65" s="225"/>
      <c r="N65" s="225"/>
      <c r="O65" s="225"/>
      <c r="P65" s="225"/>
      <c r="Q65" s="225"/>
      <c r="R65" s="225"/>
      <c r="S65" s="225"/>
      <c r="T65" s="225"/>
      <c r="U65" s="225"/>
      <c r="V65" s="225"/>
      <c r="W65" s="225"/>
      <c r="X65" s="225"/>
      <c r="Y65" s="225"/>
      <c r="Z65" s="225"/>
      <c r="AA65" s="225"/>
      <c r="AB65" s="225"/>
      <c r="AC65" s="226"/>
    </row>
    <row r="66" spans="1:29">
      <c r="A66" s="219" t="s">
        <v>21</v>
      </c>
      <c r="B66" s="220" t="s">
        <v>24</v>
      </c>
      <c r="C66" s="220" t="s">
        <v>22</v>
      </c>
      <c r="D66" s="228" t="s">
        <v>24</v>
      </c>
      <c r="E66" s="446"/>
      <c r="F66" s="446"/>
      <c r="G66" s="219" t="s">
        <v>21</v>
      </c>
      <c r="H66" s="220" t="s">
        <v>24</v>
      </c>
      <c r="I66" s="220" t="s">
        <v>22</v>
      </c>
      <c r="J66" s="228" t="s">
        <v>24</v>
      </c>
      <c r="K66" s="225"/>
      <c r="L66" s="225"/>
      <c r="M66" s="225"/>
      <c r="N66" s="225"/>
      <c r="O66" s="225"/>
      <c r="P66" s="225"/>
      <c r="Q66" s="225"/>
      <c r="R66" s="225"/>
      <c r="S66" s="225"/>
      <c r="T66" s="225"/>
      <c r="U66" s="225"/>
      <c r="V66" s="225"/>
      <c r="W66" s="225"/>
      <c r="X66" s="225"/>
      <c r="Y66" s="225"/>
      <c r="Z66" s="225"/>
      <c r="AA66" s="225"/>
      <c r="AB66" s="225"/>
      <c r="AC66" s="226"/>
    </row>
    <row r="67" spans="1:29">
      <c r="A67" s="447">
        <v>0</v>
      </c>
      <c r="B67" s="434">
        <v>0</v>
      </c>
      <c r="C67" s="434">
        <v>0</v>
      </c>
      <c r="D67" s="436">
        <v>0</v>
      </c>
      <c r="E67" s="446"/>
      <c r="F67" s="446"/>
      <c r="G67" s="444">
        <v>1</v>
      </c>
      <c r="H67" s="449">
        <v>1</v>
      </c>
      <c r="I67" s="434">
        <v>0</v>
      </c>
      <c r="J67" s="436">
        <v>0</v>
      </c>
      <c r="K67" s="225"/>
      <c r="L67" s="225"/>
      <c r="M67" s="225"/>
      <c r="N67" s="225"/>
      <c r="O67" s="225"/>
      <c r="P67" s="225"/>
      <c r="Q67" s="225"/>
      <c r="R67" s="225"/>
      <c r="S67" s="225"/>
      <c r="T67" s="225"/>
      <c r="U67" s="225"/>
      <c r="V67" s="225"/>
      <c r="W67" s="225"/>
      <c r="X67" s="225"/>
      <c r="Y67" s="225"/>
      <c r="Z67" s="225"/>
      <c r="AA67" s="225"/>
      <c r="AB67" s="225"/>
      <c r="AC67" s="226"/>
    </row>
    <row r="68" spans="1:29" ht="14.25" thickBot="1">
      <c r="A68" s="448"/>
      <c r="B68" s="435"/>
      <c r="C68" s="435"/>
      <c r="D68" s="437"/>
      <c r="E68" s="446"/>
      <c r="F68" s="446"/>
      <c r="G68" s="445"/>
      <c r="H68" s="450"/>
      <c r="I68" s="435"/>
      <c r="J68" s="437"/>
      <c r="K68" s="225"/>
      <c r="L68" s="225"/>
      <c r="M68" s="225"/>
      <c r="N68" s="225"/>
      <c r="O68" s="225"/>
      <c r="P68" s="225"/>
      <c r="Q68" s="225"/>
      <c r="R68" s="225"/>
      <c r="S68" s="225"/>
      <c r="T68" s="225"/>
      <c r="U68" s="225"/>
      <c r="V68" s="225"/>
      <c r="W68" s="225"/>
      <c r="X68" s="225"/>
      <c r="Y68" s="225"/>
      <c r="Z68" s="225"/>
      <c r="AA68" s="225"/>
      <c r="AB68" s="225"/>
      <c r="AC68" s="226"/>
    </row>
    <row r="69" spans="1:29">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6"/>
    </row>
    <row r="70" spans="1:29">
      <c r="A70" s="229" t="s">
        <v>271</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6"/>
    </row>
    <row r="71" spans="1:29" ht="14.25" thickBot="1">
      <c r="A71" s="224" t="s">
        <v>273</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6"/>
    </row>
    <row r="72" spans="1:29">
      <c r="A72" s="425" t="s">
        <v>274</v>
      </c>
      <c r="B72" s="426"/>
      <c r="C72" s="426"/>
      <c r="D72" s="427"/>
      <c r="E72" s="225"/>
      <c r="F72" s="225"/>
      <c r="G72" s="425" t="s">
        <v>272</v>
      </c>
      <c r="H72" s="426"/>
      <c r="I72" s="426"/>
      <c r="J72" s="427"/>
      <c r="K72" s="225"/>
      <c r="L72" s="225"/>
      <c r="M72" s="225"/>
      <c r="N72" s="225"/>
      <c r="O72" s="225"/>
      <c r="P72" s="225"/>
      <c r="Q72" s="225"/>
      <c r="R72" s="225"/>
      <c r="S72" s="225"/>
      <c r="T72" s="225"/>
      <c r="U72" s="225"/>
      <c r="V72" s="225"/>
      <c r="W72" s="225"/>
      <c r="X72" s="225"/>
      <c r="Y72" s="225"/>
      <c r="Z72" s="225"/>
      <c r="AA72" s="225"/>
      <c r="AB72" s="225"/>
      <c r="AC72" s="226"/>
    </row>
    <row r="73" spans="1:29">
      <c r="A73" s="438" t="s">
        <v>2</v>
      </c>
      <c r="B73" s="439"/>
      <c r="C73" s="428" t="s">
        <v>19</v>
      </c>
      <c r="D73" s="429"/>
      <c r="E73" s="446" t="s">
        <v>266</v>
      </c>
      <c r="F73" s="446"/>
      <c r="G73" s="438" t="s">
        <v>2</v>
      </c>
      <c r="H73" s="439"/>
      <c r="I73" s="428" t="s">
        <v>19</v>
      </c>
      <c r="J73" s="429"/>
      <c r="K73" s="225"/>
      <c r="L73" s="225"/>
      <c r="M73" s="225"/>
      <c r="N73" s="225"/>
      <c r="O73" s="225"/>
      <c r="P73" s="225"/>
      <c r="Q73" s="225"/>
      <c r="R73" s="225"/>
      <c r="S73" s="225"/>
      <c r="T73" s="225"/>
      <c r="U73" s="225"/>
      <c r="V73" s="225"/>
      <c r="W73" s="225"/>
      <c r="X73" s="225"/>
      <c r="Y73" s="225"/>
      <c r="Z73" s="225"/>
      <c r="AA73" s="225"/>
      <c r="AB73" s="225"/>
      <c r="AC73" s="226"/>
    </row>
    <row r="74" spans="1:29">
      <c r="A74" s="440" t="s">
        <v>7</v>
      </c>
      <c r="B74" s="441"/>
      <c r="C74" s="430" t="s">
        <v>18</v>
      </c>
      <c r="D74" s="431"/>
      <c r="E74" s="446"/>
      <c r="F74" s="446"/>
      <c r="G74" s="440" t="s">
        <v>7</v>
      </c>
      <c r="H74" s="441"/>
      <c r="I74" s="430" t="s">
        <v>18</v>
      </c>
      <c r="J74" s="431"/>
      <c r="K74" s="225"/>
      <c r="L74" s="225"/>
      <c r="M74" s="225"/>
      <c r="N74" s="225"/>
      <c r="O74" s="225"/>
      <c r="P74" s="225"/>
      <c r="Q74" s="225"/>
      <c r="R74" s="225"/>
      <c r="S74" s="225"/>
      <c r="T74" s="225"/>
      <c r="U74" s="225"/>
      <c r="V74" s="225"/>
      <c r="W74" s="225"/>
      <c r="X74" s="225"/>
      <c r="Y74" s="225"/>
      <c r="Z74" s="225"/>
      <c r="AA74" s="225"/>
      <c r="AB74" s="225"/>
      <c r="AC74" s="226"/>
    </row>
    <row r="75" spans="1:29">
      <c r="A75" s="442" t="s">
        <v>62</v>
      </c>
      <c r="B75" s="443"/>
      <c r="C75" s="432" t="s">
        <v>63</v>
      </c>
      <c r="D75" s="433"/>
      <c r="E75" s="446"/>
      <c r="F75" s="446"/>
      <c r="G75" s="442" t="s">
        <v>62</v>
      </c>
      <c r="H75" s="443"/>
      <c r="I75" s="432" t="s">
        <v>63</v>
      </c>
      <c r="J75" s="433"/>
      <c r="K75" s="225"/>
      <c r="L75" s="225"/>
      <c r="M75" s="225"/>
      <c r="N75" s="225"/>
      <c r="O75" s="225"/>
      <c r="P75" s="225"/>
      <c r="Q75" s="225"/>
      <c r="R75" s="225"/>
      <c r="S75" s="225"/>
      <c r="T75" s="225"/>
      <c r="U75" s="225"/>
      <c r="V75" s="225"/>
      <c r="W75" s="225"/>
      <c r="X75" s="225"/>
      <c r="Y75" s="225"/>
      <c r="Z75" s="225"/>
      <c r="AA75" s="225"/>
      <c r="AB75" s="225"/>
      <c r="AC75" s="226"/>
    </row>
    <row r="76" spans="1:29">
      <c r="A76" s="219" t="s">
        <v>21</v>
      </c>
      <c r="B76" s="220" t="s">
        <v>24</v>
      </c>
      <c r="C76" s="220" t="s">
        <v>22</v>
      </c>
      <c r="D76" s="228" t="s">
        <v>24</v>
      </c>
      <c r="E76" s="446"/>
      <c r="F76" s="446"/>
      <c r="G76" s="219" t="s">
        <v>21</v>
      </c>
      <c r="H76" s="220" t="s">
        <v>24</v>
      </c>
      <c r="I76" s="220" t="s">
        <v>22</v>
      </c>
      <c r="J76" s="228" t="s">
        <v>24</v>
      </c>
      <c r="K76" s="225"/>
      <c r="L76" s="225"/>
      <c r="M76" s="225"/>
      <c r="N76" s="225"/>
      <c r="O76" s="225"/>
      <c r="P76" s="225"/>
      <c r="Q76" s="225"/>
      <c r="R76" s="225"/>
      <c r="S76" s="225"/>
      <c r="T76" s="225"/>
      <c r="U76" s="225"/>
      <c r="V76" s="225"/>
      <c r="W76" s="225"/>
      <c r="X76" s="225"/>
      <c r="Y76" s="225"/>
      <c r="Z76" s="225"/>
      <c r="AA76" s="225"/>
      <c r="AB76" s="225"/>
      <c r="AC76" s="226"/>
    </row>
    <row r="77" spans="1:29">
      <c r="A77" s="447">
        <v>2</v>
      </c>
      <c r="B77" s="434">
        <v>3</v>
      </c>
      <c r="C77" s="434">
        <v>6</v>
      </c>
      <c r="D77" s="436">
        <v>0</v>
      </c>
      <c r="E77" s="446"/>
      <c r="F77" s="446"/>
      <c r="G77" s="444">
        <v>0</v>
      </c>
      <c r="H77" s="449">
        <v>0</v>
      </c>
      <c r="I77" s="434">
        <v>9</v>
      </c>
      <c r="J77" s="436">
        <v>3</v>
      </c>
      <c r="K77" s="225"/>
      <c r="L77" s="225"/>
      <c r="M77" s="225"/>
      <c r="N77" s="225"/>
      <c r="O77" s="225"/>
      <c r="P77" s="225"/>
      <c r="Q77" s="225"/>
      <c r="R77" s="225"/>
      <c r="S77" s="225"/>
      <c r="T77" s="225"/>
      <c r="U77" s="225"/>
      <c r="V77" s="225"/>
      <c r="W77" s="225"/>
      <c r="X77" s="225"/>
      <c r="Y77" s="225"/>
      <c r="Z77" s="225"/>
      <c r="AA77" s="225"/>
      <c r="AB77" s="225"/>
      <c r="AC77" s="226"/>
    </row>
    <row r="78" spans="1:29" ht="14.25" thickBot="1">
      <c r="A78" s="448"/>
      <c r="B78" s="435"/>
      <c r="C78" s="435"/>
      <c r="D78" s="437"/>
      <c r="E78" s="446"/>
      <c r="F78" s="446"/>
      <c r="G78" s="445"/>
      <c r="H78" s="450"/>
      <c r="I78" s="435"/>
      <c r="J78" s="437"/>
      <c r="K78" s="225"/>
      <c r="L78" s="225"/>
      <c r="M78" s="225"/>
      <c r="N78" s="225"/>
      <c r="O78" s="225"/>
      <c r="P78" s="225"/>
      <c r="Q78" s="225"/>
      <c r="R78" s="225"/>
      <c r="S78" s="225"/>
      <c r="T78" s="225"/>
      <c r="U78" s="225"/>
      <c r="V78" s="225"/>
      <c r="W78" s="225"/>
      <c r="X78" s="225"/>
      <c r="Y78" s="225"/>
      <c r="Z78" s="225"/>
      <c r="AA78" s="225"/>
      <c r="AB78" s="225"/>
      <c r="AC78" s="226"/>
    </row>
    <row r="79" spans="1:29">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6"/>
    </row>
    <row r="80" spans="1:29">
      <c r="A80" s="229" t="s">
        <v>279</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6"/>
    </row>
    <row r="81" spans="1:29" ht="14.25" thickBot="1">
      <c r="A81" s="217" t="s">
        <v>275</v>
      </c>
      <c r="B81" s="218"/>
      <c r="C81" s="218"/>
      <c r="D81" s="218"/>
      <c r="E81" s="225"/>
      <c r="F81" s="225"/>
      <c r="G81" s="218"/>
      <c r="H81" s="218"/>
      <c r="I81" s="218"/>
      <c r="J81" s="218"/>
      <c r="K81" s="225"/>
      <c r="L81" s="225"/>
      <c r="M81" s="225"/>
      <c r="N81" s="225"/>
      <c r="O81" s="225"/>
      <c r="P81" s="225"/>
      <c r="Q81" s="225"/>
      <c r="R81" s="225"/>
      <c r="S81" s="225"/>
      <c r="T81" s="225"/>
      <c r="U81" s="225"/>
      <c r="V81" s="225"/>
      <c r="W81" s="225"/>
      <c r="X81" s="225"/>
      <c r="Y81" s="225"/>
      <c r="Z81" s="225"/>
      <c r="AA81" s="225"/>
      <c r="AB81" s="225"/>
      <c r="AC81" s="226"/>
    </row>
    <row r="82" spans="1:29">
      <c r="A82" s="425" t="s">
        <v>276</v>
      </c>
      <c r="B82" s="426"/>
      <c r="C82" s="426"/>
      <c r="D82" s="427"/>
      <c r="E82" s="225"/>
      <c r="F82" s="225"/>
      <c r="G82" s="425" t="s">
        <v>277</v>
      </c>
      <c r="H82" s="426"/>
      <c r="I82" s="426"/>
      <c r="J82" s="427"/>
      <c r="K82" s="225"/>
      <c r="L82" s="225"/>
      <c r="M82" s="225"/>
      <c r="N82" s="225"/>
      <c r="O82" s="225"/>
      <c r="P82" s="225"/>
      <c r="Q82" s="225"/>
      <c r="R82" s="225"/>
      <c r="S82" s="225"/>
      <c r="T82" s="225"/>
      <c r="U82" s="225"/>
      <c r="V82" s="225"/>
      <c r="W82" s="425" t="s">
        <v>278</v>
      </c>
      <c r="X82" s="426"/>
      <c r="Y82" s="426"/>
      <c r="Z82" s="427"/>
      <c r="AA82" s="225"/>
      <c r="AB82" s="225"/>
      <c r="AC82" s="226"/>
    </row>
    <row r="83" spans="1:29">
      <c r="A83" s="438" t="s">
        <v>2</v>
      </c>
      <c r="B83" s="439"/>
      <c r="C83" s="428" t="s">
        <v>19</v>
      </c>
      <c r="D83" s="429"/>
      <c r="E83" s="446" t="s">
        <v>266</v>
      </c>
      <c r="F83" s="446"/>
      <c r="G83" s="438" t="s">
        <v>2</v>
      </c>
      <c r="H83" s="439"/>
      <c r="I83" s="428" t="s">
        <v>19</v>
      </c>
      <c r="J83" s="429"/>
      <c r="K83" s="446" t="s">
        <v>266</v>
      </c>
      <c r="L83" s="446"/>
      <c r="M83" s="446"/>
      <c r="N83" s="446"/>
      <c r="O83" s="446"/>
      <c r="P83" s="446"/>
      <c r="Q83" s="446"/>
      <c r="R83" s="446"/>
      <c r="S83" s="446"/>
      <c r="T83" s="446"/>
      <c r="U83" s="446"/>
      <c r="V83" s="446"/>
      <c r="W83" s="438" t="s">
        <v>2</v>
      </c>
      <c r="X83" s="439"/>
      <c r="Y83" s="428" t="s">
        <v>19</v>
      </c>
      <c r="Z83" s="429"/>
      <c r="AA83" s="225"/>
      <c r="AB83" s="225"/>
      <c r="AC83" s="226"/>
    </row>
    <row r="84" spans="1:29">
      <c r="A84" s="440" t="s">
        <v>7</v>
      </c>
      <c r="B84" s="441"/>
      <c r="C84" s="430" t="s">
        <v>18</v>
      </c>
      <c r="D84" s="431"/>
      <c r="E84" s="446"/>
      <c r="F84" s="446"/>
      <c r="G84" s="440" t="s">
        <v>7</v>
      </c>
      <c r="H84" s="441"/>
      <c r="I84" s="430" t="s">
        <v>18</v>
      </c>
      <c r="J84" s="431"/>
      <c r="K84" s="446"/>
      <c r="L84" s="446"/>
      <c r="M84" s="446"/>
      <c r="N84" s="446"/>
      <c r="O84" s="446"/>
      <c r="P84" s="446"/>
      <c r="Q84" s="446"/>
      <c r="R84" s="446"/>
      <c r="S84" s="446"/>
      <c r="T84" s="446"/>
      <c r="U84" s="446"/>
      <c r="V84" s="446"/>
      <c r="W84" s="440" t="s">
        <v>7</v>
      </c>
      <c r="X84" s="441"/>
      <c r="Y84" s="430" t="s">
        <v>18</v>
      </c>
      <c r="Z84" s="431"/>
      <c r="AA84" s="225"/>
      <c r="AB84" s="225"/>
      <c r="AC84" s="226"/>
    </row>
    <row r="85" spans="1:29">
      <c r="A85" s="442" t="s">
        <v>62</v>
      </c>
      <c r="B85" s="443"/>
      <c r="C85" s="432" t="s">
        <v>63</v>
      </c>
      <c r="D85" s="433"/>
      <c r="E85" s="446"/>
      <c r="F85" s="446"/>
      <c r="G85" s="442" t="s">
        <v>62</v>
      </c>
      <c r="H85" s="443"/>
      <c r="I85" s="432" t="s">
        <v>63</v>
      </c>
      <c r="J85" s="433"/>
      <c r="K85" s="446"/>
      <c r="L85" s="446"/>
      <c r="M85" s="446"/>
      <c r="N85" s="446"/>
      <c r="O85" s="446"/>
      <c r="P85" s="446"/>
      <c r="Q85" s="446"/>
      <c r="R85" s="446"/>
      <c r="S85" s="446"/>
      <c r="T85" s="446"/>
      <c r="U85" s="446"/>
      <c r="V85" s="446"/>
      <c r="W85" s="442" t="s">
        <v>62</v>
      </c>
      <c r="X85" s="443"/>
      <c r="Y85" s="432" t="s">
        <v>63</v>
      </c>
      <c r="Z85" s="433"/>
      <c r="AA85" s="225"/>
      <c r="AB85" s="225"/>
      <c r="AC85" s="226"/>
    </row>
    <row r="86" spans="1:29">
      <c r="A86" s="219" t="s">
        <v>21</v>
      </c>
      <c r="B86" s="220" t="s">
        <v>24</v>
      </c>
      <c r="C86" s="220" t="s">
        <v>22</v>
      </c>
      <c r="D86" s="228" t="s">
        <v>24</v>
      </c>
      <c r="E86" s="446"/>
      <c r="F86" s="446"/>
      <c r="G86" s="219" t="s">
        <v>21</v>
      </c>
      <c r="H86" s="220" t="s">
        <v>24</v>
      </c>
      <c r="I86" s="220" t="s">
        <v>22</v>
      </c>
      <c r="J86" s="228" t="s">
        <v>24</v>
      </c>
      <c r="K86" s="446"/>
      <c r="L86" s="446"/>
      <c r="M86" s="446"/>
      <c r="N86" s="446"/>
      <c r="O86" s="446"/>
      <c r="P86" s="446"/>
      <c r="Q86" s="446"/>
      <c r="R86" s="446"/>
      <c r="S86" s="446"/>
      <c r="T86" s="446"/>
      <c r="U86" s="446"/>
      <c r="V86" s="446"/>
      <c r="W86" s="219" t="s">
        <v>21</v>
      </c>
      <c r="X86" s="220" t="s">
        <v>24</v>
      </c>
      <c r="Y86" s="220" t="s">
        <v>22</v>
      </c>
      <c r="Z86" s="228" t="s">
        <v>24</v>
      </c>
      <c r="AA86" s="225"/>
      <c r="AB86" s="225"/>
      <c r="AC86" s="226"/>
    </row>
    <row r="87" spans="1:29" ht="13.5" customHeight="1">
      <c r="A87" s="447">
        <v>2</v>
      </c>
      <c r="B87" s="434">
        <v>3</v>
      </c>
      <c r="C87" s="434">
        <v>6</v>
      </c>
      <c r="D87" s="436">
        <v>0</v>
      </c>
      <c r="E87" s="446"/>
      <c r="F87" s="446"/>
      <c r="G87" s="447">
        <v>0</v>
      </c>
      <c r="H87" s="434">
        <v>0</v>
      </c>
      <c r="I87" s="434">
        <v>9</v>
      </c>
      <c r="J87" s="436">
        <v>3</v>
      </c>
      <c r="K87" s="446"/>
      <c r="L87" s="446"/>
      <c r="M87" s="446"/>
      <c r="N87" s="446"/>
      <c r="O87" s="446"/>
      <c r="P87" s="446"/>
      <c r="Q87" s="446"/>
      <c r="R87" s="446"/>
      <c r="S87" s="446"/>
      <c r="T87" s="446"/>
      <c r="U87" s="446"/>
      <c r="V87" s="446"/>
      <c r="W87" s="444">
        <v>0</v>
      </c>
      <c r="X87" s="449">
        <v>0</v>
      </c>
      <c r="Y87" s="434">
        <v>10</v>
      </c>
      <c r="Z87" s="436">
        <v>3</v>
      </c>
      <c r="AA87" s="225"/>
      <c r="AB87" s="225"/>
      <c r="AC87" s="226"/>
    </row>
    <row r="88" spans="1:29" ht="13.5" customHeight="1" thickBot="1">
      <c r="A88" s="448"/>
      <c r="B88" s="435"/>
      <c r="C88" s="435"/>
      <c r="D88" s="437"/>
      <c r="E88" s="446"/>
      <c r="F88" s="446"/>
      <c r="G88" s="448"/>
      <c r="H88" s="435"/>
      <c r="I88" s="435"/>
      <c r="J88" s="437"/>
      <c r="K88" s="446"/>
      <c r="L88" s="446"/>
      <c r="M88" s="446"/>
      <c r="N88" s="446"/>
      <c r="O88" s="446"/>
      <c r="P88" s="446"/>
      <c r="Q88" s="446"/>
      <c r="R88" s="446"/>
      <c r="S88" s="446"/>
      <c r="T88" s="446"/>
      <c r="U88" s="446"/>
      <c r="V88" s="446"/>
      <c r="W88" s="445"/>
      <c r="X88" s="450"/>
      <c r="Y88" s="435"/>
      <c r="Z88" s="437"/>
      <c r="AA88" s="225"/>
      <c r="AB88" s="225"/>
      <c r="AC88" s="226"/>
    </row>
    <row r="89" spans="1:29" ht="14.25" thickBot="1">
      <c r="A89" s="230"/>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31"/>
    </row>
  </sheetData>
  <sheetProtection algorithmName="SHA-512" hashValue="qu1YJJKx7PyZvE4fUFpbJ0Rm5Yb4PHoZREBlxxSxbYeRhg1HKqh/RKWRHFF9kcVK1PBagSh655jws3ZNjheo0g==" saltValue="25q/De1ocY8ylrIRaOpHjw==" spinCount="100000" sheet="1" objects="1" scenarios="1" selectLockedCells="1" selectUnlockedCells="1"/>
  <mergeCells count="302">
    <mergeCell ref="A49:AC49"/>
    <mergeCell ref="K83:V88"/>
    <mergeCell ref="W82:Z82"/>
    <mergeCell ref="W83:X83"/>
    <mergeCell ref="Y83:Z83"/>
    <mergeCell ref="W84:X84"/>
    <mergeCell ref="Y84:Z84"/>
    <mergeCell ref="W85:X85"/>
    <mergeCell ref="Y85:Z85"/>
    <mergeCell ref="W87:W88"/>
    <mergeCell ref="X87:X88"/>
    <mergeCell ref="Y87:Y88"/>
    <mergeCell ref="Z87:Z88"/>
    <mergeCell ref="A82:D82"/>
    <mergeCell ref="G82:J82"/>
    <mergeCell ref="A83:B83"/>
    <mergeCell ref="C83:D83"/>
    <mergeCell ref="E83:F88"/>
    <mergeCell ref="G83:H83"/>
    <mergeCell ref="I83:J83"/>
    <mergeCell ref="A84:B84"/>
    <mergeCell ref="C84:D84"/>
    <mergeCell ref="G84:H84"/>
    <mergeCell ref="I84:J84"/>
    <mergeCell ref="A85:B85"/>
    <mergeCell ref="C85:D85"/>
    <mergeCell ref="G85:H85"/>
    <mergeCell ref="I85:J85"/>
    <mergeCell ref="A87:A88"/>
    <mergeCell ref="B87:B88"/>
    <mergeCell ref="C87:C88"/>
    <mergeCell ref="D87:D88"/>
    <mergeCell ref="G87:G88"/>
    <mergeCell ref="H87:H88"/>
    <mergeCell ref="I87:I88"/>
    <mergeCell ref="J87:J88"/>
    <mergeCell ref="A73:B73"/>
    <mergeCell ref="C73:D73"/>
    <mergeCell ref="E73:F78"/>
    <mergeCell ref="G73:H73"/>
    <mergeCell ref="I73:J73"/>
    <mergeCell ref="A74:B74"/>
    <mergeCell ref="C74:D74"/>
    <mergeCell ref="G74:H74"/>
    <mergeCell ref="I74:J74"/>
    <mergeCell ref="A75:B75"/>
    <mergeCell ref="C75:D75"/>
    <mergeCell ref="G75:H75"/>
    <mergeCell ref="I75:J75"/>
    <mergeCell ref="A77:A78"/>
    <mergeCell ref="B77:B78"/>
    <mergeCell ref="C77:C78"/>
    <mergeCell ref="D77:D78"/>
    <mergeCell ref="G77:G78"/>
    <mergeCell ref="H77:H78"/>
    <mergeCell ref="I77:I78"/>
    <mergeCell ref="J77:J78"/>
    <mergeCell ref="A72:D72"/>
    <mergeCell ref="G72:J72"/>
    <mergeCell ref="C65:D65"/>
    <mergeCell ref="G65:H65"/>
    <mergeCell ref="I65:J65"/>
    <mergeCell ref="A67:A68"/>
    <mergeCell ref="B67:B68"/>
    <mergeCell ref="C67:C68"/>
    <mergeCell ref="D67:D68"/>
    <mergeCell ref="G67:G68"/>
    <mergeCell ref="H67:H68"/>
    <mergeCell ref="I67:I68"/>
    <mergeCell ref="J67:J68"/>
    <mergeCell ref="A65:B65"/>
    <mergeCell ref="A57:A58"/>
    <mergeCell ref="B57:B58"/>
    <mergeCell ref="A63:B63"/>
    <mergeCell ref="C63:D63"/>
    <mergeCell ref="E63:F68"/>
    <mergeCell ref="G63:H63"/>
    <mergeCell ref="I63:J63"/>
    <mergeCell ref="A64:B64"/>
    <mergeCell ref="C64:D64"/>
    <mergeCell ref="G64:H64"/>
    <mergeCell ref="I64:J64"/>
    <mergeCell ref="F15:F17"/>
    <mergeCell ref="A52:D52"/>
    <mergeCell ref="G52:J52"/>
    <mergeCell ref="A62:D62"/>
    <mergeCell ref="G62:J62"/>
    <mergeCell ref="C53:D53"/>
    <mergeCell ref="C54:D54"/>
    <mergeCell ref="C55:D55"/>
    <mergeCell ref="C57:C58"/>
    <mergeCell ref="D57:D58"/>
    <mergeCell ref="G53:H53"/>
    <mergeCell ref="I53:J53"/>
    <mergeCell ref="G54:H54"/>
    <mergeCell ref="I54:J54"/>
    <mergeCell ref="G55:H55"/>
    <mergeCell ref="I55:J55"/>
    <mergeCell ref="G57:G58"/>
    <mergeCell ref="H57:H58"/>
    <mergeCell ref="I57:I58"/>
    <mergeCell ref="J57:J58"/>
    <mergeCell ref="E53:F58"/>
    <mergeCell ref="A53:B53"/>
    <mergeCell ref="A54:B54"/>
    <mergeCell ref="A55:B55"/>
    <mergeCell ref="K22:K23"/>
    <mergeCell ref="B8:C8"/>
    <mergeCell ref="D8:G8"/>
    <mergeCell ref="B9:C9"/>
    <mergeCell ref="D9:G9"/>
    <mergeCell ref="B10:B12"/>
    <mergeCell ref="D10:G10"/>
    <mergeCell ref="D12:G12"/>
    <mergeCell ref="L22:L23"/>
    <mergeCell ref="I22:I23"/>
    <mergeCell ref="J22:J23"/>
    <mergeCell ref="L14:L16"/>
    <mergeCell ref="H15:I15"/>
    <mergeCell ref="J15:K15"/>
    <mergeCell ref="H16:I16"/>
    <mergeCell ref="J16:K16"/>
    <mergeCell ref="H14:I14"/>
    <mergeCell ref="J14:K14"/>
    <mergeCell ref="B14:B17"/>
    <mergeCell ref="C14:C17"/>
    <mergeCell ref="D14:D17"/>
    <mergeCell ref="E14:F14"/>
    <mergeCell ref="G14:G17"/>
    <mergeCell ref="E15:E17"/>
    <mergeCell ref="M18:M19"/>
    <mergeCell ref="B20:B21"/>
    <mergeCell ref="C20:C21"/>
    <mergeCell ref="D20:D21"/>
    <mergeCell ref="E20:E21"/>
    <mergeCell ref="F20:F21"/>
    <mergeCell ref="G20:G21"/>
    <mergeCell ref="H20:H21"/>
    <mergeCell ref="I20:I21"/>
    <mergeCell ref="J20:J21"/>
    <mergeCell ref="G18:G19"/>
    <mergeCell ref="H18:H19"/>
    <mergeCell ref="I18:I19"/>
    <mergeCell ref="J18:J19"/>
    <mergeCell ref="K18:K19"/>
    <mergeCell ref="L18:L19"/>
    <mergeCell ref="K20:K21"/>
    <mergeCell ref="L20:L21"/>
    <mergeCell ref="B18:B19"/>
    <mergeCell ref="C18:C19"/>
    <mergeCell ref="D18:D19"/>
    <mergeCell ref="E18:E19"/>
    <mergeCell ref="F18:F19"/>
    <mergeCell ref="B24:B25"/>
    <mergeCell ref="C24:C25"/>
    <mergeCell ref="D24:D25"/>
    <mergeCell ref="E24:E25"/>
    <mergeCell ref="F24:F25"/>
    <mergeCell ref="G24:G25"/>
    <mergeCell ref="H24:H25"/>
    <mergeCell ref="B22:B23"/>
    <mergeCell ref="C22:C23"/>
    <mergeCell ref="D22:D23"/>
    <mergeCell ref="E22:E23"/>
    <mergeCell ref="F22:F23"/>
    <mergeCell ref="G22:G23"/>
    <mergeCell ref="H22:H23"/>
    <mergeCell ref="B28:B29"/>
    <mergeCell ref="C28:C29"/>
    <mergeCell ref="D28:D29"/>
    <mergeCell ref="E28:E29"/>
    <mergeCell ref="F28:F29"/>
    <mergeCell ref="I24:I25"/>
    <mergeCell ref="J24:J25"/>
    <mergeCell ref="K24:K25"/>
    <mergeCell ref="L24:L25"/>
    <mergeCell ref="B26:B27"/>
    <mergeCell ref="C26:C27"/>
    <mergeCell ref="D26:D27"/>
    <mergeCell ref="E26:E27"/>
    <mergeCell ref="F26:F27"/>
    <mergeCell ref="G26:G27"/>
    <mergeCell ref="G28:G29"/>
    <mergeCell ref="H28:H29"/>
    <mergeCell ref="I28:I29"/>
    <mergeCell ref="J28:J29"/>
    <mergeCell ref="K28:K29"/>
    <mergeCell ref="L28:L29"/>
    <mergeCell ref="H26:H27"/>
    <mergeCell ref="I26:I27"/>
    <mergeCell ref="J26:J27"/>
    <mergeCell ref="K26:K27"/>
    <mergeCell ref="L26:L27"/>
    <mergeCell ref="B32:B33"/>
    <mergeCell ref="C32:C33"/>
    <mergeCell ref="D32:D33"/>
    <mergeCell ref="E32:E33"/>
    <mergeCell ref="F32:F33"/>
    <mergeCell ref="B30:B31"/>
    <mergeCell ref="C30:C31"/>
    <mergeCell ref="D30:D31"/>
    <mergeCell ref="E30:E31"/>
    <mergeCell ref="F30:F31"/>
    <mergeCell ref="G32:G33"/>
    <mergeCell ref="H32:H33"/>
    <mergeCell ref="I32:I33"/>
    <mergeCell ref="J32:J33"/>
    <mergeCell ref="K32:K33"/>
    <mergeCell ref="L32:L33"/>
    <mergeCell ref="H30:H31"/>
    <mergeCell ref="I30:I31"/>
    <mergeCell ref="J30:J31"/>
    <mergeCell ref="K30:K31"/>
    <mergeCell ref="L30:L31"/>
    <mergeCell ref="G30:G31"/>
    <mergeCell ref="B36:B37"/>
    <mergeCell ref="C36:C37"/>
    <mergeCell ref="D36:D37"/>
    <mergeCell ref="E36:E37"/>
    <mergeCell ref="F36:F37"/>
    <mergeCell ref="B34:B35"/>
    <mergeCell ref="C34:C35"/>
    <mergeCell ref="D34:D35"/>
    <mergeCell ref="E34:E35"/>
    <mergeCell ref="F34:F35"/>
    <mergeCell ref="G36:G37"/>
    <mergeCell ref="H36:H37"/>
    <mergeCell ref="I36:I37"/>
    <mergeCell ref="J36:J37"/>
    <mergeCell ref="K36:K37"/>
    <mergeCell ref="L36:L37"/>
    <mergeCell ref="H34:H35"/>
    <mergeCell ref="I34:I35"/>
    <mergeCell ref="J34:J35"/>
    <mergeCell ref="K34:K35"/>
    <mergeCell ref="L34:L35"/>
    <mergeCell ref="G34:G35"/>
    <mergeCell ref="B40:B41"/>
    <mergeCell ref="C40:C41"/>
    <mergeCell ref="D40:D41"/>
    <mergeCell ref="E40:E41"/>
    <mergeCell ref="F40:F41"/>
    <mergeCell ref="B38:B39"/>
    <mergeCell ref="C38:C39"/>
    <mergeCell ref="D38:D39"/>
    <mergeCell ref="E38:E39"/>
    <mergeCell ref="F38:F39"/>
    <mergeCell ref="G40:G41"/>
    <mergeCell ref="H40:H41"/>
    <mergeCell ref="I40:I41"/>
    <mergeCell ref="J40:J41"/>
    <mergeCell ref="K40:K41"/>
    <mergeCell ref="L40:L41"/>
    <mergeCell ref="H38:H39"/>
    <mergeCell ref="I38:I39"/>
    <mergeCell ref="J38:J39"/>
    <mergeCell ref="K38:K39"/>
    <mergeCell ref="L38:L39"/>
    <mergeCell ref="G38:G39"/>
    <mergeCell ref="B44:B45"/>
    <mergeCell ref="C44:C45"/>
    <mergeCell ref="D44:D45"/>
    <mergeCell ref="E44:E45"/>
    <mergeCell ref="F44:F45"/>
    <mergeCell ref="B42:B43"/>
    <mergeCell ref="C42:C43"/>
    <mergeCell ref="D42:D43"/>
    <mergeCell ref="E42:E43"/>
    <mergeCell ref="F42:F43"/>
    <mergeCell ref="G44:G45"/>
    <mergeCell ref="H44:H45"/>
    <mergeCell ref="I44:I45"/>
    <mergeCell ref="J44:J45"/>
    <mergeCell ref="K44:K45"/>
    <mergeCell ref="L44:L45"/>
    <mergeCell ref="H42:H43"/>
    <mergeCell ref="I42:I43"/>
    <mergeCell ref="J42:J43"/>
    <mergeCell ref="K42:K43"/>
    <mergeCell ref="L42:L43"/>
    <mergeCell ref="G42:G43"/>
    <mergeCell ref="H46:H47"/>
    <mergeCell ref="I46:I47"/>
    <mergeCell ref="J46:J47"/>
    <mergeCell ref="K46:K47"/>
    <mergeCell ref="L46:L47"/>
    <mergeCell ref="G46:G47"/>
    <mergeCell ref="B46:B47"/>
    <mergeCell ref="C46:C47"/>
    <mergeCell ref="D46:D47"/>
    <mergeCell ref="E46:E47"/>
    <mergeCell ref="F46:F47"/>
    <mergeCell ref="D11:G11"/>
    <mergeCell ref="B4:C4"/>
    <mergeCell ref="D4:G4"/>
    <mergeCell ref="D5:G5"/>
    <mergeCell ref="D6:G6"/>
    <mergeCell ref="B7:C7"/>
    <mergeCell ref="D7:G7"/>
    <mergeCell ref="A1:AC1"/>
    <mergeCell ref="A2:K2"/>
    <mergeCell ref="B5:C5"/>
  </mergeCells>
  <phoneticPr fontId="2"/>
  <conditionalFormatting sqref="E18:F48">
    <cfRule type="expression" dxfId="21" priority="4">
      <formula>$D18="非常勤"</formula>
    </cfRule>
  </conditionalFormatting>
  <conditionalFormatting sqref="E18:F48">
    <cfRule type="expression" dxfId="20" priority="3">
      <formula>$D18="その他"</formula>
    </cfRule>
  </conditionalFormatting>
  <conditionalFormatting sqref="E20:E21">
    <cfRule type="expression" dxfId="19" priority="5">
      <formula>#REF!=その他</formula>
    </cfRule>
  </conditionalFormatting>
  <conditionalFormatting sqref="H18:K48">
    <cfRule type="expression" dxfId="18" priority="2">
      <formula>$G18="○"</formula>
    </cfRule>
  </conditionalFormatting>
  <dataValidations count="8">
    <dataValidation type="list" allowBlank="1" showInputMessage="1" showErrorMessage="1" sqref="D46 D28 D30 D32 D34 D36 D38 D40 D42 D44" xr:uid="{00000000-0002-0000-0200-000000000000}">
      <formula1>$Q$17:$Q$23</formula1>
    </dataValidation>
    <dataValidation type="list" allowBlank="1" showInputMessage="1" showErrorMessage="1" sqref="C22 C18 C44 C46 C20 C24 C26 C28 C30 C32 C34 C36 C38 C40 C42" xr:uid="{00000000-0002-0000-0200-000001000000}">
      <formula1>$R$17:$R$41</formula1>
    </dataValidation>
    <dataValidation type="list" allowBlank="1" showInputMessage="1" showErrorMessage="1" sqref="E18:F48" xr:uid="{00000000-0002-0000-0200-000002000000}">
      <formula1>$U$16:$U$18</formula1>
    </dataValidation>
    <dataValidation type="list" allowBlank="1" showInputMessage="1" showErrorMessage="1" sqref="D18:D27" xr:uid="{00000000-0002-0000-0200-000003000000}">
      <formula1>$Q$17:$Q$26</formula1>
    </dataValidation>
    <dataValidation type="list" allowBlank="1" showInputMessage="1" showErrorMessage="1" sqref="D9:G9" xr:uid="{00000000-0002-0000-0200-000004000000}">
      <formula1>INDIRECT($D$5&amp;$D$6&amp;$D$3)</formula1>
    </dataValidation>
    <dataValidation type="list" allowBlank="1" showInputMessage="1" showErrorMessage="1" sqref="D7:G7" xr:uid="{00000000-0002-0000-0200-000005000000}">
      <formula1>$R$15:$R$25</formula1>
    </dataValidation>
    <dataValidation type="list" errorStyle="warning" allowBlank="1" showInputMessage="1" showErrorMessage="1" sqref="D8:G8" xr:uid="{00000000-0002-0000-0200-000006000000}">
      <formula1>$P$15:$P$18</formula1>
    </dataValidation>
    <dataValidation type="list" errorStyle="warning" allowBlank="1" showInputMessage="1" showErrorMessage="1" sqref="D5:G5" xr:uid="{00000000-0002-0000-0200-000007000000}">
      <formula1>$Q$15:$Q$21</formula1>
    </dataValidation>
  </dataValidations>
  <printOptions horizontalCentered="1" verticalCentered="1"/>
  <pageMargins left="0.74803149606299213" right="0.31496062992125984" top="0.31496062992125984" bottom="0.27559055118110237" header="0.23622047244094491" footer="0.27559055118110237"/>
  <pageSetup paperSize="9" scale="39" orientation="landscape"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T114"/>
  <sheetViews>
    <sheetView view="pageBreakPreview" zoomScaleNormal="100" zoomScaleSheetLayoutView="100" workbookViewId="0">
      <selection activeCell="B15" sqref="B15"/>
    </sheetView>
  </sheetViews>
  <sheetFormatPr defaultRowHeight="13.5" outlineLevelCol="1"/>
  <cols>
    <col min="1" max="1" width="4.5" style="1" customWidth="1"/>
    <col min="2" max="3" width="21.625" style="1" customWidth="1"/>
    <col min="4" max="4" width="14.625" style="1" customWidth="1"/>
    <col min="5" max="11" width="7.625" style="1" customWidth="1"/>
    <col min="12" max="12" width="13" style="1" hidden="1" customWidth="1" outlineLevel="1"/>
    <col min="13" max="13" width="9.875" style="1" hidden="1" customWidth="1" outlineLevel="1"/>
    <col min="14" max="14" width="15.25" style="1" hidden="1" customWidth="1" outlineLevel="1"/>
    <col min="15" max="15" width="17.25" style="1" hidden="1" customWidth="1" outlineLevel="1"/>
    <col min="16" max="16" width="11.125" style="1" hidden="1" customWidth="1" outlineLevel="1"/>
    <col min="17" max="17" width="15.25" style="1" hidden="1" customWidth="1" outlineLevel="1"/>
    <col min="18" max="18" width="7.125" style="1" hidden="1" customWidth="1" outlineLevel="1"/>
    <col min="19" max="19" width="3.375" style="1" hidden="1" customWidth="1" outlineLevel="1"/>
    <col min="20" max="20" width="10.125" style="1" customWidth="1" collapsed="1"/>
    <col min="21" max="22" width="10.125" style="1" customWidth="1"/>
    <col min="23" max="24" width="9" style="1"/>
    <col min="25" max="25" width="10.25" style="1" customWidth="1"/>
    <col min="26" max="26" width="10" style="1" customWidth="1"/>
    <col min="27" max="16384" width="9" style="1"/>
  </cols>
  <sheetData>
    <row r="1" spans="1:19" ht="27" customHeight="1">
      <c r="A1" s="460" t="str">
        <f>CONCATENATE("≪",③処遇Ⅰ申請書!$AV$4,③処遇Ⅰ申請書!$AW$4,"年度　基礎分：全職員入力シート≫")</f>
        <v>≪令和5年度　基礎分：全職員入力シート≫</v>
      </c>
      <c r="B1" s="460"/>
      <c r="C1" s="460"/>
      <c r="D1" s="460"/>
      <c r="E1" s="460"/>
      <c r="F1" s="460"/>
      <c r="G1" s="460"/>
      <c r="H1" s="15"/>
      <c r="I1" s="15"/>
      <c r="J1" s="15"/>
      <c r="K1" s="15"/>
      <c r="L1" s="32"/>
      <c r="M1" s="32"/>
    </row>
    <row r="2" spans="1:19" ht="27" customHeight="1">
      <c r="A2" s="215"/>
      <c r="B2" s="381" t="s">
        <v>571</v>
      </c>
      <c r="C2" s="382"/>
      <c r="D2" s="455" t="str">
        <f>BD!$D$2&amp;""</f>
        <v/>
      </c>
      <c r="E2" s="455"/>
      <c r="F2" s="455"/>
      <c r="G2" s="455"/>
      <c r="H2" s="15"/>
      <c r="I2" s="15"/>
      <c r="J2" s="15"/>
      <c r="K2" s="15"/>
      <c r="L2" s="32"/>
      <c r="M2" s="32"/>
    </row>
    <row r="3" spans="1:19" ht="27" customHeight="1">
      <c r="A3" s="30"/>
      <c r="B3" s="455" t="s">
        <v>1015</v>
      </c>
      <c r="C3" s="455"/>
      <c r="D3" s="370" t="str">
        <f>BD!$B$2&amp;""</f>
        <v/>
      </c>
      <c r="E3" s="403"/>
      <c r="F3" s="403"/>
      <c r="G3" s="403"/>
      <c r="H3" s="203"/>
      <c r="I3" s="203"/>
      <c r="J3" s="203"/>
      <c r="K3" s="15"/>
      <c r="L3" s="32"/>
      <c r="M3" s="32"/>
    </row>
    <row r="4" spans="1:19" ht="27" hidden="1" customHeight="1">
      <c r="A4" s="30"/>
      <c r="B4" s="455"/>
      <c r="C4" s="455"/>
      <c r="D4" s="454" t="str">
        <f>IFERROR(VLOOKUP($D$2,施設状況!$A$4:$F$652,4,FALSE),"")</f>
        <v/>
      </c>
      <c r="E4" s="454"/>
      <c r="F4" s="454"/>
      <c r="G4" s="372"/>
      <c r="H4" s="203"/>
      <c r="I4" s="203"/>
      <c r="J4" s="203"/>
      <c r="K4" s="15"/>
      <c r="L4" s="32"/>
      <c r="M4" s="32"/>
    </row>
    <row r="5" spans="1:19" ht="27" customHeight="1">
      <c r="A5" s="30"/>
      <c r="B5" s="371" t="s">
        <v>582</v>
      </c>
      <c r="C5" s="372"/>
      <c r="D5" s="368" t="str">
        <f>BD!$C$2&amp;""</f>
        <v/>
      </c>
      <c r="E5" s="369"/>
      <c r="F5" s="369"/>
      <c r="G5" s="370"/>
      <c r="H5" s="203"/>
      <c r="I5" s="203"/>
      <c r="J5" s="203"/>
      <c r="K5" s="15"/>
      <c r="L5" s="32"/>
      <c r="M5" s="32"/>
    </row>
    <row r="6" spans="1:19" ht="27" customHeight="1">
      <c r="A6" s="30"/>
      <c r="B6" s="371" t="s">
        <v>104</v>
      </c>
      <c r="C6" s="372"/>
      <c r="D6" s="368" t="str">
        <f>BD!$E$2&amp;""</f>
        <v/>
      </c>
      <c r="E6" s="369"/>
      <c r="F6" s="369"/>
      <c r="G6" s="370"/>
      <c r="H6" s="203"/>
      <c r="I6" s="203"/>
      <c r="J6" s="203"/>
      <c r="K6" s="15"/>
      <c r="L6" s="32"/>
      <c r="M6" s="32"/>
    </row>
    <row r="7" spans="1:19" ht="27" customHeight="1">
      <c r="A7" s="30"/>
      <c r="B7" s="456" t="s">
        <v>109</v>
      </c>
      <c r="C7" s="110" t="s">
        <v>1013</v>
      </c>
      <c r="D7" s="403" t="str">
        <f>BD!$H$2&amp;""</f>
        <v/>
      </c>
      <c r="E7" s="403"/>
      <c r="F7" s="403"/>
      <c r="G7" s="403"/>
      <c r="H7" s="203"/>
      <c r="J7" s="15"/>
      <c r="K7" s="15"/>
      <c r="L7" s="32"/>
      <c r="M7" s="32"/>
    </row>
    <row r="8" spans="1:19" ht="27" customHeight="1">
      <c r="A8" s="30"/>
      <c r="B8" s="457"/>
      <c r="C8" s="110" t="s">
        <v>1014</v>
      </c>
      <c r="D8" s="403" t="str">
        <f>BD!$I$2&amp;""</f>
        <v/>
      </c>
      <c r="E8" s="403"/>
      <c r="F8" s="403"/>
      <c r="G8" s="403"/>
      <c r="H8" s="203"/>
      <c r="I8" s="203"/>
      <c r="J8" s="15"/>
      <c r="K8" s="15"/>
      <c r="L8" s="32"/>
      <c r="M8" s="32"/>
    </row>
    <row r="9" spans="1:19" ht="27" customHeight="1">
      <c r="A9" s="30"/>
      <c r="B9" s="458"/>
      <c r="C9" s="110" t="s">
        <v>173</v>
      </c>
      <c r="D9" s="403" t="str">
        <f>BD!$J$2&amp;""</f>
        <v/>
      </c>
      <c r="E9" s="403"/>
      <c r="F9" s="403"/>
      <c r="G9" s="403"/>
      <c r="H9" s="203"/>
      <c r="I9" s="37"/>
      <c r="J9" s="15"/>
      <c r="K9" s="15"/>
      <c r="L9" s="32"/>
      <c r="M9" s="32"/>
    </row>
    <row r="10" spans="1:19" ht="21" customHeight="1">
      <c r="A10" s="23"/>
      <c r="B10" s="128" t="str">
        <f>CONCATENATE("※　",③処遇Ⅰ申請書!$AV$4,③処遇Ⅰ申請書!$AW$4,"年",③処遇Ⅰ申請書!AY4,"月1日時点の全職員を入力してください(対象の有無にかかわらず)。")</f>
        <v>※　令和5年4月1日時点の全職員を入力してください(対象の有無にかかわらず)。</v>
      </c>
      <c r="C10" s="37"/>
      <c r="D10" s="15"/>
      <c r="E10" s="37"/>
      <c r="F10" s="37"/>
      <c r="G10" s="37"/>
      <c r="H10" s="37"/>
      <c r="I10" s="37"/>
      <c r="J10" s="37"/>
      <c r="K10" s="37"/>
      <c r="L10" s="33"/>
      <c r="M10" s="33"/>
    </row>
    <row r="11" spans="1:19" ht="15" customHeight="1">
      <c r="A11" s="23"/>
      <c r="B11" s="414" t="s">
        <v>90</v>
      </c>
      <c r="C11" s="414" t="s">
        <v>6</v>
      </c>
      <c r="D11" s="414" t="s">
        <v>75</v>
      </c>
      <c r="E11" s="417" t="s">
        <v>91</v>
      </c>
      <c r="F11" s="418"/>
      <c r="G11" s="419" t="s">
        <v>92</v>
      </c>
      <c r="H11" s="411" t="s">
        <v>93</v>
      </c>
      <c r="I11" s="412"/>
      <c r="J11" s="411" t="s">
        <v>19</v>
      </c>
      <c r="K11" s="412"/>
      <c r="L11" s="459" t="s">
        <v>74</v>
      </c>
      <c r="M11" s="209"/>
    </row>
    <row r="12" spans="1:19" ht="15" customHeight="1">
      <c r="A12" s="23"/>
      <c r="B12" s="415"/>
      <c r="C12" s="415"/>
      <c r="D12" s="415"/>
      <c r="E12" s="422" t="s">
        <v>70</v>
      </c>
      <c r="F12" s="422" t="s">
        <v>69</v>
      </c>
      <c r="G12" s="420"/>
      <c r="H12" s="405" t="s">
        <v>94</v>
      </c>
      <c r="I12" s="406"/>
      <c r="J12" s="405" t="s">
        <v>18</v>
      </c>
      <c r="K12" s="406"/>
      <c r="L12" s="459"/>
      <c r="M12" s="34"/>
    </row>
    <row r="13" spans="1:19" ht="15" customHeight="1">
      <c r="A13" s="23"/>
      <c r="B13" s="415"/>
      <c r="C13" s="415"/>
      <c r="D13" s="415"/>
      <c r="E13" s="423"/>
      <c r="F13" s="423"/>
      <c r="G13" s="420"/>
      <c r="H13" s="408" t="s">
        <v>62</v>
      </c>
      <c r="I13" s="409"/>
      <c r="J13" s="408" t="s">
        <v>63</v>
      </c>
      <c r="K13" s="409"/>
      <c r="L13" s="459"/>
      <c r="M13" s="34"/>
      <c r="N13" s="1" t="s">
        <v>4</v>
      </c>
      <c r="O13" s="1" t="s">
        <v>14</v>
      </c>
      <c r="P13" s="1" t="s">
        <v>306</v>
      </c>
      <c r="Q13" s="1" t="s">
        <v>569</v>
      </c>
      <c r="R13" s="1" t="s">
        <v>308</v>
      </c>
    </row>
    <row r="14" spans="1:19" ht="15" customHeight="1">
      <c r="A14" s="23"/>
      <c r="B14" s="416"/>
      <c r="C14" s="416"/>
      <c r="D14" s="416"/>
      <c r="E14" s="424"/>
      <c r="F14" s="424"/>
      <c r="G14" s="421"/>
      <c r="H14" s="58" t="s">
        <v>95</v>
      </c>
      <c r="I14" s="58" t="s">
        <v>24</v>
      </c>
      <c r="J14" s="58" t="s">
        <v>22</v>
      </c>
      <c r="K14" s="58" t="s">
        <v>24</v>
      </c>
      <c r="L14" s="25"/>
      <c r="M14" s="25"/>
      <c r="S14" s="1" t="s">
        <v>71</v>
      </c>
    </row>
    <row r="15" spans="1:19" ht="33" customHeight="1">
      <c r="A15" s="23">
        <v>1</v>
      </c>
      <c r="B15" s="340"/>
      <c r="C15" s="341"/>
      <c r="D15" s="341"/>
      <c r="E15" s="342"/>
      <c r="F15" s="342"/>
      <c r="G15" s="343" t="str">
        <f>IF(OR(D15="正職",D15="正職（産休等）",D15="臨職",D15="臨職（産休等）",AND(E15=$S$14,F15=$S$14)),$S$14,"")</f>
        <v/>
      </c>
      <c r="H15" s="344"/>
      <c r="I15" s="344"/>
      <c r="J15" s="344"/>
      <c r="K15" s="344"/>
      <c r="L15" s="339">
        <f>IF(G15="",0,COUNTIF($G$15:G15,"○"))</f>
        <v>0</v>
      </c>
      <c r="M15" s="338"/>
      <c r="N15" s="1" t="s">
        <v>10</v>
      </c>
      <c r="O15" s="1" t="s">
        <v>15</v>
      </c>
      <c r="P15" s="1" t="s">
        <v>566</v>
      </c>
      <c r="Q15" s="1" t="s">
        <v>323</v>
      </c>
      <c r="R15" s="1" t="s">
        <v>572</v>
      </c>
      <c r="S15" s="1" t="s">
        <v>72</v>
      </c>
    </row>
    <row r="16" spans="1:19" ht="33" customHeight="1">
      <c r="A16" s="23">
        <v>2</v>
      </c>
      <c r="B16" s="340"/>
      <c r="C16" s="341"/>
      <c r="D16" s="341"/>
      <c r="E16" s="342"/>
      <c r="F16" s="342"/>
      <c r="G16" s="343" t="str">
        <f t="shared" ref="G16" si="0">IF(OR(D16="正職",D16="正職（産休等）",D16="臨職",D16="臨職（産休等）",AND(E16=$S$14,F16=$S$14)),$S$14,"")</f>
        <v/>
      </c>
      <c r="H16" s="344"/>
      <c r="I16" s="344"/>
      <c r="J16" s="344"/>
      <c r="K16" s="344"/>
      <c r="L16" s="338">
        <f>IF(G16="",0,COUNTIF($G$15:G16,"○"))</f>
        <v>0</v>
      </c>
      <c r="M16" s="211"/>
      <c r="N16" s="1" t="s">
        <v>11</v>
      </c>
      <c r="O16" s="1" t="s">
        <v>25</v>
      </c>
      <c r="P16" s="1" t="s">
        <v>567</v>
      </c>
      <c r="Q16" s="1" t="s">
        <v>561</v>
      </c>
      <c r="R16" s="1" t="s">
        <v>573</v>
      </c>
    </row>
    <row r="17" spans="1:18" ht="33" customHeight="1">
      <c r="A17" s="23">
        <v>3</v>
      </c>
      <c r="B17" s="340"/>
      <c r="C17" s="341"/>
      <c r="D17" s="341"/>
      <c r="E17" s="342"/>
      <c r="F17" s="342"/>
      <c r="G17" s="343" t="str">
        <f t="shared" ref="G17" si="1">IF(OR(D17="正職",D17="正職（産休等）",D17="臨職",D17="臨職（産休等）",AND(E17=$S$14,F17=$S$14)),$S$14,"")</f>
        <v/>
      </c>
      <c r="H17" s="344"/>
      <c r="I17" s="344"/>
      <c r="J17" s="344"/>
      <c r="K17" s="344"/>
      <c r="L17" s="338">
        <f>IF(G17="",0,COUNTIF($G$15:G17,"○"))</f>
        <v>0</v>
      </c>
      <c r="M17" s="211"/>
      <c r="N17" s="1" t="s">
        <v>12</v>
      </c>
      <c r="O17" s="1" t="s">
        <v>26</v>
      </c>
      <c r="P17" s="1" t="s">
        <v>568</v>
      </c>
      <c r="Q17" s="1" t="s">
        <v>562</v>
      </c>
      <c r="R17" s="1" t="s">
        <v>574</v>
      </c>
    </row>
    <row r="18" spans="1:18" ht="33" customHeight="1">
      <c r="A18" s="23">
        <v>4</v>
      </c>
      <c r="B18" s="340"/>
      <c r="C18" s="341"/>
      <c r="D18" s="341"/>
      <c r="E18" s="342"/>
      <c r="F18" s="342"/>
      <c r="G18" s="343" t="str">
        <f t="shared" ref="G18" si="2">IF(OR(D18="正職",D18="正職（産休等）",D18="臨職",D18="臨職（産休等）",AND(E18=$S$14,F18=$S$14)),$S$14,"")</f>
        <v/>
      </c>
      <c r="H18" s="344"/>
      <c r="I18" s="344"/>
      <c r="J18" s="344"/>
      <c r="K18" s="344"/>
      <c r="L18" s="338">
        <f>IF(G18="",0,COUNTIF($G$15:G18,"○"))</f>
        <v>0</v>
      </c>
      <c r="M18" s="211"/>
      <c r="N18" s="1" t="s">
        <v>13</v>
      </c>
      <c r="O18" s="1" t="s">
        <v>27</v>
      </c>
      <c r="Q18" s="1" t="s">
        <v>563</v>
      </c>
      <c r="R18" s="1" t="s">
        <v>575</v>
      </c>
    </row>
    <row r="19" spans="1:18" ht="33" customHeight="1">
      <c r="A19" s="23">
        <v>5</v>
      </c>
      <c r="B19" s="340"/>
      <c r="C19" s="341"/>
      <c r="D19" s="341"/>
      <c r="E19" s="342"/>
      <c r="F19" s="342"/>
      <c r="G19" s="343" t="str">
        <f>IF(OR(D19="正職",D19="正職（産休等）",D19="臨職",D19="臨職（産休等）",AND(E19=$S$14,F19=$S$14)),$S$14,"")</f>
        <v/>
      </c>
      <c r="H19" s="344"/>
      <c r="I19" s="344"/>
      <c r="J19" s="344"/>
      <c r="K19" s="344"/>
      <c r="L19" s="338">
        <f>IF(G19="",0,COUNTIF($G$15:G19,"○"))</f>
        <v>0</v>
      </c>
      <c r="M19" s="211"/>
      <c r="N19" s="1" t="s">
        <v>165</v>
      </c>
      <c r="O19" s="1" t="s">
        <v>28</v>
      </c>
      <c r="Q19" s="1" t="s">
        <v>564</v>
      </c>
      <c r="R19" s="1" t="s">
        <v>576</v>
      </c>
    </row>
    <row r="20" spans="1:18" ht="33" customHeight="1">
      <c r="A20" s="23">
        <v>6</v>
      </c>
      <c r="B20" s="340"/>
      <c r="C20" s="341"/>
      <c r="D20" s="341"/>
      <c r="E20" s="342"/>
      <c r="F20" s="342"/>
      <c r="G20" s="343" t="str">
        <f t="shared" ref="G20" si="3">IF(OR(D20="正職",D20="正職（産休等）",D20="臨職",D20="臨職（産休等）",AND(E20=$S$14,F20=$S$14)),$S$14,"")</f>
        <v/>
      </c>
      <c r="H20" s="344"/>
      <c r="I20" s="344"/>
      <c r="J20" s="344"/>
      <c r="K20" s="344"/>
      <c r="L20" s="338">
        <f>IF(G20="",0,COUNTIF($G$15:G20,"○"))</f>
        <v>0</v>
      </c>
      <c r="M20" s="211"/>
      <c r="N20" s="1" t="s">
        <v>166</v>
      </c>
      <c r="O20" s="1" t="s">
        <v>29</v>
      </c>
      <c r="Q20" s="1" t="s">
        <v>316</v>
      </c>
      <c r="R20" s="1" t="s">
        <v>577</v>
      </c>
    </row>
    <row r="21" spans="1:18" ht="33" customHeight="1">
      <c r="A21" s="23">
        <v>7</v>
      </c>
      <c r="B21" s="340"/>
      <c r="C21" s="341"/>
      <c r="D21" s="341"/>
      <c r="E21" s="342"/>
      <c r="F21" s="342"/>
      <c r="G21" s="343" t="str">
        <f t="shared" ref="G21" si="4">IF(OR(D21="正職",D21="正職（産休等）",D21="臨職",D21="臨職（産休等）",AND(E21=$S$14,F21=$S$14)),$S$14,"")</f>
        <v/>
      </c>
      <c r="H21" s="344"/>
      <c r="I21" s="344"/>
      <c r="J21" s="344"/>
      <c r="K21" s="344"/>
      <c r="L21" s="338">
        <f>IF(G21="",0,COUNTIF($G$15:G21,"○"))</f>
        <v>0</v>
      </c>
      <c r="M21" s="211"/>
      <c r="N21" s="1" t="s">
        <v>167</v>
      </c>
      <c r="O21" s="1" t="s">
        <v>30</v>
      </c>
      <c r="R21" s="1" t="s">
        <v>578</v>
      </c>
    </row>
    <row r="22" spans="1:18" ht="33" customHeight="1">
      <c r="A22" s="23">
        <v>8</v>
      </c>
      <c r="B22" s="340"/>
      <c r="C22" s="341"/>
      <c r="D22" s="341"/>
      <c r="E22" s="342"/>
      <c r="F22" s="342"/>
      <c r="G22" s="343" t="str">
        <f t="shared" ref="G22" si="5">IF(OR(D22="正職",D22="正職（産休等）",D22="臨職",D22="臨職（産休等）",AND(E22=$S$14,F22=$S$14)),$S$14,"")</f>
        <v/>
      </c>
      <c r="H22" s="344"/>
      <c r="I22" s="344"/>
      <c r="J22" s="344"/>
      <c r="K22" s="344"/>
      <c r="L22" s="338">
        <f>IF(G22="",0,COUNTIF($G$15:G22,"○"))</f>
        <v>0</v>
      </c>
      <c r="M22" s="211"/>
      <c r="N22" s="1" t="s">
        <v>168</v>
      </c>
      <c r="O22" s="1" t="s">
        <v>49</v>
      </c>
      <c r="R22" s="1" t="s">
        <v>579</v>
      </c>
    </row>
    <row r="23" spans="1:18" ht="33" customHeight="1">
      <c r="A23" s="23">
        <v>9</v>
      </c>
      <c r="B23" s="340"/>
      <c r="C23" s="341"/>
      <c r="D23" s="341"/>
      <c r="E23" s="342"/>
      <c r="F23" s="342"/>
      <c r="G23" s="343" t="str">
        <f t="shared" ref="G23" si="6">IF(OR(D23="正職",D23="正職（産休等）",D23="臨職",D23="臨職（産休等）",AND(E23=$S$14,F23=$S$14)),$S$14,"")</f>
        <v/>
      </c>
      <c r="H23" s="344"/>
      <c r="I23" s="344"/>
      <c r="J23" s="344"/>
      <c r="K23" s="344"/>
      <c r="L23" s="338">
        <f>IF(G23="",0,COUNTIF($G$15:G23,"○"))</f>
        <v>0</v>
      </c>
      <c r="M23" s="211"/>
      <c r="N23" s="1" t="s">
        <v>88</v>
      </c>
      <c r="O23" s="1" t="s">
        <v>50</v>
      </c>
      <c r="R23" s="1" t="s">
        <v>580</v>
      </c>
    </row>
    <row r="24" spans="1:18" ht="33" customHeight="1">
      <c r="A24" s="23">
        <v>10</v>
      </c>
      <c r="B24" s="340"/>
      <c r="C24" s="341"/>
      <c r="D24" s="341"/>
      <c r="E24" s="342"/>
      <c r="F24" s="342"/>
      <c r="G24" s="343" t="str">
        <f t="shared" ref="G24" si="7">IF(OR(D24="正職",D24="正職（産休等）",D24="臨職",D24="臨職（産休等）",AND(E24=$S$14,F24=$S$14)),$S$14,"")</f>
        <v/>
      </c>
      <c r="H24" s="344"/>
      <c r="I24" s="344"/>
      <c r="J24" s="344"/>
      <c r="K24" s="344"/>
      <c r="L24" s="338">
        <f>IF(G24="",0,COUNTIF($G$15:G24,"○"))</f>
        <v>0</v>
      </c>
      <c r="M24" s="211"/>
      <c r="N24" s="1" t="s">
        <v>304</v>
      </c>
      <c r="O24" s="1" t="s">
        <v>31</v>
      </c>
      <c r="R24" s="1" t="s">
        <v>581</v>
      </c>
    </row>
    <row r="25" spans="1:18" ht="33" customHeight="1">
      <c r="A25" s="23">
        <v>11</v>
      </c>
      <c r="B25" s="340"/>
      <c r="C25" s="341"/>
      <c r="D25" s="341"/>
      <c r="E25" s="342"/>
      <c r="F25" s="342"/>
      <c r="G25" s="343" t="str">
        <f t="shared" ref="G25" si="8">IF(OR(D25="正職",D25="正職（産休等）",D25="臨職",D25="臨職（産休等）",AND(E25=$S$14,F25=$S$14)),$S$14,"")</f>
        <v/>
      </c>
      <c r="H25" s="344"/>
      <c r="I25" s="344"/>
      <c r="J25" s="344"/>
      <c r="K25" s="344"/>
      <c r="L25" s="338">
        <f>IF(G25="",0,COUNTIF($G$15:G25,"○"))</f>
        <v>0</v>
      </c>
      <c r="M25" s="211"/>
      <c r="O25" s="1" t="s">
        <v>32</v>
      </c>
    </row>
    <row r="26" spans="1:18" ht="33" customHeight="1">
      <c r="A26" s="23">
        <v>12</v>
      </c>
      <c r="B26" s="340"/>
      <c r="C26" s="341"/>
      <c r="D26" s="341"/>
      <c r="E26" s="342"/>
      <c r="F26" s="342"/>
      <c r="G26" s="343" t="str">
        <f t="shared" ref="G26" si="9">IF(OR(D26="正職",D26="正職（産休等）",D26="臨職",D26="臨職（産休等）",AND(E26=$S$14,F26=$S$14)),$S$14,"")</f>
        <v/>
      </c>
      <c r="H26" s="344"/>
      <c r="I26" s="344"/>
      <c r="J26" s="344"/>
      <c r="K26" s="344"/>
      <c r="L26" s="338">
        <f>IF(G26="",0,COUNTIF($G$15:G26,"○"))</f>
        <v>0</v>
      </c>
      <c r="M26" s="211"/>
      <c r="O26" s="1" t="s">
        <v>33</v>
      </c>
    </row>
    <row r="27" spans="1:18" ht="33" customHeight="1">
      <c r="A27" s="23">
        <v>13</v>
      </c>
      <c r="B27" s="340"/>
      <c r="C27" s="341"/>
      <c r="D27" s="341"/>
      <c r="E27" s="342"/>
      <c r="F27" s="342"/>
      <c r="G27" s="343" t="str">
        <f t="shared" ref="G27" si="10">IF(OR(D27="正職",D27="正職（産休等）",D27="臨職",D27="臨職（産休等）",AND(E27=$S$14,F27=$S$14)),$S$14,"")</f>
        <v/>
      </c>
      <c r="H27" s="344"/>
      <c r="I27" s="344"/>
      <c r="J27" s="344"/>
      <c r="K27" s="344"/>
      <c r="L27" s="338">
        <f>IF(G27="",0,COUNTIF($G$15:G27,"○"))</f>
        <v>0</v>
      </c>
      <c r="M27" s="211"/>
      <c r="O27" s="1" t="s">
        <v>34</v>
      </c>
    </row>
    <row r="28" spans="1:18" ht="33" customHeight="1">
      <c r="A28" s="23">
        <v>14</v>
      </c>
      <c r="B28" s="340"/>
      <c r="C28" s="341"/>
      <c r="D28" s="341"/>
      <c r="E28" s="342"/>
      <c r="F28" s="342"/>
      <c r="G28" s="343" t="str">
        <f t="shared" ref="G28" si="11">IF(OR(D28="正職",D28="正職（産休等）",D28="臨職",D28="臨職（産休等）",AND(E28=$S$14,F28=$S$14)),$S$14,"")</f>
        <v/>
      </c>
      <c r="H28" s="344"/>
      <c r="I28" s="344"/>
      <c r="J28" s="344"/>
      <c r="K28" s="344"/>
      <c r="L28" s="338">
        <f>IF(G28="",0,COUNTIF($G$15:G28,"○"))</f>
        <v>0</v>
      </c>
      <c r="M28" s="211"/>
      <c r="O28" s="1" t="s">
        <v>35</v>
      </c>
    </row>
    <row r="29" spans="1:18" ht="33" customHeight="1">
      <c r="A29" s="23">
        <v>15</v>
      </c>
      <c r="B29" s="340"/>
      <c r="C29" s="341"/>
      <c r="D29" s="341"/>
      <c r="E29" s="342"/>
      <c r="F29" s="342"/>
      <c r="G29" s="343" t="str">
        <f t="shared" ref="G29" si="12">IF(OR(D29="正職",D29="正職（産休等）",D29="臨職",D29="臨職（産休等）",AND(E29=$S$14,F29=$S$14)),$S$14,"")</f>
        <v/>
      </c>
      <c r="H29" s="344"/>
      <c r="I29" s="344"/>
      <c r="J29" s="344"/>
      <c r="K29" s="344"/>
      <c r="L29" s="338">
        <f>IF(G29="",0,COUNTIF($G$15:G29,"○"))</f>
        <v>0</v>
      </c>
      <c r="M29" s="211"/>
      <c r="O29" s="1" t="s">
        <v>36</v>
      </c>
    </row>
    <row r="30" spans="1:18" ht="33" customHeight="1">
      <c r="A30" s="23">
        <v>16</v>
      </c>
      <c r="B30" s="340"/>
      <c r="C30" s="341"/>
      <c r="D30" s="341"/>
      <c r="E30" s="342"/>
      <c r="F30" s="342"/>
      <c r="G30" s="343" t="str">
        <f t="shared" ref="G30" si="13">IF(OR(D30="正職",D30="正職（産休等）",D30="臨職",D30="臨職（産休等）",AND(E30=$S$14,F30=$S$14)),$S$14,"")</f>
        <v/>
      </c>
      <c r="H30" s="344"/>
      <c r="I30" s="344"/>
      <c r="J30" s="344"/>
      <c r="K30" s="344"/>
      <c r="L30" s="338">
        <f>IF(G30="",0,COUNTIF($G$15:G30,"○"))</f>
        <v>0</v>
      </c>
      <c r="M30" s="211"/>
      <c r="O30" s="1" t="s">
        <v>55</v>
      </c>
    </row>
    <row r="31" spans="1:18" ht="33" customHeight="1">
      <c r="A31" s="23">
        <v>17</v>
      </c>
      <c r="B31" s="340"/>
      <c r="C31" s="341"/>
      <c r="D31" s="341"/>
      <c r="E31" s="342"/>
      <c r="F31" s="342"/>
      <c r="G31" s="343" t="str">
        <f t="shared" ref="G31" si="14">IF(OR(D31="正職",D31="正職（産休等）",D31="臨職",D31="臨職（産休等）",AND(E31=$S$14,F31=$S$14)),$S$14,"")</f>
        <v/>
      </c>
      <c r="H31" s="344"/>
      <c r="I31" s="344"/>
      <c r="J31" s="344"/>
      <c r="K31" s="344"/>
      <c r="L31" s="338">
        <f>IF(G31="",0,COUNTIF($G$15:G31,"○"))</f>
        <v>0</v>
      </c>
      <c r="M31" s="211"/>
      <c r="O31" s="1" t="s">
        <v>56</v>
      </c>
    </row>
    <row r="32" spans="1:18" ht="33" customHeight="1">
      <c r="A32" s="23">
        <v>18</v>
      </c>
      <c r="B32" s="340"/>
      <c r="C32" s="341"/>
      <c r="D32" s="341"/>
      <c r="E32" s="342"/>
      <c r="F32" s="342"/>
      <c r="G32" s="343" t="str">
        <f t="shared" ref="G32" si="15">IF(OR(D32="正職",D32="正職（産休等）",D32="臨職",D32="臨職（産休等）",AND(E32=$S$14,F32=$S$14)),$S$14,"")</f>
        <v/>
      </c>
      <c r="H32" s="344"/>
      <c r="I32" s="344"/>
      <c r="J32" s="344"/>
      <c r="K32" s="344"/>
      <c r="L32" s="338">
        <f>IF(G32="",0,COUNTIF($G$15:G32,"○"))</f>
        <v>0</v>
      </c>
      <c r="M32" s="211"/>
    </row>
    <row r="33" spans="1:14" ht="33" customHeight="1">
      <c r="A33" s="23">
        <v>19</v>
      </c>
      <c r="B33" s="340"/>
      <c r="C33" s="341"/>
      <c r="D33" s="341"/>
      <c r="E33" s="342"/>
      <c r="F33" s="342"/>
      <c r="G33" s="343" t="str">
        <f t="shared" ref="G33" si="16">IF(OR(D33="正職",D33="正職（産休等）",D33="臨職",D33="臨職（産休等）",AND(E33=$S$14,F33=$S$14)),$S$14,"")</f>
        <v/>
      </c>
      <c r="H33" s="344"/>
      <c r="I33" s="344"/>
      <c r="J33" s="344"/>
      <c r="K33" s="344"/>
      <c r="L33" s="338">
        <f>IF(G33="",0,COUNTIF($G$15:G33,"○"))</f>
        <v>0</v>
      </c>
      <c r="M33" s="211"/>
    </row>
    <row r="34" spans="1:14" ht="33" customHeight="1">
      <c r="A34" s="23">
        <v>20</v>
      </c>
      <c r="B34" s="340"/>
      <c r="C34" s="341"/>
      <c r="D34" s="341"/>
      <c r="E34" s="342"/>
      <c r="F34" s="342"/>
      <c r="G34" s="343" t="str">
        <f t="shared" ref="G34" si="17">IF(OR(D34="正職",D34="正職（産休等）",D34="臨職",D34="臨職（産休等）",AND(E34=$S$14,F34=$S$14)),$S$14,"")</f>
        <v/>
      </c>
      <c r="H34" s="344"/>
      <c r="I34" s="344"/>
      <c r="J34" s="344"/>
      <c r="K34" s="344"/>
      <c r="L34" s="338">
        <f>IF(G34="",0,COUNTIF($G$15:G34,"○"))</f>
        <v>0</v>
      </c>
      <c r="M34" s="211"/>
    </row>
    <row r="35" spans="1:14" ht="33" customHeight="1">
      <c r="A35" s="23">
        <v>21</v>
      </c>
      <c r="B35" s="340"/>
      <c r="C35" s="341"/>
      <c r="D35" s="341"/>
      <c r="E35" s="342"/>
      <c r="F35" s="342"/>
      <c r="G35" s="343" t="str">
        <f t="shared" ref="G35" si="18">IF(OR(D35="正職",D35="正職（産休等）",D35="臨職",D35="臨職（産休等）",AND(E35=$S$14,F35=$S$14)),$S$14,"")</f>
        <v/>
      </c>
      <c r="H35" s="344"/>
      <c r="I35" s="344"/>
      <c r="J35" s="344"/>
      <c r="K35" s="344"/>
      <c r="L35" s="338">
        <f>IF(G35="",0,COUNTIF($G$15:G35,"○"))</f>
        <v>0</v>
      </c>
      <c r="M35" s="211"/>
    </row>
    <row r="36" spans="1:14" ht="33" customHeight="1">
      <c r="A36" s="23">
        <v>22</v>
      </c>
      <c r="B36" s="340"/>
      <c r="C36" s="341"/>
      <c r="D36" s="341"/>
      <c r="E36" s="342"/>
      <c r="F36" s="342"/>
      <c r="G36" s="343" t="str">
        <f t="shared" ref="G36" si="19">IF(OR(D36="正職",D36="正職（産休等）",D36="臨職",D36="臨職（産休等）",AND(E36=$S$14,F36=$S$14)),$S$14,"")</f>
        <v/>
      </c>
      <c r="H36" s="344"/>
      <c r="I36" s="344"/>
      <c r="J36" s="344"/>
      <c r="K36" s="344"/>
      <c r="L36" s="338">
        <f>IF(G36="",0,COUNTIF($G$15:G36,"○"))</f>
        <v>0</v>
      </c>
      <c r="M36" s="211"/>
    </row>
    <row r="37" spans="1:14" ht="33" customHeight="1">
      <c r="A37" s="23">
        <v>23</v>
      </c>
      <c r="B37" s="340"/>
      <c r="C37" s="341"/>
      <c r="D37" s="341"/>
      <c r="E37" s="342"/>
      <c r="F37" s="342"/>
      <c r="G37" s="343" t="str">
        <f t="shared" ref="G37" si="20">IF(OR(D37="正職",D37="正職（産休等）",D37="臨職",D37="臨職（産休等）",AND(E37=$S$14,F37=$S$14)),$S$14,"")</f>
        <v/>
      </c>
      <c r="H37" s="344"/>
      <c r="I37" s="344"/>
      <c r="J37" s="344"/>
      <c r="K37" s="344"/>
      <c r="L37" s="338">
        <f>IF(G37="",0,COUNTIF($G$15:G37,"○"))</f>
        <v>0</v>
      </c>
      <c r="M37" s="211"/>
    </row>
    <row r="38" spans="1:14" ht="33" customHeight="1">
      <c r="A38" s="23">
        <v>24</v>
      </c>
      <c r="B38" s="340"/>
      <c r="C38" s="341"/>
      <c r="D38" s="341"/>
      <c r="E38" s="342"/>
      <c r="F38" s="342"/>
      <c r="G38" s="343" t="str">
        <f t="shared" ref="G38" si="21">IF(OR(D38="正職",D38="正職（産休等）",D38="臨職",D38="臨職（産休等）",AND(E38=$S$14,F38=$S$14)),$S$14,"")</f>
        <v/>
      </c>
      <c r="H38" s="344"/>
      <c r="I38" s="344"/>
      <c r="J38" s="344"/>
      <c r="K38" s="344"/>
      <c r="L38" s="338">
        <f>IF(G38="",0,COUNTIF($G$15:G38,"○"))</f>
        <v>0</v>
      </c>
      <c r="M38" s="211"/>
    </row>
    <row r="39" spans="1:14" ht="33" customHeight="1">
      <c r="A39" s="23">
        <v>25</v>
      </c>
      <c r="B39" s="340"/>
      <c r="C39" s="341"/>
      <c r="D39" s="341"/>
      <c r="E39" s="342"/>
      <c r="F39" s="342"/>
      <c r="G39" s="343" t="str">
        <f t="shared" ref="G39" si="22">IF(OR(D39="正職",D39="正職（産休等）",D39="臨職",D39="臨職（産休等）",AND(E39=$S$14,F39=$S$14)),$S$14,"")</f>
        <v/>
      </c>
      <c r="H39" s="344"/>
      <c r="I39" s="344"/>
      <c r="J39" s="344"/>
      <c r="K39" s="344"/>
      <c r="L39" s="338">
        <f>IF(G39="",0,COUNTIF($G$15:G39,"○"))</f>
        <v>0</v>
      </c>
      <c r="M39" s="211"/>
    </row>
    <row r="40" spans="1:14" ht="33" customHeight="1">
      <c r="A40" s="23">
        <v>26</v>
      </c>
      <c r="B40" s="340"/>
      <c r="C40" s="341"/>
      <c r="D40" s="341"/>
      <c r="E40" s="342"/>
      <c r="F40" s="342"/>
      <c r="G40" s="343" t="str">
        <f t="shared" ref="G40" si="23">IF(OR(D40="正職",D40="正職（産休等）",D40="臨職",D40="臨職（産休等）",AND(E40=$S$14,F40=$S$14)),$S$14,"")</f>
        <v/>
      </c>
      <c r="H40" s="344"/>
      <c r="I40" s="344"/>
      <c r="J40" s="344"/>
      <c r="K40" s="344"/>
      <c r="L40" s="338">
        <f>IF(G40="",0,COUNTIF($G$15:G40,"○"))</f>
        <v>0</v>
      </c>
      <c r="M40" s="211"/>
    </row>
    <row r="41" spans="1:14" ht="33" customHeight="1">
      <c r="A41" s="23">
        <v>27</v>
      </c>
      <c r="B41" s="340"/>
      <c r="C41" s="341"/>
      <c r="D41" s="341"/>
      <c r="E41" s="342"/>
      <c r="F41" s="342"/>
      <c r="G41" s="343" t="str">
        <f t="shared" ref="G41" si="24">IF(OR(D41="正職",D41="正職（産休等）",D41="臨職",D41="臨職（産休等）",AND(E41=$S$14,F41=$S$14)),$S$14,"")</f>
        <v/>
      </c>
      <c r="H41" s="344"/>
      <c r="I41" s="344"/>
      <c r="J41" s="344"/>
      <c r="K41" s="344"/>
      <c r="L41" s="338">
        <f>IF(G41="",0,COUNTIF($G$15:G41,"○"))</f>
        <v>0</v>
      </c>
      <c r="M41" s="211"/>
    </row>
    <row r="42" spans="1:14" ht="33" customHeight="1">
      <c r="A42" s="23">
        <v>28</v>
      </c>
      <c r="B42" s="340"/>
      <c r="C42" s="341"/>
      <c r="D42" s="341"/>
      <c r="E42" s="342"/>
      <c r="F42" s="342"/>
      <c r="G42" s="343" t="str">
        <f t="shared" ref="G42" si="25">IF(OR(D42="正職",D42="正職（産休等）",D42="臨職",D42="臨職（産休等）",AND(E42=$S$14,F42=$S$14)),$S$14,"")</f>
        <v/>
      </c>
      <c r="H42" s="344"/>
      <c r="I42" s="344"/>
      <c r="J42" s="344"/>
      <c r="K42" s="344"/>
      <c r="L42" s="338">
        <f>IF(G42="",0,COUNTIF($G$15:G42,"○"))</f>
        <v>0</v>
      </c>
      <c r="M42" s="211"/>
    </row>
    <row r="43" spans="1:14" ht="33" customHeight="1">
      <c r="A43" s="23">
        <v>29</v>
      </c>
      <c r="B43" s="340"/>
      <c r="C43" s="341"/>
      <c r="D43" s="341"/>
      <c r="E43" s="342"/>
      <c r="F43" s="342"/>
      <c r="G43" s="343" t="str">
        <f t="shared" ref="G43" si="26">IF(OR(D43="正職",D43="正職（産休等）",D43="臨職",D43="臨職（産休等）",AND(E43=$S$14,F43=$S$14)),$S$14,"")</f>
        <v/>
      </c>
      <c r="H43" s="344"/>
      <c r="I43" s="344"/>
      <c r="J43" s="344"/>
      <c r="K43" s="344"/>
      <c r="L43" s="338">
        <f>IF(G43="",0,COUNTIF($G$15:G43,"○"))</f>
        <v>0</v>
      </c>
      <c r="M43" s="211"/>
    </row>
    <row r="44" spans="1:14" ht="33" customHeight="1">
      <c r="A44" s="23">
        <v>30</v>
      </c>
      <c r="B44" s="340"/>
      <c r="C44" s="341"/>
      <c r="D44" s="341"/>
      <c r="E44" s="342"/>
      <c r="F44" s="342"/>
      <c r="G44" s="343" t="str">
        <f t="shared" ref="G44" si="27">IF(OR(D44="正職",D44="正職（産休等）",D44="臨職",D44="臨職（産休等）",AND(E44=$S$14,F44=$S$14)),$S$14,"")</f>
        <v/>
      </c>
      <c r="H44" s="344"/>
      <c r="I44" s="344"/>
      <c r="J44" s="344"/>
      <c r="K44" s="344"/>
      <c r="L44" s="338">
        <f>IF(G44="",0,COUNTIF($G$15:G44,"○"))</f>
        <v>0</v>
      </c>
      <c r="M44" s="211"/>
    </row>
    <row r="45" spans="1:14" ht="33" customHeight="1">
      <c r="A45" s="23">
        <v>31</v>
      </c>
      <c r="B45" s="340"/>
      <c r="C45" s="341"/>
      <c r="D45" s="341"/>
      <c r="E45" s="342"/>
      <c r="F45" s="342"/>
      <c r="G45" s="343" t="str">
        <f t="shared" ref="G45" si="28">IF(OR(D45="正職",D45="正職（産休等）",D45="臨職",D45="臨職（産休等）",AND(E45=$S$14,F45=$S$14)),$S$14,"")</f>
        <v/>
      </c>
      <c r="H45" s="344"/>
      <c r="I45" s="344"/>
      <c r="J45" s="344"/>
      <c r="K45" s="344"/>
      <c r="L45" s="338">
        <f>IF(G45="",0,COUNTIF($G$15:G45,"○"))</f>
        <v>0</v>
      </c>
      <c r="M45" s="211"/>
    </row>
    <row r="46" spans="1:14" ht="33" customHeight="1">
      <c r="A46" s="23">
        <v>32</v>
      </c>
      <c r="B46" s="340"/>
      <c r="C46" s="341"/>
      <c r="D46" s="341"/>
      <c r="E46" s="342"/>
      <c r="F46" s="342"/>
      <c r="G46" s="343" t="str">
        <f t="shared" ref="G46" si="29">IF(OR(D46="正職",D46="正職（産休等）",D46="臨職",D46="臨職（産休等）",AND(E46=$S$14,F46=$S$14)),$S$14,"")</f>
        <v/>
      </c>
      <c r="H46" s="344"/>
      <c r="I46" s="344"/>
      <c r="J46" s="344"/>
      <c r="K46" s="344"/>
      <c r="L46" s="338">
        <f>IF(G46="",0,COUNTIF($G$15:G46,"○"))</f>
        <v>0</v>
      </c>
      <c r="M46" s="211"/>
      <c r="N46" s="12"/>
    </row>
    <row r="47" spans="1:14" ht="33" customHeight="1">
      <c r="A47" s="23">
        <v>33</v>
      </c>
      <c r="B47" s="340"/>
      <c r="C47" s="341"/>
      <c r="D47" s="341"/>
      <c r="E47" s="342"/>
      <c r="F47" s="342"/>
      <c r="G47" s="343" t="str">
        <f t="shared" ref="G47" si="30">IF(OR(D47="正職",D47="正職（産休等）",D47="臨職",D47="臨職（産休等）",AND(E47=$S$14,F47=$S$14)),$S$14,"")</f>
        <v/>
      </c>
      <c r="H47" s="344"/>
      <c r="I47" s="344"/>
      <c r="J47" s="344"/>
      <c r="K47" s="344"/>
      <c r="L47" s="338">
        <f>IF(G47="",0,COUNTIF($G$15:G47,"○"))</f>
        <v>0</v>
      </c>
      <c r="M47" s="211"/>
    </row>
    <row r="48" spans="1:14" ht="33" customHeight="1">
      <c r="A48" s="23">
        <v>34</v>
      </c>
      <c r="B48" s="340"/>
      <c r="C48" s="341"/>
      <c r="D48" s="341"/>
      <c r="E48" s="342"/>
      <c r="F48" s="342"/>
      <c r="G48" s="343" t="str">
        <f t="shared" ref="G48" si="31">IF(OR(D48="正職",D48="正職（産休等）",D48="臨職",D48="臨職（産休等）",AND(E48=$S$14,F48=$S$14)),$S$14,"")</f>
        <v/>
      </c>
      <c r="H48" s="344"/>
      <c r="I48" s="344"/>
      <c r="J48" s="344"/>
      <c r="K48" s="344"/>
      <c r="L48" s="338">
        <f>IF(G48="",0,COUNTIF($G$15:G48,"○"))</f>
        <v>0</v>
      </c>
      <c r="M48" s="211"/>
    </row>
    <row r="49" spans="1:13" ht="33" customHeight="1">
      <c r="A49" s="23">
        <v>35</v>
      </c>
      <c r="B49" s="340"/>
      <c r="C49" s="341"/>
      <c r="D49" s="341"/>
      <c r="E49" s="342"/>
      <c r="F49" s="342"/>
      <c r="G49" s="343" t="str">
        <f t="shared" ref="G49" si="32">IF(OR(D49="正職",D49="正職（産休等）",D49="臨職",D49="臨職（産休等）",AND(E49=$S$14,F49=$S$14)),$S$14,"")</f>
        <v/>
      </c>
      <c r="H49" s="344"/>
      <c r="I49" s="344"/>
      <c r="J49" s="344"/>
      <c r="K49" s="344"/>
      <c r="L49" s="338">
        <f>IF(G49="",0,COUNTIF($G$15:G49,"○"))</f>
        <v>0</v>
      </c>
      <c r="M49" s="211"/>
    </row>
    <row r="50" spans="1:13" ht="33" customHeight="1">
      <c r="A50" s="23">
        <v>36</v>
      </c>
      <c r="B50" s="340"/>
      <c r="C50" s="341"/>
      <c r="D50" s="341"/>
      <c r="E50" s="342"/>
      <c r="F50" s="342"/>
      <c r="G50" s="343" t="str">
        <f t="shared" ref="G50" si="33">IF(OR(D50="正職",D50="正職（産休等）",D50="臨職",D50="臨職（産休等）",AND(E50=$S$14,F50=$S$14)),$S$14,"")</f>
        <v/>
      </c>
      <c r="H50" s="344"/>
      <c r="I50" s="344"/>
      <c r="J50" s="344"/>
      <c r="K50" s="344"/>
      <c r="L50" s="338">
        <f>IF(G50="",0,COUNTIF($G$15:G50,"○"))</f>
        <v>0</v>
      </c>
      <c r="M50" s="211"/>
    </row>
    <row r="51" spans="1:13" ht="33" customHeight="1">
      <c r="A51" s="23">
        <v>37</v>
      </c>
      <c r="B51" s="340"/>
      <c r="C51" s="341"/>
      <c r="D51" s="341"/>
      <c r="E51" s="342"/>
      <c r="F51" s="342"/>
      <c r="G51" s="343" t="str">
        <f t="shared" ref="G51" si="34">IF(OR(D51="正職",D51="正職（産休等）",D51="臨職",D51="臨職（産休等）",AND(E51=$S$14,F51=$S$14)),$S$14,"")</f>
        <v/>
      </c>
      <c r="H51" s="344"/>
      <c r="I51" s="344"/>
      <c r="J51" s="344"/>
      <c r="K51" s="344"/>
      <c r="L51" s="338">
        <f>IF(G51="",0,COUNTIF($G$15:G51,"○"))</f>
        <v>0</v>
      </c>
      <c r="M51" s="211"/>
    </row>
    <row r="52" spans="1:13" ht="33" customHeight="1">
      <c r="A52" s="23">
        <v>38</v>
      </c>
      <c r="B52" s="340"/>
      <c r="C52" s="341"/>
      <c r="D52" s="341"/>
      <c r="E52" s="342"/>
      <c r="F52" s="342"/>
      <c r="G52" s="343" t="str">
        <f t="shared" ref="G52" si="35">IF(OR(D52="正職",D52="正職（産休等）",D52="臨職",D52="臨職（産休等）",AND(E52=$S$14,F52=$S$14)),$S$14,"")</f>
        <v/>
      </c>
      <c r="H52" s="344"/>
      <c r="I52" s="344"/>
      <c r="J52" s="344"/>
      <c r="K52" s="344"/>
      <c r="L52" s="338">
        <f>IF(G52="",0,COUNTIF($G$15:G52,"○"))</f>
        <v>0</v>
      </c>
      <c r="M52" s="211"/>
    </row>
    <row r="53" spans="1:13" ht="33" customHeight="1">
      <c r="A53" s="23">
        <v>39</v>
      </c>
      <c r="B53" s="340"/>
      <c r="C53" s="341"/>
      <c r="D53" s="341"/>
      <c r="E53" s="342"/>
      <c r="F53" s="342"/>
      <c r="G53" s="343" t="str">
        <f t="shared" ref="G53" si="36">IF(OR(D53="正職",D53="正職（産休等）",D53="臨職",D53="臨職（産休等）",AND(E53=$S$14,F53=$S$14)),$S$14,"")</f>
        <v/>
      </c>
      <c r="H53" s="344"/>
      <c r="I53" s="344"/>
      <c r="J53" s="344"/>
      <c r="K53" s="344"/>
      <c r="L53" s="338">
        <f>IF(G53="",0,COUNTIF($G$15:G53,"○"))</f>
        <v>0</v>
      </c>
      <c r="M53" s="211"/>
    </row>
    <row r="54" spans="1:13" ht="33" customHeight="1">
      <c r="A54" s="23">
        <v>40</v>
      </c>
      <c r="B54" s="340"/>
      <c r="C54" s="341"/>
      <c r="D54" s="341"/>
      <c r="E54" s="342"/>
      <c r="F54" s="342"/>
      <c r="G54" s="343" t="str">
        <f t="shared" ref="G54" si="37">IF(OR(D54="正職",D54="正職（産休等）",D54="臨職",D54="臨職（産休等）",AND(E54=$S$14,F54=$S$14)),$S$14,"")</f>
        <v/>
      </c>
      <c r="H54" s="344"/>
      <c r="I54" s="344"/>
      <c r="J54" s="344"/>
      <c r="K54" s="344"/>
      <c r="L54" s="338">
        <f>IF(G54="",0,COUNTIF($G$15:G54,"○"))</f>
        <v>0</v>
      </c>
      <c r="M54" s="211"/>
    </row>
    <row r="55" spans="1:13" ht="33" customHeight="1">
      <c r="A55" s="23">
        <v>41</v>
      </c>
      <c r="B55" s="340"/>
      <c r="C55" s="341"/>
      <c r="D55" s="341"/>
      <c r="E55" s="342"/>
      <c r="F55" s="342"/>
      <c r="G55" s="343" t="str">
        <f t="shared" ref="G55" si="38">IF(OR(D55="正職",D55="正職（産休等）",D55="臨職",D55="臨職（産休等）",AND(E55=$S$14,F55=$S$14)),$S$14,"")</f>
        <v/>
      </c>
      <c r="H55" s="344"/>
      <c r="I55" s="344"/>
      <c r="J55" s="344"/>
      <c r="K55" s="344"/>
      <c r="L55" s="338">
        <f>IF(G55="",0,COUNTIF($G$15:G55,"○"))</f>
        <v>0</v>
      </c>
      <c r="M55" s="211"/>
    </row>
    <row r="56" spans="1:13" ht="33" customHeight="1">
      <c r="A56" s="23">
        <v>42</v>
      </c>
      <c r="B56" s="340"/>
      <c r="C56" s="341"/>
      <c r="D56" s="341"/>
      <c r="E56" s="342"/>
      <c r="F56" s="342"/>
      <c r="G56" s="343" t="str">
        <f t="shared" ref="G56" si="39">IF(OR(D56="正職",D56="正職（産休等）",D56="臨職",D56="臨職（産休等）",AND(E56=$S$14,F56=$S$14)),$S$14,"")</f>
        <v/>
      </c>
      <c r="H56" s="344"/>
      <c r="I56" s="344"/>
      <c r="J56" s="344"/>
      <c r="K56" s="344"/>
      <c r="L56" s="338">
        <f>IF(G56="",0,COUNTIF($G$15:G56,"○"))</f>
        <v>0</v>
      </c>
      <c r="M56" s="211"/>
    </row>
    <row r="57" spans="1:13" ht="33" customHeight="1">
      <c r="A57" s="23">
        <v>43</v>
      </c>
      <c r="B57" s="340"/>
      <c r="C57" s="341"/>
      <c r="D57" s="341"/>
      <c r="E57" s="342"/>
      <c r="F57" s="342"/>
      <c r="G57" s="343" t="str">
        <f t="shared" ref="G57" si="40">IF(OR(D57="正職",D57="正職（産休等）",D57="臨職",D57="臨職（産休等）",AND(E57=$S$14,F57=$S$14)),$S$14,"")</f>
        <v/>
      </c>
      <c r="H57" s="344"/>
      <c r="I57" s="344"/>
      <c r="J57" s="344"/>
      <c r="K57" s="344"/>
      <c r="L57" s="338">
        <f>IF(G57="",0,COUNTIF($G$15:G57,"○"))</f>
        <v>0</v>
      </c>
      <c r="M57" s="211"/>
    </row>
    <row r="58" spans="1:13" ht="33" customHeight="1">
      <c r="A58" s="23">
        <v>44</v>
      </c>
      <c r="B58" s="340"/>
      <c r="C58" s="341"/>
      <c r="D58" s="341"/>
      <c r="E58" s="342"/>
      <c r="F58" s="342"/>
      <c r="G58" s="343" t="str">
        <f t="shared" ref="G58" si="41">IF(OR(D58="正職",D58="正職（産休等）",D58="臨職",D58="臨職（産休等）",AND(E58=$S$14,F58=$S$14)),$S$14,"")</f>
        <v/>
      </c>
      <c r="H58" s="344"/>
      <c r="I58" s="344"/>
      <c r="J58" s="344"/>
      <c r="K58" s="344"/>
      <c r="L58" s="338">
        <f>IF(G58="",0,COUNTIF($G$15:G58,"○"))</f>
        <v>0</v>
      </c>
      <c r="M58" s="211"/>
    </row>
    <row r="59" spans="1:13" ht="33" customHeight="1">
      <c r="A59" s="23">
        <v>45</v>
      </c>
      <c r="B59" s="340"/>
      <c r="C59" s="341"/>
      <c r="D59" s="341"/>
      <c r="E59" s="342"/>
      <c r="F59" s="342"/>
      <c r="G59" s="343" t="str">
        <f t="shared" ref="G59" si="42">IF(OR(D59="正職",D59="正職（産休等）",D59="臨職",D59="臨職（産休等）",AND(E59=$S$14,F59=$S$14)),$S$14,"")</f>
        <v/>
      </c>
      <c r="H59" s="344"/>
      <c r="I59" s="344"/>
      <c r="J59" s="344"/>
      <c r="K59" s="344"/>
      <c r="L59" s="338">
        <f>IF(G59="",0,COUNTIF($G$15:G59,"○"))</f>
        <v>0</v>
      </c>
      <c r="M59" s="211"/>
    </row>
    <row r="60" spans="1:13" ht="33" customHeight="1">
      <c r="A60" s="23">
        <v>46</v>
      </c>
      <c r="B60" s="340"/>
      <c r="C60" s="341"/>
      <c r="D60" s="341"/>
      <c r="E60" s="342"/>
      <c r="F60" s="342"/>
      <c r="G60" s="343" t="str">
        <f t="shared" ref="G60" si="43">IF(OR(D60="正職",D60="正職（産休等）",D60="臨職",D60="臨職（産休等）",AND(E60=$S$14,F60=$S$14)),$S$14,"")</f>
        <v/>
      </c>
      <c r="H60" s="344"/>
      <c r="I60" s="344"/>
      <c r="J60" s="344"/>
      <c r="K60" s="344"/>
      <c r="L60" s="338">
        <f>IF(G60="",0,COUNTIF($G$15:G60,"○"))</f>
        <v>0</v>
      </c>
      <c r="M60" s="211"/>
    </row>
    <row r="61" spans="1:13" ht="33" customHeight="1">
      <c r="A61" s="23">
        <v>47</v>
      </c>
      <c r="B61" s="340"/>
      <c r="C61" s="341"/>
      <c r="D61" s="341"/>
      <c r="E61" s="342"/>
      <c r="F61" s="342"/>
      <c r="G61" s="343" t="str">
        <f t="shared" ref="G61" si="44">IF(OR(D61="正職",D61="正職（産休等）",D61="臨職",D61="臨職（産休等）",AND(E61=$S$14,F61=$S$14)),$S$14,"")</f>
        <v/>
      </c>
      <c r="H61" s="344"/>
      <c r="I61" s="344"/>
      <c r="J61" s="344"/>
      <c r="K61" s="344"/>
      <c r="L61" s="338">
        <f>IF(G61="",0,COUNTIF($G$15:G61,"○"))</f>
        <v>0</v>
      </c>
      <c r="M61" s="211"/>
    </row>
    <row r="62" spans="1:13" ht="33" customHeight="1">
      <c r="A62" s="23">
        <v>48</v>
      </c>
      <c r="B62" s="340"/>
      <c r="C62" s="341"/>
      <c r="D62" s="341"/>
      <c r="E62" s="342"/>
      <c r="F62" s="342"/>
      <c r="G62" s="343" t="str">
        <f t="shared" ref="G62" si="45">IF(OR(D62="正職",D62="正職（産休等）",D62="臨職",D62="臨職（産休等）",AND(E62=$S$14,F62=$S$14)),$S$14,"")</f>
        <v/>
      </c>
      <c r="H62" s="344"/>
      <c r="I62" s="344"/>
      <c r="J62" s="344"/>
      <c r="K62" s="344"/>
      <c r="L62" s="338">
        <f>IF(G62="",0,COUNTIF($G$15:G62,"○"))</f>
        <v>0</v>
      </c>
      <c r="M62" s="211"/>
    </row>
    <row r="63" spans="1:13" ht="33" customHeight="1">
      <c r="A63" s="23">
        <v>49</v>
      </c>
      <c r="B63" s="340"/>
      <c r="C63" s="341"/>
      <c r="D63" s="341"/>
      <c r="E63" s="342"/>
      <c r="F63" s="342"/>
      <c r="G63" s="343" t="str">
        <f t="shared" ref="G63" si="46">IF(OR(D63="正職",D63="正職（産休等）",D63="臨職",D63="臨職（産休等）",AND(E63=$S$14,F63=$S$14)),$S$14,"")</f>
        <v/>
      </c>
      <c r="H63" s="344"/>
      <c r="I63" s="344"/>
      <c r="J63" s="344"/>
      <c r="K63" s="344"/>
      <c r="L63" s="338">
        <f>IF(G63="",0,COUNTIF($G$15:G63,"○"))</f>
        <v>0</v>
      </c>
      <c r="M63" s="211"/>
    </row>
    <row r="64" spans="1:13" ht="33" customHeight="1">
      <c r="A64" s="23">
        <v>50</v>
      </c>
      <c r="B64" s="340"/>
      <c r="C64" s="341"/>
      <c r="D64" s="341"/>
      <c r="E64" s="342"/>
      <c r="F64" s="342"/>
      <c r="G64" s="343" t="str">
        <f t="shared" ref="G64" si="47">IF(OR(D64="正職",D64="正職（産休等）",D64="臨職",D64="臨職（産休等）",AND(E64=$S$14,F64=$S$14)),$S$14,"")</f>
        <v/>
      </c>
      <c r="H64" s="344"/>
      <c r="I64" s="344"/>
      <c r="J64" s="344"/>
      <c r="K64" s="344"/>
      <c r="L64" s="338">
        <f>IF(G64="",0,COUNTIF($G$15:G64,"○"))</f>
        <v>0</v>
      </c>
      <c r="M64" s="211"/>
    </row>
    <row r="65" spans="1:13" ht="33" customHeight="1">
      <c r="A65" s="23">
        <v>51</v>
      </c>
      <c r="B65" s="340"/>
      <c r="C65" s="341"/>
      <c r="D65" s="341"/>
      <c r="E65" s="342"/>
      <c r="F65" s="342"/>
      <c r="G65" s="343" t="str">
        <f t="shared" ref="G65" si="48">IF(OR(D65="正職",D65="正職（産休等）",D65="臨職",D65="臨職（産休等）",AND(E65=$S$14,F65=$S$14)),$S$14,"")</f>
        <v/>
      </c>
      <c r="H65" s="344"/>
      <c r="I65" s="344"/>
      <c r="J65" s="344"/>
      <c r="K65" s="344"/>
      <c r="L65" s="338">
        <f>IF(G65="",0,COUNTIF($G$15:G65,"○"))</f>
        <v>0</v>
      </c>
      <c r="M65" s="211"/>
    </row>
    <row r="66" spans="1:13" ht="33" customHeight="1">
      <c r="A66" s="23">
        <v>52</v>
      </c>
      <c r="B66" s="340"/>
      <c r="C66" s="341"/>
      <c r="D66" s="341"/>
      <c r="E66" s="342"/>
      <c r="F66" s="342"/>
      <c r="G66" s="343" t="str">
        <f t="shared" ref="G66" si="49">IF(OR(D66="正職",D66="正職（産休等）",D66="臨職",D66="臨職（産休等）",AND(E66=$S$14,F66=$S$14)),$S$14,"")</f>
        <v/>
      </c>
      <c r="H66" s="344"/>
      <c r="I66" s="344"/>
      <c r="J66" s="344"/>
      <c r="K66" s="344"/>
      <c r="L66" s="338">
        <f>IF(G66="",0,COUNTIF($G$15:G66,"○"))</f>
        <v>0</v>
      </c>
      <c r="M66" s="211"/>
    </row>
    <row r="67" spans="1:13" ht="33" customHeight="1">
      <c r="A67" s="23">
        <v>53</v>
      </c>
      <c r="B67" s="340"/>
      <c r="C67" s="341"/>
      <c r="D67" s="341"/>
      <c r="E67" s="342"/>
      <c r="F67" s="342"/>
      <c r="G67" s="343" t="str">
        <f t="shared" ref="G67" si="50">IF(OR(D67="正職",D67="正職（産休等）",D67="臨職",D67="臨職（産休等）",AND(E67=$S$14,F67=$S$14)),$S$14,"")</f>
        <v/>
      </c>
      <c r="H67" s="344"/>
      <c r="I67" s="344"/>
      <c r="J67" s="344"/>
      <c r="K67" s="344"/>
      <c r="L67" s="338">
        <f>IF(G67="",0,COUNTIF($G$15:G67,"○"))</f>
        <v>0</v>
      </c>
      <c r="M67" s="211"/>
    </row>
    <row r="68" spans="1:13" ht="33" customHeight="1">
      <c r="A68" s="23">
        <v>54</v>
      </c>
      <c r="B68" s="340"/>
      <c r="C68" s="341"/>
      <c r="D68" s="341"/>
      <c r="E68" s="342"/>
      <c r="F68" s="342"/>
      <c r="G68" s="343" t="str">
        <f t="shared" ref="G68" si="51">IF(OR(D68="正職",D68="正職（産休等）",D68="臨職",D68="臨職（産休等）",AND(E68=$S$14,F68=$S$14)),$S$14,"")</f>
        <v/>
      </c>
      <c r="H68" s="344"/>
      <c r="I68" s="344"/>
      <c r="J68" s="344"/>
      <c r="K68" s="344"/>
      <c r="L68" s="338">
        <f>IF(G68="",0,COUNTIF($G$15:G68,"○"))</f>
        <v>0</v>
      </c>
      <c r="M68" s="211"/>
    </row>
    <row r="69" spans="1:13" ht="33" customHeight="1">
      <c r="A69" s="23">
        <v>55</v>
      </c>
      <c r="B69" s="340"/>
      <c r="C69" s="341"/>
      <c r="D69" s="341"/>
      <c r="E69" s="342"/>
      <c r="F69" s="342"/>
      <c r="G69" s="343" t="str">
        <f t="shared" ref="G69" si="52">IF(OR(D69="正職",D69="正職（産休等）",D69="臨職",D69="臨職（産休等）",AND(E69=$S$14,F69=$S$14)),$S$14,"")</f>
        <v/>
      </c>
      <c r="H69" s="344"/>
      <c r="I69" s="344"/>
      <c r="J69" s="344"/>
      <c r="K69" s="344"/>
      <c r="L69" s="338">
        <f>IF(G69="",0,COUNTIF($G$15:G69,"○"))</f>
        <v>0</v>
      </c>
      <c r="M69" s="211"/>
    </row>
    <row r="70" spans="1:13" ht="33" customHeight="1">
      <c r="A70" s="23">
        <v>56</v>
      </c>
      <c r="B70" s="340"/>
      <c r="C70" s="341"/>
      <c r="D70" s="341"/>
      <c r="E70" s="342"/>
      <c r="F70" s="342"/>
      <c r="G70" s="343" t="str">
        <f t="shared" ref="G70" si="53">IF(OR(D70="正職",D70="正職（産休等）",D70="臨職",D70="臨職（産休等）",AND(E70=$S$14,F70=$S$14)),$S$14,"")</f>
        <v/>
      </c>
      <c r="H70" s="344"/>
      <c r="I70" s="344"/>
      <c r="J70" s="344"/>
      <c r="K70" s="344"/>
      <c r="L70" s="338">
        <f>IF(G70="",0,COUNTIF($G$15:G70,"○"))</f>
        <v>0</v>
      </c>
      <c r="M70" s="211"/>
    </row>
    <row r="71" spans="1:13" ht="33" customHeight="1">
      <c r="A71" s="23">
        <v>57</v>
      </c>
      <c r="B71" s="340"/>
      <c r="C71" s="341"/>
      <c r="D71" s="341"/>
      <c r="E71" s="342"/>
      <c r="F71" s="342"/>
      <c r="G71" s="343" t="str">
        <f t="shared" ref="G71" si="54">IF(OR(D71="正職",D71="正職（産休等）",D71="臨職",D71="臨職（産休等）",AND(E71=$S$14,F71=$S$14)),$S$14,"")</f>
        <v/>
      </c>
      <c r="H71" s="344"/>
      <c r="I71" s="344"/>
      <c r="J71" s="344"/>
      <c r="K71" s="344"/>
      <c r="L71" s="338">
        <f>IF(G71="",0,COUNTIF($G$15:G71,"○"))</f>
        <v>0</v>
      </c>
      <c r="M71" s="211"/>
    </row>
    <row r="72" spans="1:13" ht="33" customHeight="1">
      <c r="A72" s="23">
        <v>58</v>
      </c>
      <c r="B72" s="340"/>
      <c r="C72" s="341"/>
      <c r="D72" s="341"/>
      <c r="E72" s="342"/>
      <c r="F72" s="342"/>
      <c r="G72" s="343" t="str">
        <f t="shared" ref="G72" si="55">IF(OR(D72="正職",D72="正職（産休等）",D72="臨職",D72="臨職（産休等）",AND(E72=$S$14,F72=$S$14)),$S$14,"")</f>
        <v/>
      </c>
      <c r="H72" s="344"/>
      <c r="I72" s="344"/>
      <c r="J72" s="344"/>
      <c r="K72" s="344"/>
      <c r="L72" s="338">
        <f>IF(G72="",0,COUNTIF($G$15:G72,"○"))</f>
        <v>0</v>
      </c>
      <c r="M72" s="211"/>
    </row>
    <row r="73" spans="1:13" ht="33" customHeight="1">
      <c r="A73" s="23">
        <v>59</v>
      </c>
      <c r="B73" s="340"/>
      <c r="C73" s="341"/>
      <c r="D73" s="341"/>
      <c r="E73" s="342"/>
      <c r="F73" s="342"/>
      <c r="G73" s="343" t="str">
        <f t="shared" ref="G73" si="56">IF(OR(D73="正職",D73="正職（産休等）",D73="臨職",D73="臨職（産休等）",AND(E73=$S$14,F73=$S$14)),$S$14,"")</f>
        <v/>
      </c>
      <c r="H73" s="344"/>
      <c r="I73" s="344"/>
      <c r="J73" s="344"/>
      <c r="K73" s="344"/>
      <c r="L73" s="338">
        <f>IF(G73="",0,COUNTIF($G$15:G73,"○"))</f>
        <v>0</v>
      </c>
      <c r="M73" s="211"/>
    </row>
    <row r="74" spans="1:13" ht="33" customHeight="1">
      <c r="A74" s="23">
        <v>60</v>
      </c>
      <c r="B74" s="340"/>
      <c r="C74" s="341"/>
      <c r="D74" s="341"/>
      <c r="E74" s="342"/>
      <c r="F74" s="342"/>
      <c r="G74" s="343" t="str">
        <f t="shared" ref="G74" si="57">IF(OR(D74="正職",D74="正職（産休等）",D74="臨職",D74="臨職（産休等）",AND(E74=$S$14,F74=$S$14)),$S$14,"")</f>
        <v/>
      </c>
      <c r="H74" s="344"/>
      <c r="I74" s="344"/>
      <c r="J74" s="344"/>
      <c r="K74" s="344"/>
      <c r="L74" s="338">
        <f>IF(G74="",0,COUNTIF($G$15:G74,"○"))</f>
        <v>0</v>
      </c>
      <c r="M74" s="211"/>
    </row>
    <row r="75" spans="1:13" ht="33" customHeight="1">
      <c r="A75" s="23">
        <v>61</v>
      </c>
      <c r="B75" s="340"/>
      <c r="C75" s="341"/>
      <c r="D75" s="341"/>
      <c r="E75" s="342"/>
      <c r="F75" s="342"/>
      <c r="G75" s="343" t="str">
        <f t="shared" ref="G75" si="58">IF(OR(D75="正職",D75="正職（産休等）",D75="臨職",D75="臨職（産休等）",AND(E75=$S$14,F75=$S$14)),$S$14,"")</f>
        <v/>
      </c>
      <c r="H75" s="344"/>
      <c r="I75" s="344"/>
      <c r="J75" s="344"/>
      <c r="K75" s="344"/>
      <c r="L75" s="338">
        <f>IF(G75="",0,COUNTIF($G$15:G75,"○"))</f>
        <v>0</v>
      </c>
      <c r="M75" s="211"/>
    </row>
    <row r="76" spans="1:13" ht="33" customHeight="1">
      <c r="A76" s="23">
        <v>62</v>
      </c>
      <c r="B76" s="340"/>
      <c r="C76" s="341"/>
      <c r="D76" s="341"/>
      <c r="E76" s="342"/>
      <c r="F76" s="342"/>
      <c r="G76" s="343" t="str">
        <f t="shared" ref="G76" si="59">IF(OR(D76="正職",D76="正職（産休等）",D76="臨職",D76="臨職（産休等）",AND(E76=$S$14,F76=$S$14)),$S$14,"")</f>
        <v/>
      </c>
      <c r="H76" s="344"/>
      <c r="I76" s="344"/>
      <c r="J76" s="344"/>
      <c r="K76" s="344"/>
      <c r="L76" s="338">
        <f>IF(G76="",0,COUNTIF($G$15:G76,"○"))</f>
        <v>0</v>
      </c>
      <c r="M76" s="211"/>
    </row>
    <row r="77" spans="1:13" ht="33" customHeight="1">
      <c r="A77" s="23">
        <v>63</v>
      </c>
      <c r="B77" s="340"/>
      <c r="C77" s="341"/>
      <c r="D77" s="341"/>
      <c r="E77" s="342"/>
      <c r="F77" s="342"/>
      <c r="G77" s="343" t="str">
        <f t="shared" ref="G77" si="60">IF(OR(D77="正職",D77="正職（産休等）",D77="臨職",D77="臨職（産休等）",AND(E77=$S$14,F77=$S$14)),$S$14,"")</f>
        <v/>
      </c>
      <c r="H77" s="344"/>
      <c r="I77" s="344"/>
      <c r="J77" s="344"/>
      <c r="K77" s="344"/>
      <c r="L77" s="338">
        <f>IF(G77="",0,COUNTIF($G$15:G77,"○"))</f>
        <v>0</v>
      </c>
      <c r="M77" s="211"/>
    </row>
    <row r="78" spans="1:13" ht="33" customHeight="1">
      <c r="A78" s="23">
        <v>64</v>
      </c>
      <c r="B78" s="340"/>
      <c r="C78" s="341"/>
      <c r="D78" s="341"/>
      <c r="E78" s="342"/>
      <c r="F78" s="342"/>
      <c r="G78" s="343" t="str">
        <f t="shared" ref="G78" si="61">IF(OR(D78="正職",D78="正職（産休等）",D78="臨職",D78="臨職（産休等）",AND(E78=$S$14,F78=$S$14)),$S$14,"")</f>
        <v/>
      </c>
      <c r="H78" s="344"/>
      <c r="I78" s="344"/>
      <c r="J78" s="344"/>
      <c r="K78" s="344"/>
      <c r="L78" s="338">
        <f>IF(G78="",0,COUNTIF($G$15:G78,"○"))</f>
        <v>0</v>
      </c>
      <c r="M78" s="211"/>
    </row>
    <row r="79" spans="1:13" ht="33" customHeight="1">
      <c r="A79" s="23">
        <v>65</v>
      </c>
      <c r="B79" s="340"/>
      <c r="C79" s="341"/>
      <c r="D79" s="341"/>
      <c r="E79" s="342"/>
      <c r="F79" s="342"/>
      <c r="G79" s="343" t="str">
        <f t="shared" ref="G79" si="62">IF(OR(D79="正職",D79="正職（産休等）",D79="臨職",D79="臨職（産休等）",AND(E79=$S$14,F79=$S$14)),$S$14,"")</f>
        <v/>
      </c>
      <c r="H79" s="344"/>
      <c r="I79" s="344"/>
      <c r="J79" s="344"/>
      <c r="K79" s="344"/>
      <c r="L79" s="338">
        <f>IF(G79="",0,COUNTIF($G$15:G79,"○"))</f>
        <v>0</v>
      </c>
      <c r="M79" s="211"/>
    </row>
    <row r="80" spans="1:13" ht="33" customHeight="1">
      <c r="A80" s="23">
        <v>66</v>
      </c>
      <c r="B80" s="340"/>
      <c r="C80" s="341"/>
      <c r="D80" s="341"/>
      <c r="E80" s="342"/>
      <c r="F80" s="342"/>
      <c r="G80" s="343" t="str">
        <f t="shared" ref="G80" si="63">IF(OR(D80="正職",D80="正職（産休等）",D80="臨職",D80="臨職（産休等）",AND(E80=$S$14,F80=$S$14)),$S$14,"")</f>
        <v/>
      </c>
      <c r="H80" s="344"/>
      <c r="I80" s="344"/>
      <c r="J80" s="344"/>
      <c r="K80" s="344"/>
      <c r="L80" s="338">
        <f>IF(G80="",0,COUNTIF($G$15:G80,"○"))</f>
        <v>0</v>
      </c>
      <c r="M80" s="211"/>
    </row>
    <row r="81" spans="1:13" ht="33" customHeight="1">
      <c r="A81" s="23">
        <v>67</v>
      </c>
      <c r="B81" s="340"/>
      <c r="C81" s="341"/>
      <c r="D81" s="341"/>
      <c r="E81" s="342"/>
      <c r="F81" s="342"/>
      <c r="G81" s="343" t="str">
        <f t="shared" ref="G81" si="64">IF(OR(D81="正職",D81="正職（産休等）",D81="臨職",D81="臨職（産休等）",AND(E81=$S$14,F81=$S$14)),$S$14,"")</f>
        <v/>
      </c>
      <c r="H81" s="344"/>
      <c r="I81" s="344"/>
      <c r="J81" s="344"/>
      <c r="K81" s="344"/>
      <c r="L81" s="338">
        <f>IF(G81="",0,COUNTIF($G$15:G81,"○"))</f>
        <v>0</v>
      </c>
      <c r="M81" s="211"/>
    </row>
    <row r="82" spans="1:13" ht="33" customHeight="1">
      <c r="A82" s="23">
        <v>68</v>
      </c>
      <c r="B82" s="340"/>
      <c r="C82" s="341"/>
      <c r="D82" s="341"/>
      <c r="E82" s="342"/>
      <c r="F82" s="342"/>
      <c r="G82" s="343" t="str">
        <f t="shared" ref="G82" si="65">IF(OR(D82="正職",D82="正職（産休等）",D82="臨職",D82="臨職（産休等）",AND(E82=$S$14,F82=$S$14)),$S$14,"")</f>
        <v/>
      </c>
      <c r="H82" s="344"/>
      <c r="I82" s="344"/>
      <c r="J82" s="344"/>
      <c r="K82" s="344"/>
      <c r="L82" s="338">
        <f>IF(G82="",0,COUNTIF($G$15:G82,"○"))</f>
        <v>0</v>
      </c>
      <c r="M82" s="211"/>
    </row>
    <row r="83" spans="1:13" ht="33" customHeight="1">
      <c r="A83" s="23">
        <v>69</v>
      </c>
      <c r="B83" s="340"/>
      <c r="C83" s="341"/>
      <c r="D83" s="341"/>
      <c r="E83" s="342"/>
      <c r="F83" s="342"/>
      <c r="G83" s="343" t="str">
        <f t="shared" ref="G83" si="66">IF(OR(D83="正職",D83="正職（産休等）",D83="臨職",D83="臨職（産休等）",AND(E83=$S$14,F83=$S$14)),$S$14,"")</f>
        <v/>
      </c>
      <c r="H83" s="344"/>
      <c r="I83" s="344"/>
      <c r="J83" s="344"/>
      <c r="K83" s="344"/>
      <c r="L83" s="338">
        <f>IF(G83="",0,COUNTIF($G$15:G83,"○"))</f>
        <v>0</v>
      </c>
      <c r="M83" s="211"/>
    </row>
    <row r="84" spans="1:13" ht="33" customHeight="1">
      <c r="A84" s="23">
        <v>70</v>
      </c>
      <c r="B84" s="340"/>
      <c r="C84" s="341"/>
      <c r="D84" s="341"/>
      <c r="E84" s="342"/>
      <c r="F84" s="342"/>
      <c r="G84" s="343" t="str">
        <f t="shared" ref="G84" si="67">IF(OR(D84="正職",D84="正職（産休等）",D84="臨職",D84="臨職（産休等）",AND(E84=$S$14,F84=$S$14)),$S$14,"")</f>
        <v/>
      </c>
      <c r="H84" s="344"/>
      <c r="I84" s="344"/>
      <c r="J84" s="344"/>
      <c r="K84" s="344"/>
      <c r="L84" s="338">
        <f>IF(G84="",0,COUNTIF($G$15:G84,"○"))</f>
        <v>0</v>
      </c>
      <c r="M84" s="211"/>
    </row>
    <row r="85" spans="1:13" ht="33" customHeight="1">
      <c r="A85" s="23">
        <v>71</v>
      </c>
      <c r="B85" s="340"/>
      <c r="C85" s="341"/>
      <c r="D85" s="341"/>
      <c r="E85" s="342"/>
      <c r="F85" s="342"/>
      <c r="G85" s="343" t="str">
        <f t="shared" ref="G85" si="68">IF(OR(D85="正職",D85="正職（産休等）",D85="臨職",D85="臨職（産休等）",AND(E85=$S$14,F85=$S$14)),$S$14,"")</f>
        <v/>
      </c>
      <c r="H85" s="344"/>
      <c r="I85" s="344"/>
      <c r="J85" s="344"/>
      <c r="K85" s="344"/>
      <c r="L85" s="338">
        <f>IF(G85="",0,COUNTIF($G$15:G85,"○"))</f>
        <v>0</v>
      </c>
      <c r="M85" s="211"/>
    </row>
    <row r="86" spans="1:13" ht="33" customHeight="1">
      <c r="A86" s="23">
        <v>72</v>
      </c>
      <c r="B86" s="340"/>
      <c r="C86" s="341"/>
      <c r="D86" s="341"/>
      <c r="E86" s="342"/>
      <c r="F86" s="342"/>
      <c r="G86" s="343" t="str">
        <f t="shared" ref="G86" si="69">IF(OR(D86="正職",D86="正職（産休等）",D86="臨職",D86="臨職（産休等）",AND(E86=$S$14,F86=$S$14)),$S$14,"")</f>
        <v/>
      </c>
      <c r="H86" s="344"/>
      <c r="I86" s="344"/>
      <c r="J86" s="344"/>
      <c r="K86" s="344"/>
      <c r="L86" s="338">
        <f>IF(G86="",0,COUNTIF($G$15:G86,"○"))</f>
        <v>0</v>
      </c>
      <c r="M86" s="211"/>
    </row>
    <row r="87" spans="1:13" ht="33" customHeight="1">
      <c r="A87" s="23">
        <v>73</v>
      </c>
      <c r="B87" s="340"/>
      <c r="C87" s="341"/>
      <c r="D87" s="341"/>
      <c r="E87" s="342"/>
      <c r="F87" s="342"/>
      <c r="G87" s="343" t="str">
        <f t="shared" ref="G87" si="70">IF(OR(D87="正職",D87="正職（産休等）",D87="臨職",D87="臨職（産休等）",AND(E87=$S$14,F87=$S$14)),$S$14,"")</f>
        <v/>
      </c>
      <c r="H87" s="344"/>
      <c r="I87" s="344"/>
      <c r="J87" s="344"/>
      <c r="K87" s="344"/>
      <c r="L87" s="338">
        <f>IF(G87="",0,COUNTIF($G$15:G87,"○"))</f>
        <v>0</v>
      </c>
      <c r="M87" s="211"/>
    </row>
    <row r="88" spans="1:13" ht="33" customHeight="1">
      <c r="A88" s="23">
        <v>74</v>
      </c>
      <c r="B88" s="340"/>
      <c r="C88" s="341"/>
      <c r="D88" s="341"/>
      <c r="E88" s="342"/>
      <c r="F88" s="342"/>
      <c r="G88" s="343" t="str">
        <f t="shared" ref="G88" si="71">IF(OR(D88="正職",D88="正職（産休等）",D88="臨職",D88="臨職（産休等）",AND(E88=$S$14,F88=$S$14)),$S$14,"")</f>
        <v/>
      </c>
      <c r="H88" s="344"/>
      <c r="I88" s="344"/>
      <c r="J88" s="344"/>
      <c r="K88" s="344"/>
      <c r="L88" s="338">
        <f>IF(G88="",0,COUNTIF($G$15:G88,"○"))</f>
        <v>0</v>
      </c>
      <c r="M88" s="211"/>
    </row>
    <row r="89" spans="1:13" ht="33" customHeight="1">
      <c r="A89" s="23">
        <v>75</v>
      </c>
      <c r="B89" s="340"/>
      <c r="C89" s="341"/>
      <c r="D89" s="341"/>
      <c r="E89" s="342"/>
      <c r="F89" s="342"/>
      <c r="G89" s="343" t="str">
        <f t="shared" ref="G89" si="72">IF(OR(D89="正職",D89="正職（産休等）",D89="臨職",D89="臨職（産休等）",AND(E89=$S$14,F89=$S$14)),$S$14,"")</f>
        <v/>
      </c>
      <c r="H89" s="344"/>
      <c r="I89" s="344"/>
      <c r="J89" s="344"/>
      <c r="K89" s="344"/>
      <c r="L89" s="338">
        <f>IF(G89="",0,COUNTIF($G$15:G89,"○"))</f>
        <v>0</v>
      </c>
      <c r="M89" s="211"/>
    </row>
    <row r="90" spans="1:13" ht="33" customHeight="1">
      <c r="A90" s="23">
        <v>76</v>
      </c>
      <c r="B90" s="340"/>
      <c r="C90" s="341"/>
      <c r="D90" s="341"/>
      <c r="E90" s="342"/>
      <c r="F90" s="342"/>
      <c r="G90" s="343" t="str">
        <f t="shared" ref="G90" si="73">IF(OR(D90="正職",D90="正職（産休等）",D90="臨職",D90="臨職（産休等）",AND(E90=$S$14,F90=$S$14)),$S$14,"")</f>
        <v/>
      </c>
      <c r="H90" s="344"/>
      <c r="I90" s="344"/>
      <c r="J90" s="344"/>
      <c r="K90" s="344"/>
      <c r="L90" s="338">
        <f>IF(G90="",0,COUNTIF($G$15:G90,"○"))</f>
        <v>0</v>
      </c>
      <c r="M90" s="211"/>
    </row>
    <row r="91" spans="1:13" ht="33" customHeight="1">
      <c r="A91" s="23">
        <v>77</v>
      </c>
      <c r="B91" s="340"/>
      <c r="C91" s="341"/>
      <c r="D91" s="341"/>
      <c r="E91" s="342"/>
      <c r="F91" s="342"/>
      <c r="G91" s="343" t="str">
        <f t="shared" ref="G91" si="74">IF(OR(D91="正職",D91="正職（産休等）",D91="臨職",D91="臨職（産休等）",AND(E91=$S$14,F91=$S$14)),$S$14,"")</f>
        <v/>
      </c>
      <c r="H91" s="344"/>
      <c r="I91" s="344"/>
      <c r="J91" s="344"/>
      <c r="K91" s="344"/>
      <c r="L91" s="338">
        <f>IF(G91="",0,COUNTIF($G$15:G91,"○"))</f>
        <v>0</v>
      </c>
      <c r="M91" s="211"/>
    </row>
    <row r="92" spans="1:13" ht="33" customHeight="1">
      <c r="A92" s="23">
        <v>78</v>
      </c>
      <c r="B92" s="340"/>
      <c r="C92" s="341"/>
      <c r="D92" s="341"/>
      <c r="E92" s="342"/>
      <c r="F92" s="342"/>
      <c r="G92" s="343" t="str">
        <f t="shared" ref="G92" si="75">IF(OR(D92="正職",D92="正職（産休等）",D92="臨職",D92="臨職（産休等）",AND(E92=$S$14,F92=$S$14)),$S$14,"")</f>
        <v/>
      </c>
      <c r="H92" s="344"/>
      <c r="I92" s="344"/>
      <c r="J92" s="344"/>
      <c r="K92" s="344"/>
      <c r="L92" s="338">
        <f>IF(G92="",0,COUNTIF($G$15:G92,"○"))</f>
        <v>0</v>
      </c>
      <c r="M92" s="211"/>
    </row>
    <row r="93" spans="1:13" ht="33" customHeight="1">
      <c r="A93" s="23">
        <v>79</v>
      </c>
      <c r="B93" s="340"/>
      <c r="C93" s="341"/>
      <c r="D93" s="341"/>
      <c r="E93" s="342"/>
      <c r="F93" s="342"/>
      <c r="G93" s="343" t="str">
        <f t="shared" ref="G93" si="76">IF(OR(D93="正職",D93="正職（産休等）",D93="臨職",D93="臨職（産休等）",AND(E93=$S$14,F93=$S$14)),$S$14,"")</f>
        <v/>
      </c>
      <c r="H93" s="344"/>
      <c r="I93" s="344"/>
      <c r="J93" s="344"/>
      <c r="K93" s="344"/>
      <c r="L93" s="338">
        <f>IF(G93="",0,COUNTIF($G$15:G93,"○"))</f>
        <v>0</v>
      </c>
      <c r="M93" s="211"/>
    </row>
    <row r="94" spans="1:13" ht="33" customHeight="1">
      <c r="A94" s="23">
        <v>80</v>
      </c>
      <c r="B94" s="340"/>
      <c r="C94" s="341"/>
      <c r="D94" s="341"/>
      <c r="E94" s="342"/>
      <c r="F94" s="342"/>
      <c r="G94" s="343" t="str">
        <f t="shared" ref="G94" si="77">IF(OR(D94="正職",D94="正職（産休等）",D94="臨職",D94="臨職（産休等）",AND(E94=$S$14,F94=$S$14)),$S$14,"")</f>
        <v/>
      </c>
      <c r="H94" s="344"/>
      <c r="I94" s="344"/>
      <c r="J94" s="344"/>
      <c r="K94" s="344"/>
      <c r="L94" s="338">
        <f>IF(G94="",0,COUNTIF($G$15:G94,"○"))</f>
        <v>0</v>
      </c>
      <c r="M94" s="211"/>
    </row>
    <row r="95" spans="1:13" ht="33" customHeight="1">
      <c r="A95" s="23">
        <v>81</v>
      </c>
      <c r="B95" s="340"/>
      <c r="C95" s="341"/>
      <c r="D95" s="341"/>
      <c r="E95" s="342"/>
      <c r="F95" s="342"/>
      <c r="G95" s="343" t="str">
        <f t="shared" ref="G95" si="78">IF(OR(D95="正職",D95="正職（産休等）",D95="臨職",D95="臨職（産休等）",AND(E95=$S$14,F95=$S$14)),$S$14,"")</f>
        <v/>
      </c>
      <c r="H95" s="344"/>
      <c r="I95" s="344"/>
      <c r="J95" s="344"/>
      <c r="K95" s="344"/>
      <c r="L95" s="338">
        <f>IF(G95="",0,COUNTIF($G$15:G95,"○"))</f>
        <v>0</v>
      </c>
      <c r="M95" s="211"/>
    </row>
    <row r="96" spans="1:13" ht="33" customHeight="1">
      <c r="A96" s="23">
        <v>82</v>
      </c>
      <c r="B96" s="340"/>
      <c r="C96" s="341"/>
      <c r="D96" s="341"/>
      <c r="E96" s="342"/>
      <c r="F96" s="342"/>
      <c r="G96" s="343" t="str">
        <f t="shared" ref="G96" si="79">IF(OR(D96="正職",D96="正職（産休等）",D96="臨職",D96="臨職（産休等）",AND(E96=$S$14,F96=$S$14)),$S$14,"")</f>
        <v/>
      </c>
      <c r="H96" s="344"/>
      <c r="I96" s="344"/>
      <c r="J96" s="344"/>
      <c r="K96" s="344"/>
      <c r="L96" s="338">
        <f>IF(G96="",0,COUNTIF($G$15:G96,"○"))</f>
        <v>0</v>
      </c>
      <c r="M96" s="211"/>
    </row>
    <row r="97" spans="1:13" ht="33" customHeight="1">
      <c r="A97" s="23">
        <v>83</v>
      </c>
      <c r="B97" s="340"/>
      <c r="C97" s="341"/>
      <c r="D97" s="341"/>
      <c r="E97" s="342"/>
      <c r="F97" s="342"/>
      <c r="G97" s="343" t="str">
        <f t="shared" ref="G97" si="80">IF(OR(D97="正職",D97="正職（産休等）",D97="臨職",D97="臨職（産休等）",AND(E97=$S$14,F97=$S$14)),$S$14,"")</f>
        <v/>
      </c>
      <c r="H97" s="344"/>
      <c r="I97" s="344"/>
      <c r="J97" s="344"/>
      <c r="K97" s="344"/>
      <c r="L97" s="338">
        <f>IF(G97="",0,COUNTIF($G$15:G97,"○"))</f>
        <v>0</v>
      </c>
      <c r="M97" s="211"/>
    </row>
    <row r="98" spans="1:13" ht="33" customHeight="1">
      <c r="A98" s="23">
        <v>84</v>
      </c>
      <c r="B98" s="340"/>
      <c r="C98" s="341"/>
      <c r="D98" s="341"/>
      <c r="E98" s="342"/>
      <c r="F98" s="342"/>
      <c r="G98" s="343" t="str">
        <f t="shared" ref="G98" si="81">IF(OR(D98="正職",D98="正職（産休等）",D98="臨職",D98="臨職（産休等）",AND(E98=$S$14,F98=$S$14)),$S$14,"")</f>
        <v/>
      </c>
      <c r="H98" s="344"/>
      <c r="I98" s="344"/>
      <c r="J98" s="344"/>
      <c r="K98" s="344"/>
      <c r="L98" s="338">
        <f>IF(G98="",0,COUNTIF($G$15:G98,"○"))</f>
        <v>0</v>
      </c>
      <c r="M98" s="211"/>
    </row>
    <row r="99" spans="1:13" ht="33" customHeight="1">
      <c r="A99" s="23">
        <v>85</v>
      </c>
      <c r="B99" s="340"/>
      <c r="C99" s="341"/>
      <c r="D99" s="341"/>
      <c r="E99" s="342"/>
      <c r="F99" s="342"/>
      <c r="G99" s="343" t="str">
        <f t="shared" ref="G99" si="82">IF(OR(D99="正職",D99="正職（産休等）",D99="臨職",D99="臨職（産休等）",AND(E99=$S$14,F99=$S$14)),$S$14,"")</f>
        <v/>
      </c>
      <c r="H99" s="344"/>
      <c r="I99" s="344"/>
      <c r="J99" s="344"/>
      <c r="K99" s="344"/>
      <c r="L99" s="338">
        <f>IF(G99="",0,COUNTIF($G$15:G99,"○"))</f>
        <v>0</v>
      </c>
      <c r="M99" s="211"/>
    </row>
    <row r="100" spans="1:13" ht="33" customHeight="1">
      <c r="A100" s="23">
        <v>86</v>
      </c>
      <c r="B100" s="340"/>
      <c r="C100" s="341"/>
      <c r="D100" s="341"/>
      <c r="E100" s="342"/>
      <c r="F100" s="342"/>
      <c r="G100" s="343" t="str">
        <f t="shared" ref="G100" si="83">IF(OR(D100="正職",D100="正職（産休等）",D100="臨職",D100="臨職（産休等）",AND(E100=$S$14,F100=$S$14)),$S$14,"")</f>
        <v/>
      </c>
      <c r="H100" s="344"/>
      <c r="I100" s="344"/>
      <c r="J100" s="344"/>
      <c r="K100" s="344"/>
      <c r="L100" s="338">
        <f>IF(G100="",0,COUNTIF($G$15:G100,"○"))</f>
        <v>0</v>
      </c>
      <c r="M100" s="211"/>
    </row>
    <row r="101" spans="1:13" ht="33" customHeight="1">
      <c r="A101" s="23">
        <v>87</v>
      </c>
      <c r="B101" s="340"/>
      <c r="C101" s="341"/>
      <c r="D101" s="341"/>
      <c r="E101" s="342"/>
      <c r="F101" s="342"/>
      <c r="G101" s="343" t="str">
        <f t="shared" ref="G101" si="84">IF(OR(D101="正職",D101="正職（産休等）",D101="臨職",D101="臨職（産休等）",AND(E101=$S$14,F101=$S$14)),$S$14,"")</f>
        <v/>
      </c>
      <c r="H101" s="344"/>
      <c r="I101" s="344"/>
      <c r="J101" s="344"/>
      <c r="K101" s="344"/>
      <c r="L101" s="338">
        <f>IF(G101="",0,COUNTIF($G$15:G101,"○"))</f>
        <v>0</v>
      </c>
      <c r="M101" s="211"/>
    </row>
    <row r="102" spans="1:13" ht="33" customHeight="1">
      <c r="A102" s="23">
        <v>88</v>
      </c>
      <c r="B102" s="340"/>
      <c r="C102" s="341"/>
      <c r="D102" s="341"/>
      <c r="E102" s="342"/>
      <c r="F102" s="342"/>
      <c r="G102" s="343" t="str">
        <f t="shared" ref="G102" si="85">IF(OR(D102="正職",D102="正職（産休等）",D102="臨職",D102="臨職（産休等）",AND(E102=$S$14,F102=$S$14)),$S$14,"")</f>
        <v/>
      </c>
      <c r="H102" s="344"/>
      <c r="I102" s="344"/>
      <c r="J102" s="344"/>
      <c r="K102" s="344"/>
      <c r="L102" s="338">
        <f>IF(G102="",0,COUNTIF($G$15:G102,"○"))</f>
        <v>0</v>
      </c>
      <c r="M102" s="211"/>
    </row>
    <row r="103" spans="1:13" ht="33" customHeight="1">
      <c r="A103" s="23">
        <v>89</v>
      </c>
      <c r="B103" s="340"/>
      <c r="C103" s="341"/>
      <c r="D103" s="341"/>
      <c r="E103" s="342"/>
      <c r="F103" s="342"/>
      <c r="G103" s="343" t="str">
        <f t="shared" ref="G103" si="86">IF(OR(D103="正職",D103="正職（産休等）",D103="臨職",D103="臨職（産休等）",AND(E103=$S$14,F103=$S$14)),$S$14,"")</f>
        <v/>
      </c>
      <c r="H103" s="344"/>
      <c r="I103" s="344"/>
      <c r="J103" s="344"/>
      <c r="K103" s="344"/>
      <c r="L103" s="338">
        <f>IF(G103="",0,COUNTIF($G$15:G103,"○"))</f>
        <v>0</v>
      </c>
      <c r="M103" s="211"/>
    </row>
    <row r="104" spans="1:13" ht="33" customHeight="1">
      <c r="A104" s="23">
        <v>90</v>
      </c>
      <c r="B104" s="340"/>
      <c r="C104" s="341"/>
      <c r="D104" s="341"/>
      <c r="E104" s="342"/>
      <c r="F104" s="342"/>
      <c r="G104" s="343" t="str">
        <f t="shared" ref="G104" si="87">IF(OR(D104="正職",D104="正職（産休等）",D104="臨職",D104="臨職（産休等）",AND(E104=$S$14,F104=$S$14)),$S$14,"")</f>
        <v/>
      </c>
      <c r="H104" s="344"/>
      <c r="I104" s="344"/>
      <c r="J104" s="344"/>
      <c r="K104" s="344"/>
      <c r="L104" s="338">
        <f>IF(G104="",0,COUNTIF($G$15:G104,"○"))</f>
        <v>0</v>
      </c>
      <c r="M104" s="211"/>
    </row>
    <row r="105" spans="1:13" ht="33" customHeight="1">
      <c r="A105" s="23">
        <v>91</v>
      </c>
      <c r="B105" s="340"/>
      <c r="C105" s="341"/>
      <c r="D105" s="341"/>
      <c r="E105" s="342"/>
      <c r="F105" s="342"/>
      <c r="G105" s="343" t="str">
        <f t="shared" ref="G105" si="88">IF(OR(D105="正職",D105="正職（産休等）",D105="臨職",D105="臨職（産休等）",AND(E105=$S$14,F105=$S$14)),$S$14,"")</f>
        <v/>
      </c>
      <c r="H105" s="344"/>
      <c r="I105" s="344"/>
      <c r="J105" s="344"/>
      <c r="K105" s="344"/>
      <c r="L105" s="338">
        <f>IF(G105="",0,COUNTIF($G$15:G105,"○"))</f>
        <v>0</v>
      </c>
      <c r="M105" s="211"/>
    </row>
    <row r="106" spans="1:13" ht="33" customHeight="1">
      <c r="A106" s="23">
        <v>92</v>
      </c>
      <c r="B106" s="340"/>
      <c r="C106" s="341"/>
      <c r="D106" s="341"/>
      <c r="E106" s="342"/>
      <c r="F106" s="342"/>
      <c r="G106" s="343" t="str">
        <f t="shared" ref="G106" si="89">IF(OR(D106="正職",D106="正職（産休等）",D106="臨職",D106="臨職（産休等）",AND(E106=$S$14,F106=$S$14)),$S$14,"")</f>
        <v/>
      </c>
      <c r="H106" s="344"/>
      <c r="I106" s="344"/>
      <c r="J106" s="344"/>
      <c r="K106" s="344"/>
      <c r="L106" s="338">
        <f>IF(G106="",0,COUNTIF($G$15:G106,"○"))</f>
        <v>0</v>
      </c>
      <c r="M106" s="211"/>
    </row>
    <row r="107" spans="1:13" ht="33" customHeight="1">
      <c r="A107" s="23">
        <v>93</v>
      </c>
      <c r="B107" s="340"/>
      <c r="C107" s="341"/>
      <c r="D107" s="341"/>
      <c r="E107" s="342"/>
      <c r="F107" s="342"/>
      <c r="G107" s="343" t="str">
        <f t="shared" ref="G107" si="90">IF(OR(D107="正職",D107="正職（産休等）",D107="臨職",D107="臨職（産休等）",AND(E107=$S$14,F107=$S$14)),$S$14,"")</f>
        <v/>
      </c>
      <c r="H107" s="344"/>
      <c r="I107" s="344"/>
      <c r="J107" s="344"/>
      <c r="K107" s="344"/>
      <c r="L107" s="338">
        <f>IF(G107="",0,COUNTIF($G$15:G107,"○"))</f>
        <v>0</v>
      </c>
      <c r="M107" s="211"/>
    </row>
    <row r="108" spans="1:13" ht="33" customHeight="1">
      <c r="A108" s="23">
        <v>94</v>
      </c>
      <c r="B108" s="340"/>
      <c r="C108" s="341"/>
      <c r="D108" s="341"/>
      <c r="E108" s="342"/>
      <c r="F108" s="342"/>
      <c r="G108" s="343" t="str">
        <f t="shared" ref="G108" si="91">IF(OR(D108="正職",D108="正職（産休等）",D108="臨職",D108="臨職（産休等）",AND(E108=$S$14,F108=$S$14)),$S$14,"")</f>
        <v/>
      </c>
      <c r="H108" s="344"/>
      <c r="I108" s="344"/>
      <c r="J108" s="344"/>
      <c r="K108" s="344"/>
      <c r="L108" s="338">
        <f>IF(G108="",0,COUNTIF($G$15:G108,"○"))</f>
        <v>0</v>
      </c>
      <c r="M108" s="211"/>
    </row>
    <row r="109" spans="1:13" ht="33" customHeight="1">
      <c r="A109" s="23">
        <v>95</v>
      </c>
      <c r="B109" s="340"/>
      <c r="C109" s="341"/>
      <c r="D109" s="341"/>
      <c r="E109" s="342"/>
      <c r="F109" s="342"/>
      <c r="G109" s="343" t="str">
        <f t="shared" ref="G109" si="92">IF(OR(D109="正職",D109="正職（産休等）",D109="臨職",D109="臨職（産休等）",AND(E109=$S$14,F109=$S$14)),$S$14,"")</f>
        <v/>
      </c>
      <c r="H109" s="344"/>
      <c r="I109" s="344"/>
      <c r="J109" s="344"/>
      <c r="K109" s="344"/>
      <c r="L109" s="338">
        <f>IF(G109="",0,COUNTIF($G$15:G109,"○"))</f>
        <v>0</v>
      </c>
      <c r="M109" s="211"/>
    </row>
    <row r="110" spans="1:13" ht="33" customHeight="1">
      <c r="A110" s="23">
        <v>96</v>
      </c>
      <c r="B110" s="340"/>
      <c r="C110" s="341"/>
      <c r="D110" s="341"/>
      <c r="E110" s="342"/>
      <c r="F110" s="342"/>
      <c r="G110" s="343" t="str">
        <f t="shared" ref="G110" si="93">IF(OR(D110="正職",D110="正職（産休等）",D110="臨職",D110="臨職（産休等）",AND(E110=$S$14,F110=$S$14)),$S$14,"")</f>
        <v/>
      </c>
      <c r="H110" s="344"/>
      <c r="I110" s="344"/>
      <c r="J110" s="344"/>
      <c r="K110" s="344"/>
      <c r="L110" s="338">
        <f>IF(G110="",0,COUNTIF($G$15:G110,"○"))</f>
        <v>0</v>
      </c>
      <c r="M110" s="211"/>
    </row>
    <row r="111" spans="1:13" ht="33" customHeight="1">
      <c r="A111" s="23">
        <v>97</v>
      </c>
      <c r="B111" s="340"/>
      <c r="C111" s="341"/>
      <c r="D111" s="341"/>
      <c r="E111" s="342"/>
      <c r="F111" s="342"/>
      <c r="G111" s="343" t="str">
        <f t="shared" ref="G111" si="94">IF(OR(D111="正職",D111="正職（産休等）",D111="臨職",D111="臨職（産休等）",AND(E111=$S$14,F111=$S$14)),$S$14,"")</f>
        <v/>
      </c>
      <c r="H111" s="344"/>
      <c r="I111" s="344"/>
      <c r="J111" s="344"/>
      <c r="K111" s="344"/>
      <c r="L111" s="338">
        <f>IF(G111="",0,COUNTIF($G$15:G111,"○"))</f>
        <v>0</v>
      </c>
      <c r="M111" s="211"/>
    </row>
    <row r="112" spans="1:13" ht="33" customHeight="1">
      <c r="A112" s="23">
        <v>98</v>
      </c>
      <c r="B112" s="340"/>
      <c r="C112" s="341"/>
      <c r="D112" s="341"/>
      <c r="E112" s="342"/>
      <c r="F112" s="342"/>
      <c r="G112" s="343" t="str">
        <f t="shared" ref="G112" si="95">IF(OR(D112="正職",D112="正職（産休等）",D112="臨職",D112="臨職（産休等）",AND(E112=$S$14,F112=$S$14)),$S$14,"")</f>
        <v/>
      </c>
      <c r="H112" s="344"/>
      <c r="I112" s="344"/>
      <c r="J112" s="344"/>
      <c r="K112" s="344"/>
      <c r="L112" s="338">
        <f>IF(G112="",0,COUNTIF($G$15:G112,"○"))</f>
        <v>0</v>
      </c>
      <c r="M112" s="211"/>
    </row>
    <row r="113" spans="1:13" ht="33" customHeight="1">
      <c r="A113" s="23">
        <v>99</v>
      </c>
      <c r="B113" s="340"/>
      <c r="C113" s="341"/>
      <c r="D113" s="341"/>
      <c r="E113" s="342"/>
      <c r="F113" s="342"/>
      <c r="G113" s="343" t="str">
        <f t="shared" ref="G113" si="96">IF(OR(D113="正職",D113="正職（産休等）",D113="臨職",D113="臨職（産休等）",AND(E113=$S$14,F113=$S$14)),$S$14,"")</f>
        <v/>
      </c>
      <c r="H113" s="344"/>
      <c r="I113" s="344"/>
      <c r="J113" s="344"/>
      <c r="K113" s="344"/>
      <c r="L113" s="338">
        <f>IF(G113="",0,COUNTIF($G$15:G113,"○"))</f>
        <v>0</v>
      </c>
      <c r="M113" s="211"/>
    </row>
    <row r="114" spans="1:13" ht="33" customHeight="1">
      <c r="A114" s="23">
        <v>100</v>
      </c>
      <c r="B114" s="340"/>
      <c r="C114" s="341"/>
      <c r="D114" s="341"/>
      <c r="E114" s="342"/>
      <c r="F114" s="342"/>
      <c r="G114" s="343" t="str">
        <f t="shared" ref="G114" si="97">IF(OR(D114="正職",D114="正職（産休等）",D114="臨職",D114="臨職（産休等）",AND(E114=$S$14,F114=$S$14)),$S$14,"")</f>
        <v/>
      </c>
      <c r="H114" s="344"/>
      <c r="I114" s="344"/>
      <c r="J114" s="344"/>
      <c r="K114" s="344"/>
      <c r="L114" s="338">
        <f>IF(G114="",0,COUNTIF($G$15:G114,"○"))</f>
        <v>0</v>
      </c>
      <c r="M114" s="211"/>
    </row>
  </sheetData>
  <sheetProtection algorithmName="SHA-512" hashValue="v5SeYMmO4QAYTVUxNdTW+7LsdUDERjszd3sDX5s891m5zksf2u/k1hWA99FmULtSMIKvEXtAhL08bn5qZ9+iLw==" saltValue="HziFp/OZW9UEHeXFyrotUA==" spinCount="100000" sheet="1" selectLockedCells="1"/>
  <mergeCells count="28">
    <mergeCell ref="L11:L13"/>
    <mergeCell ref="A1:G1"/>
    <mergeCell ref="H11:I11"/>
    <mergeCell ref="J11:K11"/>
    <mergeCell ref="D7:G7"/>
    <mergeCell ref="D3:G3"/>
    <mergeCell ref="D8:G8"/>
    <mergeCell ref="D9:G9"/>
    <mergeCell ref="B11:B14"/>
    <mergeCell ref="C11:C14"/>
    <mergeCell ref="D11:D14"/>
    <mergeCell ref="E11:F11"/>
    <mergeCell ref="G11:G14"/>
    <mergeCell ref="E12:E14"/>
    <mergeCell ref="F12:F14"/>
    <mergeCell ref="H12:I12"/>
    <mergeCell ref="J12:K12"/>
    <mergeCell ref="B7:B9"/>
    <mergeCell ref="B6:C6"/>
    <mergeCell ref="H13:I13"/>
    <mergeCell ref="J13:K13"/>
    <mergeCell ref="D4:G4"/>
    <mergeCell ref="B2:C2"/>
    <mergeCell ref="D2:G2"/>
    <mergeCell ref="D6:G6"/>
    <mergeCell ref="B5:C5"/>
    <mergeCell ref="D5:G5"/>
    <mergeCell ref="B3:C4"/>
  </mergeCells>
  <phoneticPr fontId="2"/>
  <conditionalFormatting sqref="E15:F114">
    <cfRule type="expression" dxfId="17" priority="49">
      <formula>$D15="その他（産休等）"</formula>
    </cfRule>
    <cfRule type="expression" dxfId="16" priority="50">
      <formula>$D15="非常勤（産休等）"</formula>
    </cfRule>
    <cfRule type="expression" dxfId="15" priority="58">
      <formula>$D15="非常勤"</formula>
    </cfRule>
  </conditionalFormatting>
  <conditionalFormatting sqref="E15:F114">
    <cfRule type="expression" dxfId="14" priority="56">
      <formula>$D15="その他"</formula>
    </cfRule>
  </conditionalFormatting>
  <conditionalFormatting sqref="H15:K114">
    <cfRule type="expression" dxfId="13" priority="55">
      <formula>$G15="○"</formula>
    </cfRule>
  </conditionalFormatting>
  <dataValidations count="3">
    <dataValidation type="list" allowBlank="1" showInputMessage="1" showErrorMessage="1" sqref="E15:F114" xr:uid="{00000000-0002-0000-0300-000004000000}">
      <formula1>$S$13:$S$15</formula1>
    </dataValidation>
    <dataValidation type="list" allowBlank="1" showInputMessage="1" showErrorMessage="1" sqref="C15:C114" xr:uid="{00000000-0002-0000-0300-000005000000}">
      <formula1>$O$14:$O$31</formula1>
    </dataValidation>
    <dataValidation type="list" errorStyle="warning" allowBlank="1" showInputMessage="1" showErrorMessage="1" sqref="D15:D114" xr:uid="{00000000-0002-0000-0300-000006000000}">
      <formula1>$N$14:$N$24</formula1>
    </dataValidation>
  </dataValidations>
  <printOptions horizontalCentered="1" verticalCentered="1"/>
  <pageMargins left="0.74803149606299213" right="0.31496062992125984" top="0.31496062992125984" bottom="0.27559055118110237" header="0.23622047244094491" footer="0.27559055118110237"/>
  <pageSetup paperSize="9" scale="68" orientation="portrait" blackAndWhite="1" horizontalDpi="300" verticalDpi="300" r:id="rId1"/>
  <headerFooter alignWithMargins="0"/>
  <rowBreaks count="1" manualBreakCount="1">
    <brk id="7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W75"/>
  <sheetViews>
    <sheetView view="pageBreakPreview" zoomScaleNormal="100" zoomScaleSheetLayoutView="100" workbookViewId="0">
      <selection activeCell="A3" sqref="A3"/>
    </sheetView>
  </sheetViews>
  <sheetFormatPr defaultRowHeight="13.5" outlineLevelCol="1"/>
  <cols>
    <col min="1" max="1" width="2.875" style="1" customWidth="1"/>
    <col min="2" max="2" width="8.25" style="1" customWidth="1"/>
    <col min="3" max="3" width="19.625" style="1" customWidth="1"/>
    <col min="4" max="4" width="15.375" style="1" customWidth="1"/>
    <col min="5" max="10" width="8.625" style="1" customWidth="1"/>
    <col min="11" max="11" width="3.125" style="1" customWidth="1"/>
    <col min="12" max="16" width="7.125" style="1" hidden="1" customWidth="1" outlineLevel="1"/>
    <col min="17" max="17" width="17.125" style="1" hidden="1" customWidth="1" outlineLevel="1"/>
    <col min="18" max="18" width="22" style="1" hidden="1" customWidth="1" outlineLevel="1"/>
    <col min="19" max="19" width="11.625" style="1" customWidth="1" collapsed="1"/>
    <col min="20" max="20" width="9" style="1" customWidth="1"/>
    <col min="21" max="23" width="10.125" style="1" customWidth="1"/>
    <col min="24" max="25" width="9" style="1"/>
    <col min="26" max="26" width="10.25" style="1" customWidth="1"/>
    <col min="27" max="27" width="10" style="1" customWidth="1"/>
    <col min="28" max="16384" width="9" style="1"/>
  </cols>
  <sheetData>
    <row r="1" spans="1:23">
      <c r="A1" s="23"/>
      <c r="B1" s="23"/>
      <c r="C1" s="23"/>
      <c r="D1" s="23"/>
      <c r="E1" s="23"/>
      <c r="F1" s="23"/>
      <c r="G1" s="462" t="str">
        <f>③処遇Ⅰ申請書!$AW$8&amp;"年数算定①"&amp;③処遇Ⅰ申請書!$AX$8</f>
        <v>基-23申-年数算定①-Ver.1.00</v>
      </c>
      <c r="H1" s="462"/>
      <c r="I1" s="462"/>
      <c r="J1" s="462"/>
      <c r="K1" s="462"/>
    </row>
    <row r="2" spans="1:23" ht="18.75" customHeight="1">
      <c r="A2" s="461" t="str">
        <f>M2&amp;"【1枚目】"</f>
        <v>　　　令和5年（2023年）度 　年数算定シート：基礎分 (2023年4月１日現在)【1枚目】</v>
      </c>
      <c r="B2" s="461"/>
      <c r="C2" s="461"/>
      <c r="D2" s="461"/>
      <c r="E2" s="461"/>
      <c r="F2" s="461"/>
      <c r="G2" s="461"/>
      <c r="H2" s="461"/>
      <c r="I2" s="461"/>
      <c r="J2" s="461"/>
      <c r="K2" s="461"/>
      <c r="L2" s="2"/>
      <c r="M2" s="336" t="str">
        <f>CONCATENATE("　　　",③処遇Ⅰ申請書!$AV$4,③処遇Ⅰ申請書!$AW$4,"年（",③処遇Ⅰ申請書!AX4,"年）度 　年数算定シート：基礎分 (",③処遇Ⅰ申請書!AX4+IF(AND(③処遇Ⅰ申請書!AY4&gt;0,③処遇Ⅰ申請書!AY4&lt;=3),1,0),"年",③処遇Ⅰ申請書!AY4,"月１日現在)")</f>
        <v>　　　令和5年（2023年）度 　年数算定シート：基礎分 (2023年4月１日現在)</v>
      </c>
      <c r="N2" s="335"/>
      <c r="O2" s="335"/>
      <c r="P2" s="335"/>
      <c r="Q2" s="335"/>
      <c r="R2" s="335"/>
      <c r="S2" s="335"/>
      <c r="T2" s="335"/>
      <c r="U2" s="335"/>
      <c r="V2" s="335"/>
      <c r="W2" s="335"/>
    </row>
    <row r="3" spans="1:23" ht="16.5" customHeight="1">
      <c r="A3" s="23"/>
      <c r="B3" s="24" t="s">
        <v>0</v>
      </c>
      <c r="C3" s="23"/>
      <c r="D3" s="37"/>
      <c r="E3" s="37"/>
      <c r="F3" s="37"/>
      <c r="G3" s="37"/>
      <c r="H3" s="37"/>
      <c r="I3" s="23"/>
      <c r="J3" s="23"/>
      <c r="K3" s="23"/>
    </row>
    <row r="4" spans="1:23" ht="24.75" customHeight="1">
      <c r="A4" s="23"/>
      <c r="B4" s="23"/>
      <c r="C4" s="23"/>
      <c r="D4" s="353" t="s">
        <v>190</v>
      </c>
      <c r="E4" s="479" t="str">
        <f>入力シート!$D$6&amp;""</f>
        <v/>
      </c>
      <c r="F4" s="480"/>
      <c r="G4" s="480"/>
      <c r="H4" s="480"/>
      <c r="I4" s="480"/>
      <c r="J4" s="481"/>
      <c r="K4" s="204"/>
    </row>
    <row r="5" spans="1:23" ht="24.75" customHeight="1">
      <c r="A5" s="23"/>
      <c r="B5" s="23"/>
      <c r="C5" s="23"/>
      <c r="D5" s="131" t="s">
        <v>1032</v>
      </c>
      <c r="E5" s="479" t="str">
        <f>入力シート!$D$7&amp;""</f>
        <v/>
      </c>
      <c r="F5" s="480"/>
      <c r="G5" s="480"/>
      <c r="H5" s="480"/>
      <c r="I5" s="480"/>
      <c r="J5" s="481"/>
      <c r="K5" s="204"/>
    </row>
    <row r="6" spans="1:23" ht="24.75" customHeight="1">
      <c r="A6" s="23"/>
      <c r="B6" s="23"/>
      <c r="C6" s="23"/>
      <c r="D6" s="354" t="s">
        <v>1029</v>
      </c>
      <c r="E6" s="482" t="str">
        <f>入力シート!$D$8&amp;""</f>
        <v/>
      </c>
      <c r="F6" s="483"/>
      <c r="G6" s="483"/>
      <c r="H6" s="483"/>
      <c r="I6" s="483"/>
      <c r="J6" s="484"/>
      <c r="K6" s="204"/>
    </row>
    <row r="7" spans="1:23" ht="24.75" customHeight="1">
      <c r="A7" s="23"/>
      <c r="B7" s="23"/>
      <c r="C7" s="23"/>
      <c r="D7" s="352" t="s">
        <v>1030</v>
      </c>
      <c r="E7" s="485" t="str">
        <f>入力シート!$D$9&amp;""</f>
        <v/>
      </c>
      <c r="F7" s="485"/>
      <c r="G7" s="485"/>
      <c r="H7" s="485"/>
      <c r="I7" s="485"/>
      <c r="J7" s="485"/>
      <c r="K7" s="204"/>
    </row>
    <row r="8" spans="1:23">
      <c r="A8" s="23"/>
      <c r="B8" s="23"/>
      <c r="C8" s="23"/>
      <c r="D8" s="23"/>
      <c r="E8" s="26"/>
      <c r="F8" s="23"/>
      <c r="G8" s="23"/>
      <c r="H8" s="23"/>
      <c r="I8" s="23"/>
      <c r="J8" s="23"/>
      <c r="K8" s="23"/>
    </row>
    <row r="9" spans="1:23" ht="15" customHeight="1">
      <c r="A9" s="23"/>
      <c r="B9" s="414" t="s">
        <v>4</v>
      </c>
      <c r="C9" s="414" t="s">
        <v>5</v>
      </c>
      <c r="D9" s="414" t="s">
        <v>6</v>
      </c>
      <c r="E9" s="411" t="s">
        <v>2</v>
      </c>
      <c r="F9" s="412"/>
      <c r="G9" s="411" t="s">
        <v>19</v>
      </c>
      <c r="H9" s="412"/>
      <c r="I9" s="477" t="s">
        <v>3</v>
      </c>
      <c r="J9" s="478"/>
      <c r="K9" s="37"/>
    </row>
    <row r="10" spans="1:23" ht="15" customHeight="1">
      <c r="A10" s="23"/>
      <c r="B10" s="415"/>
      <c r="C10" s="415"/>
      <c r="D10" s="415"/>
      <c r="E10" s="405" t="s">
        <v>94</v>
      </c>
      <c r="F10" s="406"/>
      <c r="G10" s="405" t="s">
        <v>18</v>
      </c>
      <c r="H10" s="406"/>
      <c r="I10" s="471"/>
      <c r="J10" s="472"/>
      <c r="K10" s="37"/>
    </row>
    <row r="11" spans="1:23" ht="15" customHeight="1">
      <c r="A11" s="23"/>
      <c r="B11" s="415"/>
      <c r="C11" s="415"/>
      <c r="D11" s="415"/>
      <c r="E11" s="405" t="s">
        <v>62</v>
      </c>
      <c r="F11" s="406"/>
      <c r="G11" s="405" t="s">
        <v>63</v>
      </c>
      <c r="H11" s="406"/>
      <c r="I11" s="471" t="s">
        <v>96</v>
      </c>
      <c r="J11" s="472"/>
      <c r="K11" s="37"/>
    </row>
    <row r="12" spans="1:23" ht="15" customHeight="1">
      <c r="A12" s="23"/>
      <c r="B12" s="416"/>
      <c r="C12" s="416"/>
      <c r="D12" s="416"/>
      <c r="E12" s="58" t="s">
        <v>95</v>
      </c>
      <c r="F12" s="58" t="s">
        <v>24</v>
      </c>
      <c r="G12" s="58" t="s">
        <v>22</v>
      </c>
      <c r="H12" s="58" t="s">
        <v>24</v>
      </c>
      <c r="I12" s="58" t="s">
        <v>22</v>
      </c>
      <c r="J12" s="58" t="s">
        <v>24</v>
      </c>
      <c r="K12" s="50"/>
    </row>
    <row r="13" spans="1:23" ht="21.95" customHeight="1">
      <c r="A13" s="23">
        <v>1</v>
      </c>
      <c r="B13" s="205" t="str">
        <f>IFERROR(INDEX(入力シート!$B$15:$L$114,MATCH(A13,入力シート!$L$15:$L$114,0),3),"")</f>
        <v/>
      </c>
      <c r="C13" s="205" t="str">
        <f>IFERROR(INDEX(入力シート!$B$15:$L$114,MATCH(A13,入力シート!$L$15:$L$114,0),1),"")</f>
        <v/>
      </c>
      <c r="D13" s="205" t="str">
        <f>IFERROR(INDEX(入力シート!$B$15:$L$114,MATCH(A13,入力シート!$L$15:$L$114,0),2),"")</f>
        <v/>
      </c>
      <c r="E13" s="206" t="str">
        <f>IFERROR(INDEX(入力シート!$B$15:$L$114,MATCH(A13,入力シート!$L$15:$L$114,0),7),"")</f>
        <v/>
      </c>
      <c r="F13" s="206" t="str">
        <f>IFERROR(INDEX(入力シート!$B$15:$L$114,MATCH(A13,入力シート!$L$15:$L$114,0),8),"")</f>
        <v/>
      </c>
      <c r="G13" s="206" t="str">
        <f>IFERROR(INDEX(入力シート!$B$15:$L$114,MATCH(A13,入力シート!$L$15:$L$114,0),9),"")</f>
        <v/>
      </c>
      <c r="H13" s="206" t="str">
        <f>IFERROR(INDEX(入力シート!$B$15:$L$114,MATCH(A13,入力シート!$L$15:$L$114,0),10),"")</f>
        <v/>
      </c>
      <c r="I13" s="59">
        <f>L13+ROUNDDOWN(M13/12,0)</f>
        <v>0</v>
      </c>
      <c r="J13" s="59">
        <f>MOD(M13,12)</f>
        <v>0</v>
      </c>
      <c r="K13" s="60"/>
      <c r="L13" s="3">
        <f t="shared" ref="L13:M16" si="0">SUM(E13,G13)</f>
        <v>0</v>
      </c>
      <c r="M13" s="3">
        <f t="shared" si="0"/>
        <v>0</v>
      </c>
      <c r="N13" s="3">
        <f>L13*12+M13</f>
        <v>0</v>
      </c>
      <c r="O13" s="3">
        <f>IF(C13&lt;&gt;"",1,0)</f>
        <v>0</v>
      </c>
    </row>
    <row r="14" spans="1:23" ht="21.95" customHeight="1">
      <c r="A14" s="23">
        <v>2</v>
      </c>
      <c r="B14" s="110" t="str">
        <f>IFERROR(INDEX(入力シート!$B$15:$L$114,MATCH(A14,入力シート!$L$15:$L$114,0),3),"")</f>
        <v/>
      </c>
      <c r="C14" s="110" t="str">
        <f>IFERROR(INDEX(入力シート!$B$15:$L$114,MATCH(A14,入力シート!$L$15:$L$114,0),1),"")</f>
        <v/>
      </c>
      <c r="D14" s="110" t="str">
        <f>IFERROR(INDEX(入力シート!$B$15:$L$114,MATCH(A14,入力シート!$L$15:$L$114,0),2),"")</f>
        <v/>
      </c>
      <c r="E14" s="207" t="str">
        <f>IFERROR(INDEX(入力シート!$B$15:$L$114,MATCH(A14,入力シート!$L$15:$L$114,0),7),"")</f>
        <v/>
      </c>
      <c r="F14" s="207" t="str">
        <f>IFERROR(INDEX(入力シート!$B$15:$L$114,MATCH(A14,入力シート!$L$15:$L$114,0),8),"")</f>
        <v/>
      </c>
      <c r="G14" s="207" t="str">
        <f>IFERROR(INDEX(入力シート!$B$15:$L$114,MATCH(A14,入力シート!$L$15:$L$114,0),9),"")</f>
        <v/>
      </c>
      <c r="H14" s="207" t="str">
        <f>IFERROR(INDEX(入力シート!$B$15:$L$114,MATCH(A14,入力シート!$L$15:$L$114,0),10),"")</f>
        <v/>
      </c>
      <c r="I14" s="61">
        <f>L14+ROUNDDOWN(M14/12,0)</f>
        <v>0</v>
      </c>
      <c r="J14" s="61">
        <f>MOD(M14,12)</f>
        <v>0</v>
      </c>
      <c r="K14" s="60"/>
      <c r="L14" s="3">
        <f t="shared" si="0"/>
        <v>0</v>
      </c>
      <c r="M14" s="3">
        <f t="shared" si="0"/>
        <v>0</v>
      </c>
      <c r="N14" s="3">
        <f t="shared" ref="N14:N42" si="1">L14*12+M14</f>
        <v>0</v>
      </c>
      <c r="O14" s="3">
        <f t="shared" ref="O14:O42" si="2">IF(C14&lt;&gt;"",1,0)</f>
        <v>0</v>
      </c>
    </row>
    <row r="15" spans="1:23" ht="21.95" customHeight="1">
      <c r="A15" s="23">
        <v>3</v>
      </c>
      <c r="B15" s="110" t="str">
        <f>IFERROR(INDEX(入力シート!$B$15:$L$114,MATCH(A15,入力シート!$L$15:$L$114,0),3),"")</f>
        <v/>
      </c>
      <c r="C15" s="110" t="str">
        <f>IFERROR(INDEX(入力シート!$B$15:$L$114,MATCH(A15,入力シート!$L$15:$L$114,0),1),"")</f>
        <v/>
      </c>
      <c r="D15" s="110" t="str">
        <f>IFERROR(INDEX(入力シート!$B$15:$L$114,MATCH(A15,入力シート!$L$15:$L$114,0),2),"")</f>
        <v/>
      </c>
      <c r="E15" s="207" t="str">
        <f>IFERROR(INDEX(入力シート!$B$15:$L$114,MATCH(A15,入力シート!$L$15:$L$114,0),7),"")</f>
        <v/>
      </c>
      <c r="F15" s="207" t="str">
        <f>IFERROR(INDEX(入力シート!$B$15:$L$114,MATCH(A15,入力シート!$L$15:$L$114,0),8),"")</f>
        <v/>
      </c>
      <c r="G15" s="207" t="str">
        <f>IFERROR(INDEX(入力シート!$B$15:$L$114,MATCH(A15,入力シート!$L$15:$L$114,0),9),"")</f>
        <v/>
      </c>
      <c r="H15" s="207" t="str">
        <f>IFERROR(INDEX(入力シート!$B$15:$L$114,MATCH(A15,入力シート!$L$15:$L$114,0),10),"")</f>
        <v/>
      </c>
      <c r="I15" s="61">
        <f>L15+ROUNDDOWN(M15/12,0)</f>
        <v>0</v>
      </c>
      <c r="J15" s="61">
        <f>MOD(M15,12)</f>
        <v>0</v>
      </c>
      <c r="K15" s="60"/>
      <c r="L15" s="3">
        <f t="shared" si="0"/>
        <v>0</v>
      </c>
      <c r="M15" s="3">
        <f t="shared" si="0"/>
        <v>0</v>
      </c>
      <c r="N15" s="3">
        <f t="shared" si="1"/>
        <v>0</v>
      </c>
      <c r="O15" s="3">
        <f t="shared" si="2"/>
        <v>0</v>
      </c>
    </row>
    <row r="16" spans="1:23" ht="21.95" customHeight="1">
      <c r="A16" s="23">
        <v>4</v>
      </c>
      <c r="B16" s="110" t="str">
        <f>IFERROR(INDEX(入力シート!$B$15:$L$114,MATCH(A16,入力シート!$L$15:$L$114,0),3),"")</f>
        <v/>
      </c>
      <c r="C16" s="110" t="str">
        <f>IFERROR(INDEX(入力シート!$B$15:$L$114,MATCH(A16,入力シート!$L$15:$L$114,0),1),"")</f>
        <v/>
      </c>
      <c r="D16" s="110" t="str">
        <f>IFERROR(INDEX(入力シート!$B$15:$L$114,MATCH(A16,入力シート!$L$15:$L$114,0),2),"")</f>
        <v/>
      </c>
      <c r="E16" s="207" t="str">
        <f>IFERROR(INDEX(入力シート!$B$15:$L$114,MATCH(A16,入力シート!$L$15:$L$114,0),7),"")</f>
        <v/>
      </c>
      <c r="F16" s="207" t="str">
        <f>IFERROR(INDEX(入力シート!$B$15:$L$114,MATCH(A16,入力シート!$L$15:$L$114,0),8),"")</f>
        <v/>
      </c>
      <c r="G16" s="207" t="str">
        <f>IFERROR(INDEX(入力シート!$B$15:$L$114,MATCH(A16,入力シート!$L$15:$L$114,0),9),"")</f>
        <v/>
      </c>
      <c r="H16" s="207" t="str">
        <f>IFERROR(INDEX(入力シート!$B$15:$L$114,MATCH(A16,入力シート!$L$15:$L$114,0),10),"")</f>
        <v/>
      </c>
      <c r="I16" s="61">
        <f t="shared" ref="I16:I42" si="3">L16+ROUNDDOWN(M16/12,0)</f>
        <v>0</v>
      </c>
      <c r="J16" s="61">
        <f t="shared" ref="J16:J42" si="4">MOD(M16,12)</f>
        <v>0</v>
      </c>
      <c r="K16" s="60"/>
      <c r="L16" s="3">
        <f t="shared" si="0"/>
        <v>0</v>
      </c>
      <c r="M16" s="3">
        <f t="shared" si="0"/>
        <v>0</v>
      </c>
      <c r="N16" s="3">
        <f t="shared" si="1"/>
        <v>0</v>
      </c>
      <c r="O16" s="3">
        <f t="shared" si="2"/>
        <v>0</v>
      </c>
    </row>
    <row r="17" spans="1:15" ht="21.95" customHeight="1">
      <c r="A17" s="23">
        <v>5</v>
      </c>
      <c r="B17" s="110" t="str">
        <f>IFERROR(INDEX(入力シート!$B$15:$L$114,MATCH(A17,入力シート!$L$15:$L$114,0),3),"")</f>
        <v/>
      </c>
      <c r="C17" s="110" t="str">
        <f>IFERROR(INDEX(入力シート!$B$15:$L$114,MATCH(A17,入力シート!$L$15:$L$114,0),1),"")</f>
        <v/>
      </c>
      <c r="D17" s="110" t="str">
        <f>IFERROR(INDEX(入力シート!$B$15:$L$114,MATCH(A17,入力シート!$L$15:$L$114,0),2),"")</f>
        <v/>
      </c>
      <c r="E17" s="207" t="str">
        <f>IFERROR(INDEX(入力シート!$B$15:$L$114,MATCH(A17,入力シート!$L$15:$L$114,0),7),"")</f>
        <v/>
      </c>
      <c r="F17" s="207" t="str">
        <f>IFERROR(INDEX(入力シート!$B$15:$L$114,MATCH(A17,入力シート!$L$15:$L$114,0),8),"")</f>
        <v/>
      </c>
      <c r="G17" s="207" t="str">
        <f>IFERROR(INDEX(入力シート!$B$15:$L$114,MATCH(A17,入力シート!$L$15:$L$114,0),9),"")</f>
        <v/>
      </c>
      <c r="H17" s="207" t="str">
        <f>IFERROR(INDEX(入力シート!$B$15:$L$114,MATCH(A17,入力シート!$L$15:$L$114,0),10),"")</f>
        <v/>
      </c>
      <c r="I17" s="61">
        <f t="shared" si="3"/>
        <v>0</v>
      </c>
      <c r="J17" s="61">
        <f t="shared" si="4"/>
        <v>0</v>
      </c>
      <c r="K17" s="60"/>
      <c r="L17" s="3">
        <f t="shared" ref="L17:L20" si="5">SUM(E17,G17)</f>
        <v>0</v>
      </c>
      <c r="M17" s="3">
        <f>SUM(F17,H17)</f>
        <v>0</v>
      </c>
      <c r="N17" s="3">
        <f t="shared" si="1"/>
        <v>0</v>
      </c>
      <c r="O17" s="3">
        <f t="shared" si="2"/>
        <v>0</v>
      </c>
    </row>
    <row r="18" spans="1:15" ht="21.95" customHeight="1">
      <c r="A18" s="23">
        <v>6</v>
      </c>
      <c r="B18" s="110" t="str">
        <f>IFERROR(INDEX(入力シート!$B$15:$L$114,MATCH(A18,入力シート!$L$15:$L$114,0),3),"")</f>
        <v/>
      </c>
      <c r="C18" s="110" t="str">
        <f>IFERROR(INDEX(入力シート!$B$15:$L$114,MATCH(A18,入力シート!$L$15:$L$114,0),1),"")</f>
        <v/>
      </c>
      <c r="D18" s="110" t="str">
        <f>IFERROR(INDEX(入力シート!$B$15:$L$114,MATCH(A18,入力シート!$L$15:$L$114,0),2),"")</f>
        <v/>
      </c>
      <c r="E18" s="207" t="str">
        <f>IFERROR(INDEX(入力シート!$B$15:$L$114,MATCH(A18,入力シート!$L$15:$L$114,0),7),"")</f>
        <v/>
      </c>
      <c r="F18" s="207" t="str">
        <f>IFERROR(INDEX(入力シート!$B$15:$L$114,MATCH(A18,入力シート!$L$15:$L$114,0),8),"")</f>
        <v/>
      </c>
      <c r="G18" s="207" t="str">
        <f>IFERROR(INDEX(入力シート!$B$15:$L$114,MATCH(A18,入力シート!$L$15:$L$114,0),9),"")</f>
        <v/>
      </c>
      <c r="H18" s="207" t="str">
        <f>IFERROR(INDEX(入力シート!$B$15:$L$114,MATCH(A18,入力シート!$L$15:$L$114,0),10),"")</f>
        <v/>
      </c>
      <c r="I18" s="61">
        <f t="shared" si="3"/>
        <v>0</v>
      </c>
      <c r="J18" s="61">
        <f t="shared" si="4"/>
        <v>0</v>
      </c>
      <c r="K18" s="60"/>
      <c r="L18" s="3">
        <f t="shared" si="5"/>
        <v>0</v>
      </c>
      <c r="M18" s="3">
        <f t="shared" ref="M18:M19" si="6">SUM(F18,H18)</f>
        <v>0</v>
      </c>
      <c r="N18" s="3">
        <f t="shared" si="1"/>
        <v>0</v>
      </c>
      <c r="O18" s="3">
        <f t="shared" si="2"/>
        <v>0</v>
      </c>
    </row>
    <row r="19" spans="1:15" ht="21.95" customHeight="1">
      <c r="A19" s="23">
        <v>7</v>
      </c>
      <c r="B19" s="110" t="str">
        <f>IFERROR(INDEX(入力シート!$B$15:$L$114,MATCH(A19,入力シート!$L$15:$L$114,0),3),"")</f>
        <v/>
      </c>
      <c r="C19" s="110" t="str">
        <f>IFERROR(INDEX(入力シート!$B$15:$L$114,MATCH(A19,入力シート!$L$15:$L$114,0),1),"")</f>
        <v/>
      </c>
      <c r="D19" s="110" t="str">
        <f>IFERROR(INDEX(入力シート!$B$15:$L$114,MATCH(A19,入力シート!$L$15:$L$114,0),2),"")</f>
        <v/>
      </c>
      <c r="E19" s="207" t="str">
        <f>IFERROR(INDEX(入力シート!$B$15:$L$114,MATCH(A19,入力シート!$L$15:$L$114,0),7),"")</f>
        <v/>
      </c>
      <c r="F19" s="207" t="str">
        <f>IFERROR(INDEX(入力シート!$B$15:$L$114,MATCH(A19,入力シート!$L$15:$L$114,0),8),"")</f>
        <v/>
      </c>
      <c r="G19" s="207" t="str">
        <f>IFERROR(INDEX(入力シート!$B$15:$L$114,MATCH(A19,入力シート!$L$15:$L$114,0),9),"")</f>
        <v/>
      </c>
      <c r="H19" s="207" t="str">
        <f>IFERROR(INDEX(入力シート!$B$15:$L$114,MATCH(A19,入力シート!$L$15:$L$114,0),10),"")</f>
        <v/>
      </c>
      <c r="I19" s="61">
        <f t="shared" si="3"/>
        <v>0</v>
      </c>
      <c r="J19" s="61">
        <f t="shared" si="4"/>
        <v>0</v>
      </c>
      <c r="K19" s="60"/>
      <c r="L19" s="3">
        <f t="shared" si="5"/>
        <v>0</v>
      </c>
      <c r="M19" s="3">
        <f t="shared" si="6"/>
        <v>0</v>
      </c>
      <c r="N19" s="3">
        <f t="shared" si="1"/>
        <v>0</v>
      </c>
      <c r="O19" s="3">
        <f t="shared" si="2"/>
        <v>0</v>
      </c>
    </row>
    <row r="20" spans="1:15" ht="21.95" customHeight="1">
      <c r="A20" s="23">
        <v>8</v>
      </c>
      <c r="B20" s="110" t="str">
        <f>IFERROR(INDEX(入力シート!$B$15:$L$114,MATCH(A20,入力シート!$L$15:$L$114,0),3),"")</f>
        <v/>
      </c>
      <c r="C20" s="110" t="str">
        <f>IFERROR(INDEX(入力シート!$B$15:$L$114,MATCH(A20,入力シート!$L$15:$L$114,0),1),"")</f>
        <v/>
      </c>
      <c r="D20" s="110" t="str">
        <f>IFERROR(INDEX(入力シート!$B$15:$L$114,MATCH(A20,入力シート!$L$15:$L$114,0),2),"")</f>
        <v/>
      </c>
      <c r="E20" s="207" t="str">
        <f>IFERROR(INDEX(入力シート!$B$15:$L$114,MATCH(A20,入力シート!$L$15:$L$114,0),7),"")</f>
        <v/>
      </c>
      <c r="F20" s="207" t="str">
        <f>IFERROR(INDEX(入力シート!$B$15:$L$114,MATCH(A20,入力シート!$L$15:$L$114,0),8),"")</f>
        <v/>
      </c>
      <c r="G20" s="207" t="str">
        <f>IFERROR(INDEX(入力シート!$B$15:$L$114,MATCH(A20,入力シート!$L$15:$L$114,0),9),"")</f>
        <v/>
      </c>
      <c r="H20" s="207" t="str">
        <f>IFERROR(INDEX(入力シート!$B$15:$L$114,MATCH(A20,入力シート!$L$15:$L$114,0),10),"")</f>
        <v/>
      </c>
      <c r="I20" s="61">
        <f t="shared" si="3"/>
        <v>0</v>
      </c>
      <c r="J20" s="61">
        <f t="shared" si="4"/>
        <v>0</v>
      </c>
      <c r="K20" s="60"/>
      <c r="L20" s="3">
        <f t="shared" si="5"/>
        <v>0</v>
      </c>
      <c r="M20" s="3">
        <f>SUM(F20,H20)</f>
        <v>0</v>
      </c>
      <c r="N20" s="3">
        <f t="shared" si="1"/>
        <v>0</v>
      </c>
      <c r="O20" s="3">
        <f t="shared" si="2"/>
        <v>0</v>
      </c>
    </row>
    <row r="21" spans="1:15" ht="21.95" customHeight="1">
      <c r="A21" s="23">
        <v>9</v>
      </c>
      <c r="B21" s="110" t="str">
        <f>IFERROR(INDEX(入力シート!$B$15:$L$114,MATCH(A21,入力シート!$L$15:$L$114,0),3),"")</f>
        <v/>
      </c>
      <c r="C21" s="110" t="str">
        <f>IFERROR(INDEX(入力シート!$B$15:$L$114,MATCH(A21,入力シート!$L$15:$L$114,0),1),"")</f>
        <v/>
      </c>
      <c r="D21" s="110" t="str">
        <f>IFERROR(INDEX(入力シート!$B$15:$L$114,MATCH(A21,入力シート!$L$15:$L$114,0),2),"")</f>
        <v/>
      </c>
      <c r="E21" s="207" t="str">
        <f>IFERROR(INDEX(入力シート!$B$15:$L$114,MATCH(A21,入力シート!$L$15:$L$114,0),7),"")</f>
        <v/>
      </c>
      <c r="F21" s="207" t="str">
        <f>IFERROR(INDEX(入力シート!$B$15:$L$114,MATCH(A21,入力シート!$L$15:$L$114,0),8),"")</f>
        <v/>
      </c>
      <c r="G21" s="207" t="str">
        <f>IFERROR(INDEX(入力シート!$B$15:$L$114,MATCH(A21,入力シート!$L$15:$L$114,0),9),"")</f>
        <v/>
      </c>
      <c r="H21" s="207" t="str">
        <f>IFERROR(INDEX(入力シート!$B$15:$L$114,MATCH(A21,入力シート!$L$15:$L$114,0),10),"")</f>
        <v/>
      </c>
      <c r="I21" s="61">
        <f t="shared" si="3"/>
        <v>0</v>
      </c>
      <c r="J21" s="61">
        <f t="shared" si="4"/>
        <v>0</v>
      </c>
      <c r="K21" s="60"/>
      <c r="L21" s="3">
        <f>SUM(E21,G21)</f>
        <v>0</v>
      </c>
      <c r="M21" s="3">
        <f>SUM(F21,H21)</f>
        <v>0</v>
      </c>
      <c r="N21" s="3">
        <f t="shared" si="1"/>
        <v>0</v>
      </c>
      <c r="O21" s="3">
        <f t="shared" si="2"/>
        <v>0</v>
      </c>
    </row>
    <row r="22" spans="1:15" ht="21.95" customHeight="1">
      <c r="A22" s="23">
        <v>10</v>
      </c>
      <c r="B22" s="110" t="str">
        <f>IFERROR(INDEX(入力シート!$B$15:$L$114,MATCH(A22,入力シート!$L$15:$L$114,0),3),"")</f>
        <v/>
      </c>
      <c r="C22" s="110" t="str">
        <f>IFERROR(INDEX(入力シート!$B$15:$L$114,MATCH(A22,入力シート!$L$15:$L$114,0),1),"")</f>
        <v/>
      </c>
      <c r="D22" s="110" t="str">
        <f>IFERROR(INDEX(入力シート!$B$15:$L$114,MATCH(A22,入力シート!$L$15:$L$114,0),2),"")</f>
        <v/>
      </c>
      <c r="E22" s="207" t="str">
        <f>IFERROR(INDEX(入力シート!$B$15:$L$114,MATCH(A22,入力シート!$L$15:$L$114,0),7),"")</f>
        <v/>
      </c>
      <c r="F22" s="207" t="str">
        <f>IFERROR(INDEX(入力シート!$B$15:$L$114,MATCH(A22,入力シート!$L$15:$L$114,0),8),"")</f>
        <v/>
      </c>
      <c r="G22" s="207" t="str">
        <f>IFERROR(INDEX(入力シート!$B$15:$L$114,MATCH(A22,入力シート!$L$15:$L$114,0),9),"")</f>
        <v/>
      </c>
      <c r="H22" s="207" t="str">
        <f>IFERROR(INDEX(入力シート!$B$15:$L$114,MATCH(A22,入力シート!$L$15:$L$114,0),10),"")</f>
        <v/>
      </c>
      <c r="I22" s="61">
        <f t="shared" si="3"/>
        <v>0</v>
      </c>
      <c r="J22" s="61">
        <f t="shared" si="4"/>
        <v>0</v>
      </c>
      <c r="K22" s="60"/>
      <c r="L22" s="3">
        <f t="shared" ref="L22:L42" si="7">SUM(E22,G22)</f>
        <v>0</v>
      </c>
      <c r="M22" s="3">
        <f t="shared" ref="M22:M42" si="8">SUM(F22,H22)</f>
        <v>0</v>
      </c>
      <c r="N22" s="3">
        <f t="shared" si="1"/>
        <v>0</v>
      </c>
      <c r="O22" s="3">
        <f t="shared" si="2"/>
        <v>0</v>
      </c>
    </row>
    <row r="23" spans="1:15" ht="21.95" customHeight="1">
      <c r="A23" s="23">
        <v>11</v>
      </c>
      <c r="B23" s="110" t="str">
        <f>IFERROR(INDEX(入力シート!$B$15:$L$114,MATCH(A23,入力シート!$L$15:$L$114,0),3),"")</f>
        <v/>
      </c>
      <c r="C23" s="110" t="str">
        <f>IFERROR(INDEX(入力シート!$B$15:$L$114,MATCH(A23,入力シート!$L$15:$L$114,0),1),"")</f>
        <v/>
      </c>
      <c r="D23" s="110" t="str">
        <f>IFERROR(INDEX(入力シート!$B$15:$L$114,MATCH(A23,入力シート!$L$15:$L$114,0),2),"")</f>
        <v/>
      </c>
      <c r="E23" s="207" t="str">
        <f>IFERROR(INDEX(入力シート!$B$15:$L$114,MATCH(A23,入力シート!$L$15:$L$114,0),7),"")</f>
        <v/>
      </c>
      <c r="F23" s="207" t="str">
        <f>IFERROR(INDEX(入力シート!$B$15:$L$114,MATCH(A23,入力シート!$L$15:$L$114,0),8),"")</f>
        <v/>
      </c>
      <c r="G23" s="207" t="str">
        <f>IFERROR(INDEX(入力シート!$B$15:$L$114,MATCH(A23,入力シート!$L$15:$L$114,0),9),"")</f>
        <v/>
      </c>
      <c r="H23" s="207" t="str">
        <f>IFERROR(INDEX(入力シート!$B$15:$L$114,MATCH(A23,入力シート!$L$15:$L$114,0),10),"")</f>
        <v/>
      </c>
      <c r="I23" s="61">
        <f t="shared" si="3"/>
        <v>0</v>
      </c>
      <c r="J23" s="61">
        <f t="shared" si="4"/>
        <v>0</v>
      </c>
      <c r="K23" s="60"/>
      <c r="L23" s="3">
        <f t="shared" si="7"/>
        <v>0</v>
      </c>
      <c r="M23" s="3">
        <f t="shared" si="8"/>
        <v>0</v>
      </c>
      <c r="N23" s="3">
        <f t="shared" si="1"/>
        <v>0</v>
      </c>
      <c r="O23" s="3">
        <f t="shared" si="2"/>
        <v>0</v>
      </c>
    </row>
    <row r="24" spans="1:15" ht="21.95" customHeight="1">
      <c r="A24" s="23">
        <v>12</v>
      </c>
      <c r="B24" s="110" t="str">
        <f>IFERROR(INDEX(入力シート!$B$15:$L$114,MATCH(A24,入力シート!$L$15:$L$114,0),3),"")</f>
        <v/>
      </c>
      <c r="C24" s="110" t="str">
        <f>IFERROR(INDEX(入力シート!$B$15:$L$114,MATCH(A24,入力シート!$L$15:$L$114,0),1),"")</f>
        <v/>
      </c>
      <c r="D24" s="110" t="str">
        <f>IFERROR(INDEX(入力シート!$B$15:$L$114,MATCH(A24,入力シート!$L$15:$L$114,0),2),"")</f>
        <v/>
      </c>
      <c r="E24" s="207" t="str">
        <f>IFERROR(INDEX(入力シート!$B$15:$L$114,MATCH(A24,入力シート!$L$15:$L$114,0),7),"")</f>
        <v/>
      </c>
      <c r="F24" s="207" t="str">
        <f>IFERROR(INDEX(入力シート!$B$15:$L$114,MATCH(A24,入力シート!$L$15:$L$114,0),8),"")</f>
        <v/>
      </c>
      <c r="G24" s="207" t="str">
        <f>IFERROR(INDEX(入力シート!$B$15:$L$114,MATCH(A24,入力シート!$L$15:$L$114,0),9),"")</f>
        <v/>
      </c>
      <c r="H24" s="207" t="str">
        <f>IFERROR(INDEX(入力シート!$B$15:$L$114,MATCH(A24,入力シート!$L$15:$L$114,0),10),"")</f>
        <v/>
      </c>
      <c r="I24" s="61">
        <f t="shared" si="3"/>
        <v>0</v>
      </c>
      <c r="J24" s="61">
        <f t="shared" si="4"/>
        <v>0</v>
      </c>
      <c r="K24" s="60"/>
      <c r="L24" s="3">
        <f t="shared" si="7"/>
        <v>0</v>
      </c>
      <c r="M24" s="3">
        <f t="shared" si="8"/>
        <v>0</v>
      </c>
      <c r="N24" s="3">
        <f t="shared" si="1"/>
        <v>0</v>
      </c>
      <c r="O24" s="3">
        <f t="shared" si="2"/>
        <v>0</v>
      </c>
    </row>
    <row r="25" spans="1:15" ht="21.95" customHeight="1">
      <c r="A25" s="23">
        <v>13</v>
      </c>
      <c r="B25" s="110" t="str">
        <f>IFERROR(INDEX(入力シート!$B$15:$L$114,MATCH(A25,入力シート!$L$15:$L$114,0),3),"")</f>
        <v/>
      </c>
      <c r="C25" s="110" t="str">
        <f>IFERROR(INDEX(入力シート!$B$15:$L$114,MATCH(A25,入力シート!$L$15:$L$114,0),1),"")</f>
        <v/>
      </c>
      <c r="D25" s="110" t="str">
        <f>IFERROR(INDEX(入力シート!$B$15:$L$114,MATCH(A25,入力シート!$L$15:$L$114,0),2),"")</f>
        <v/>
      </c>
      <c r="E25" s="207" t="str">
        <f>IFERROR(INDEX(入力シート!$B$15:$L$114,MATCH(A25,入力シート!$L$15:$L$114,0),7),"")</f>
        <v/>
      </c>
      <c r="F25" s="207" t="str">
        <f>IFERROR(INDEX(入力シート!$B$15:$L$114,MATCH(A25,入力シート!$L$15:$L$114,0),8),"")</f>
        <v/>
      </c>
      <c r="G25" s="207" t="str">
        <f>IFERROR(INDEX(入力シート!$B$15:$L$114,MATCH(A25,入力シート!$L$15:$L$114,0),9),"")</f>
        <v/>
      </c>
      <c r="H25" s="207" t="str">
        <f>IFERROR(INDEX(入力シート!$B$15:$L$114,MATCH(A25,入力シート!$L$15:$L$114,0),10),"")</f>
        <v/>
      </c>
      <c r="I25" s="61">
        <f t="shared" si="3"/>
        <v>0</v>
      </c>
      <c r="J25" s="61">
        <f t="shared" si="4"/>
        <v>0</v>
      </c>
      <c r="K25" s="60"/>
      <c r="L25" s="3">
        <f t="shared" si="7"/>
        <v>0</v>
      </c>
      <c r="M25" s="3">
        <f t="shared" si="8"/>
        <v>0</v>
      </c>
      <c r="N25" s="3">
        <f t="shared" si="1"/>
        <v>0</v>
      </c>
      <c r="O25" s="3">
        <f t="shared" si="2"/>
        <v>0</v>
      </c>
    </row>
    <row r="26" spans="1:15" ht="21.95" customHeight="1">
      <c r="A26" s="23">
        <v>14</v>
      </c>
      <c r="B26" s="110" t="str">
        <f>IFERROR(INDEX(入力シート!$B$15:$L$114,MATCH(A26,入力シート!$L$15:$L$114,0),3),"")</f>
        <v/>
      </c>
      <c r="C26" s="110" t="str">
        <f>IFERROR(INDEX(入力シート!$B$15:$L$114,MATCH(A26,入力シート!$L$15:$L$114,0),1),"")</f>
        <v/>
      </c>
      <c r="D26" s="110" t="str">
        <f>IFERROR(INDEX(入力シート!$B$15:$L$114,MATCH(A26,入力シート!$L$15:$L$114,0),2),"")</f>
        <v/>
      </c>
      <c r="E26" s="207" t="str">
        <f>IFERROR(INDEX(入力シート!$B$15:$L$114,MATCH(A26,入力シート!$L$15:$L$114,0),7),"")</f>
        <v/>
      </c>
      <c r="F26" s="207" t="str">
        <f>IFERROR(INDEX(入力シート!$B$15:$L$114,MATCH(A26,入力シート!$L$15:$L$114,0),8),"")</f>
        <v/>
      </c>
      <c r="G26" s="207" t="str">
        <f>IFERROR(INDEX(入力シート!$B$15:$L$114,MATCH(A26,入力シート!$L$15:$L$114,0),9),"")</f>
        <v/>
      </c>
      <c r="H26" s="207" t="str">
        <f>IFERROR(INDEX(入力シート!$B$15:$L$114,MATCH(A26,入力シート!$L$15:$L$114,0),10),"")</f>
        <v/>
      </c>
      <c r="I26" s="61">
        <f t="shared" si="3"/>
        <v>0</v>
      </c>
      <c r="J26" s="61">
        <f t="shared" si="4"/>
        <v>0</v>
      </c>
      <c r="K26" s="60"/>
      <c r="L26" s="3">
        <f t="shared" si="7"/>
        <v>0</v>
      </c>
      <c r="M26" s="3">
        <f t="shared" si="8"/>
        <v>0</v>
      </c>
      <c r="N26" s="3">
        <f t="shared" si="1"/>
        <v>0</v>
      </c>
      <c r="O26" s="3">
        <f t="shared" si="2"/>
        <v>0</v>
      </c>
    </row>
    <row r="27" spans="1:15" ht="21.95" customHeight="1">
      <c r="A27" s="23">
        <v>15</v>
      </c>
      <c r="B27" s="110" t="str">
        <f>IFERROR(INDEX(入力シート!$B$15:$L$114,MATCH(A27,入力シート!$L$15:$L$114,0),3),"")</f>
        <v/>
      </c>
      <c r="C27" s="110" t="str">
        <f>IFERROR(INDEX(入力シート!$B$15:$L$114,MATCH(A27,入力シート!$L$15:$L$114,0),1),"")</f>
        <v/>
      </c>
      <c r="D27" s="110" t="str">
        <f>IFERROR(INDEX(入力シート!$B$15:$L$114,MATCH(A27,入力シート!$L$15:$L$114,0),2),"")</f>
        <v/>
      </c>
      <c r="E27" s="207" t="str">
        <f>IFERROR(INDEX(入力シート!$B$15:$L$114,MATCH(A27,入力シート!$L$15:$L$114,0),7),"")</f>
        <v/>
      </c>
      <c r="F27" s="207" t="str">
        <f>IFERROR(INDEX(入力シート!$B$15:$L$114,MATCH(A27,入力シート!$L$15:$L$114,0),8),"")</f>
        <v/>
      </c>
      <c r="G27" s="207" t="str">
        <f>IFERROR(INDEX(入力シート!$B$15:$L$114,MATCH(A27,入力シート!$L$15:$L$114,0),9),"")</f>
        <v/>
      </c>
      <c r="H27" s="207" t="str">
        <f>IFERROR(INDEX(入力シート!$B$15:$L$114,MATCH(A27,入力シート!$L$15:$L$114,0),10),"")</f>
        <v/>
      </c>
      <c r="I27" s="61">
        <f t="shared" si="3"/>
        <v>0</v>
      </c>
      <c r="J27" s="61">
        <f t="shared" si="4"/>
        <v>0</v>
      </c>
      <c r="K27" s="60"/>
      <c r="L27" s="3">
        <f t="shared" si="7"/>
        <v>0</v>
      </c>
      <c r="M27" s="3">
        <f t="shared" si="8"/>
        <v>0</v>
      </c>
      <c r="N27" s="3">
        <f t="shared" si="1"/>
        <v>0</v>
      </c>
      <c r="O27" s="3">
        <f t="shared" si="2"/>
        <v>0</v>
      </c>
    </row>
    <row r="28" spans="1:15" ht="21.95" customHeight="1">
      <c r="A28" s="23">
        <v>16</v>
      </c>
      <c r="B28" s="110" t="str">
        <f>IFERROR(INDEX(入力シート!$B$15:$L$114,MATCH(A28,入力シート!$L$15:$L$114,0),3),"")</f>
        <v/>
      </c>
      <c r="C28" s="110" t="str">
        <f>IFERROR(INDEX(入力シート!$B$15:$L$114,MATCH(A28,入力シート!$L$15:$L$114,0),1),"")</f>
        <v/>
      </c>
      <c r="D28" s="110" t="str">
        <f>IFERROR(INDEX(入力シート!$B$15:$L$114,MATCH(A28,入力シート!$L$15:$L$114,0),2),"")</f>
        <v/>
      </c>
      <c r="E28" s="207" t="str">
        <f>IFERROR(INDEX(入力シート!$B$15:$L$114,MATCH(A28,入力シート!$L$15:$L$114,0),7),"")</f>
        <v/>
      </c>
      <c r="F28" s="207" t="str">
        <f>IFERROR(INDEX(入力シート!$B$15:$L$114,MATCH(A28,入力シート!$L$15:$L$114,0),8),"")</f>
        <v/>
      </c>
      <c r="G28" s="207" t="str">
        <f>IFERROR(INDEX(入力シート!$B$15:$L$114,MATCH(A28,入力シート!$L$15:$L$114,0),9),"")</f>
        <v/>
      </c>
      <c r="H28" s="207" t="str">
        <f>IFERROR(INDEX(入力シート!$B$15:$L$114,MATCH(A28,入力シート!$L$15:$L$114,0),10),"")</f>
        <v/>
      </c>
      <c r="I28" s="61">
        <f t="shared" si="3"/>
        <v>0</v>
      </c>
      <c r="J28" s="61">
        <f t="shared" si="4"/>
        <v>0</v>
      </c>
      <c r="K28" s="60"/>
      <c r="L28" s="3">
        <f t="shared" si="7"/>
        <v>0</v>
      </c>
      <c r="M28" s="3">
        <f t="shared" si="8"/>
        <v>0</v>
      </c>
      <c r="N28" s="3">
        <f t="shared" si="1"/>
        <v>0</v>
      </c>
      <c r="O28" s="3">
        <f t="shared" si="2"/>
        <v>0</v>
      </c>
    </row>
    <row r="29" spans="1:15" ht="21.95" customHeight="1">
      <c r="A29" s="23">
        <v>17</v>
      </c>
      <c r="B29" s="110" t="str">
        <f>IFERROR(INDEX(入力シート!$B$15:$L$114,MATCH(A29,入力シート!$L$15:$L$114,0),3),"")</f>
        <v/>
      </c>
      <c r="C29" s="110" t="str">
        <f>IFERROR(INDEX(入力シート!$B$15:$L$114,MATCH(A29,入力シート!$L$15:$L$114,0),1),"")</f>
        <v/>
      </c>
      <c r="D29" s="110" t="str">
        <f>IFERROR(INDEX(入力シート!$B$15:$L$114,MATCH(A29,入力シート!$L$15:$L$114,0),2),"")</f>
        <v/>
      </c>
      <c r="E29" s="207" t="str">
        <f>IFERROR(INDEX(入力シート!$B$15:$L$114,MATCH(A29,入力シート!$L$15:$L$114,0),7),"")</f>
        <v/>
      </c>
      <c r="F29" s="207" t="str">
        <f>IFERROR(INDEX(入力シート!$B$15:$L$114,MATCH(A29,入力シート!$L$15:$L$114,0),8),"")</f>
        <v/>
      </c>
      <c r="G29" s="207" t="str">
        <f>IFERROR(INDEX(入力シート!$B$15:$L$114,MATCH(A29,入力シート!$L$15:$L$114,0),9),"")</f>
        <v/>
      </c>
      <c r="H29" s="207" t="str">
        <f>IFERROR(INDEX(入力シート!$B$15:$L$114,MATCH(A29,入力シート!$L$15:$L$114,0),10),"")</f>
        <v/>
      </c>
      <c r="I29" s="61">
        <f t="shared" si="3"/>
        <v>0</v>
      </c>
      <c r="J29" s="61">
        <f t="shared" si="4"/>
        <v>0</v>
      </c>
      <c r="K29" s="60"/>
      <c r="L29" s="3">
        <f t="shared" si="7"/>
        <v>0</v>
      </c>
      <c r="M29" s="3">
        <f t="shared" si="8"/>
        <v>0</v>
      </c>
      <c r="N29" s="3">
        <f t="shared" si="1"/>
        <v>0</v>
      </c>
      <c r="O29" s="3">
        <f t="shared" si="2"/>
        <v>0</v>
      </c>
    </row>
    <row r="30" spans="1:15" ht="21.95" customHeight="1">
      <c r="A30" s="23">
        <v>18</v>
      </c>
      <c r="B30" s="110" t="str">
        <f>IFERROR(INDEX(入力シート!$B$15:$L$114,MATCH(A30,入力シート!$L$15:$L$114,0),3),"")</f>
        <v/>
      </c>
      <c r="C30" s="110" t="str">
        <f>IFERROR(INDEX(入力シート!$B$15:$L$114,MATCH(A30,入力シート!$L$15:$L$114,0),1),"")</f>
        <v/>
      </c>
      <c r="D30" s="110" t="str">
        <f>IFERROR(INDEX(入力シート!$B$15:$L$114,MATCH(A30,入力シート!$L$15:$L$114,0),2),"")</f>
        <v/>
      </c>
      <c r="E30" s="207" t="str">
        <f>IFERROR(INDEX(入力シート!$B$15:$L$114,MATCH(A30,入力シート!$L$15:$L$114,0),7),"")</f>
        <v/>
      </c>
      <c r="F30" s="207" t="str">
        <f>IFERROR(INDEX(入力シート!$B$15:$L$114,MATCH(A30,入力シート!$L$15:$L$114,0),8),"")</f>
        <v/>
      </c>
      <c r="G30" s="207" t="str">
        <f>IFERROR(INDEX(入力シート!$B$15:$L$114,MATCH(A30,入力シート!$L$15:$L$114,0),9),"")</f>
        <v/>
      </c>
      <c r="H30" s="207" t="str">
        <f>IFERROR(INDEX(入力シート!$B$15:$L$114,MATCH(A30,入力シート!$L$15:$L$114,0),10),"")</f>
        <v/>
      </c>
      <c r="I30" s="61">
        <f t="shared" si="3"/>
        <v>0</v>
      </c>
      <c r="J30" s="61">
        <f t="shared" si="4"/>
        <v>0</v>
      </c>
      <c r="K30" s="60"/>
      <c r="L30" s="3">
        <f t="shared" si="7"/>
        <v>0</v>
      </c>
      <c r="M30" s="3">
        <f t="shared" si="8"/>
        <v>0</v>
      </c>
      <c r="N30" s="3">
        <f t="shared" si="1"/>
        <v>0</v>
      </c>
      <c r="O30" s="3">
        <f t="shared" si="2"/>
        <v>0</v>
      </c>
    </row>
    <row r="31" spans="1:15" ht="21.95" customHeight="1">
      <c r="A31" s="23">
        <v>19</v>
      </c>
      <c r="B31" s="110" t="str">
        <f>IFERROR(INDEX(入力シート!$B$15:$L$114,MATCH(A31,入力シート!$L$15:$L$114,0),3),"")</f>
        <v/>
      </c>
      <c r="C31" s="110" t="str">
        <f>IFERROR(INDEX(入力シート!$B$15:$L$114,MATCH(A31,入力シート!$L$15:$L$114,0),1),"")</f>
        <v/>
      </c>
      <c r="D31" s="110" t="str">
        <f>IFERROR(INDEX(入力シート!$B$15:$L$114,MATCH(A31,入力シート!$L$15:$L$114,0),2),"")</f>
        <v/>
      </c>
      <c r="E31" s="207" t="str">
        <f>IFERROR(INDEX(入力シート!$B$15:$L$114,MATCH(A31,入力シート!$L$15:$L$114,0),7),"")</f>
        <v/>
      </c>
      <c r="F31" s="207" t="str">
        <f>IFERROR(INDEX(入力シート!$B$15:$L$114,MATCH(A31,入力シート!$L$15:$L$114,0),8),"")</f>
        <v/>
      </c>
      <c r="G31" s="207" t="str">
        <f>IFERROR(INDEX(入力シート!$B$15:$L$114,MATCH(A31,入力シート!$L$15:$L$114,0),9),"")</f>
        <v/>
      </c>
      <c r="H31" s="207" t="str">
        <f>IFERROR(INDEX(入力シート!$B$15:$L$114,MATCH(A31,入力シート!$L$15:$L$114,0),10),"")</f>
        <v/>
      </c>
      <c r="I31" s="61">
        <f t="shared" si="3"/>
        <v>0</v>
      </c>
      <c r="J31" s="61">
        <f t="shared" si="4"/>
        <v>0</v>
      </c>
      <c r="K31" s="60"/>
      <c r="L31" s="3">
        <f t="shared" si="7"/>
        <v>0</v>
      </c>
      <c r="M31" s="3">
        <f t="shared" si="8"/>
        <v>0</v>
      </c>
      <c r="N31" s="3">
        <f t="shared" si="1"/>
        <v>0</v>
      </c>
      <c r="O31" s="3">
        <f t="shared" si="2"/>
        <v>0</v>
      </c>
    </row>
    <row r="32" spans="1:15" ht="21.95" customHeight="1">
      <c r="A32" s="23">
        <v>20</v>
      </c>
      <c r="B32" s="110" t="str">
        <f>IFERROR(INDEX(入力シート!$B$15:$L$114,MATCH(A32,入力シート!$L$15:$L$114,0),3),"")</f>
        <v/>
      </c>
      <c r="C32" s="110" t="str">
        <f>IFERROR(INDEX(入力シート!$B$15:$L$114,MATCH(A32,入力シート!$L$15:$L$114,0),1),"")</f>
        <v/>
      </c>
      <c r="D32" s="110" t="str">
        <f>IFERROR(INDEX(入力シート!$B$15:$L$114,MATCH(A32,入力シート!$L$15:$L$114,0),2),"")</f>
        <v/>
      </c>
      <c r="E32" s="207" t="str">
        <f>IFERROR(INDEX(入力シート!$B$15:$L$114,MATCH(A32,入力シート!$L$15:$L$114,0),7),"")</f>
        <v/>
      </c>
      <c r="F32" s="207" t="str">
        <f>IFERROR(INDEX(入力シート!$B$15:$L$114,MATCH(A32,入力シート!$L$15:$L$114,0),8),"")</f>
        <v/>
      </c>
      <c r="G32" s="207" t="str">
        <f>IFERROR(INDEX(入力シート!$B$15:$L$114,MATCH(A32,入力シート!$L$15:$L$114,0),9),"")</f>
        <v/>
      </c>
      <c r="H32" s="207" t="str">
        <f>IFERROR(INDEX(入力シート!$B$15:$L$114,MATCH(A32,入力シート!$L$15:$L$114,0),10),"")</f>
        <v/>
      </c>
      <c r="I32" s="61">
        <f t="shared" si="3"/>
        <v>0</v>
      </c>
      <c r="J32" s="61">
        <f t="shared" si="4"/>
        <v>0</v>
      </c>
      <c r="K32" s="60"/>
      <c r="L32" s="3">
        <f t="shared" si="7"/>
        <v>0</v>
      </c>
      <c r="M32" s="3">
        <f t="shared" si="8"/>
        <v>0</v>
      </c>
      <c r="N32" s="3">
        <f t="shared" si="1"/>
        <v>0</v>
      </c>
      <c r="O32" s="3">
        <f t="shared" si="2"/>
        <v>0</v>
      </c>
    </row>
    <row r="33" spans="1:15" ht="21.95" customHeight="1">
      <c r="A33" s="23">
        <v>21</v>
      </c>
      <c r="B33" s="110" t="str">
        <f>IFERROR(INDEX(入力シート!$B$15:$L$114,MATCH(A33,入力シート!$L$15:$L$114,0),3),"")</f>
        <v/>
      </c>
      <c r="C33" s="110" t="str">
        <f>IFERROR(INDEX(入力シート!$B$15:$L$114,MATCH(A33,入力シート!$L$15:$L$114,0),1),"")</f>
        <v/>
      </c>
      <c r="D33" s="110" t="str">
        <f>IFERROR(INDEX(入力シート!$B$15:$L$114,MATCH(A33,入力シート!$L$15:$L$114,0),2),"")</f>
        <v/>
      </c>
      <c r="E33" s="207" t="str">
        <f>IFERROR(INDEX(入力シート!$B$15:$L$114,MATCH(A33,入力シート!$L$15:$L$114,0),7),"")</f>
        <v/>
      </c>
      <c r="F33" s="207" t="str">
        <f>IFERROR(INDEX(入力シート!$B$15:$L$114,MATCH(A33,入力シート!$L$15:$L$114,0),8),"")</f>
        <v/>
      </c>
      <c r="G33" s="207" t="str">
        <f>IFERROR(INDEX(入力シート!$B$15:$L$114,MATCH(A33,入力シート!$L$15:$L$114,0),9),"")</f>
        <v/>
      </c>
      <c r="H33" s="207" t="str">
        <f>IFERROR(INDEX(入力シート!$B$15:$L$114,MATCH(A33,入力シート!$L$15:$L$114,0),10),"")</f>
        <v/>
      </c>
      <c r="I33" s="61">
        <f t="shared" si="3"/>
        <v>0</v>
      </c>
      <c r="J33" s="61">
        <f t="shared" si="4"/>
        <v>0</v>
      </c>
      <c r="K33" s="60"/>
      <c r="L33" s="3">
        <f t="shared" si="7"/>
        <v>0</v>
      </c>
      <c r="M33" s="3">
        <f t="shared" si="8"/>
        <v>0</v>
      </c>
      <c r="N33" s="3">
        <f t="shared" si="1"/>
        <v>0</v>
      </c>
      <c r="O33" s="3">
        <f t="shared" si="2"/>
        <v>0</v>
      </c>
    </row>
    <row r="34" spans="1:15" ht="21.95" customHeight="1">
      <c r="A34" s="23">
        <v>22</v>
      </c>
      <c r="B34" s="110" t="str">
        <f>IFERROR(INDEX(入力シート!$B$15:$L$114,MATCH(A34,入力シート!$L$15:$L$114,0),3),"")</f>
        <v/>
      </c>
      <c r="C34" s="110" t="str">
        <f>IFERROR(INDEX(入力シート!$B$15:$L$114,MATCH(A34,入力シート!$L$15:$L$114,0),1),"")</f>
        <v/>
      </c>
      <c r="D34" s="110" t="str">
        <f>IFERROR(INDEX(入力シート!$B$15:$L$114,MATCH(A34,入力シート!$L$15:$L$114,0),2),"")</f>
        <v/>
      </c>
      <c r="E34" s="207" t="str">
        <f>IFERROR(INDEX(入力シート!$B$15:$L$114,MATCH(A34,入力シート!$L$15:$L$114,0),7),"")</f>
        <v/>
      </c>
      <c r="F34" s="207" t="str">
        <f>IFERROR(INDEX(入力シート!$B$15:$L$114,MATCH(A34,入力シート!$L$15:$L$114,0),8),"")</f>
        <v/>
      </c>
      <c r="G34" s="207" t="str">
        <f>IFERROR(INDEX(入力シート!$B$15:$L$114,MATCH(A34,入力シート!$L$15:$L$114,0),9),"")</f>
        <v/>
      </c>
      <c r="H34" s="207" t="str">
        <f>IFERROR(INDEX(入力シート!$B$15:$L$114,MATCH(A34,入力シート!$L$15:$L$114,0),10),"")</f>
        <v/>
      </c>
      <c r="I34" s="61">
        <f t="shared" si="3"/>
        <v>0</v>
      </c>
      <c r="J34" s="61">
        <f t="shared" si="4"/>
        <v>0</v>
      </c>
      <c r="K34" s="60"/>
      <c r="L34" s="3">
        <f t="shared" si="7"/>
        <v>0</v>
      </c>
      <c r="M34" s="3">
        <f t="shared" si="8"/>
        <v>0</v>
      </c>
      <c r="N34" s="3">
        <f t="shared" si="1"/>
        <v>0</v>
      </c>
      <c r="O34" s="3">
        <f t="shared" si="2"/>
        <v>0</v>
      </c>
    </row>
    <row r="35" spans="1:15" ht="21.95" customHeight="1">
      <c r="A35" s="23">
        <v>23</v>
      </c>
      <c r="B35" s="110" t="str">
        <f>IFERROR(INDEX(入力シート!$B$15:$L$114,MATCH(A35,入力シート!$L$15:$L$114,0),3),"")</f>
        <v/>
      </c>
      <c r="C35" s="110" t="str">
        <f>IFERROR(INDEX(入力シート!$B$15:$L$114,MATCH(A35,入力シート!$L$15:$L$114,0),1),"")</f>
        <v/>
      </c>
      <c r="D35" s="110" t="str">
        <f>IFERROR(INDEX(入力シート!$B$15:$L$114,MATCH(A35,入力シート!$L$15:$L$114,0),2),"")</f>
        <v/>
      </c>
      <c r="E35" s="207" t="str">
        <f>IFERROR(INDEX(入力シート!$B$15:$L$114,MATCH(A35,入力シート!$L$15:$L$114,0),7),"")</f>
        <v/>
      </c>
      <c r="F35" s="207" t="str">
        <f>IFERROR(INDEX(入力シート!$B$15:$L$114,MATCH(A35,入力シート!$L$15:$L$114,0),8),"")</f>
        <v/>
      </c>
      <c r="G35" s="207" t="str">
        <f>IFERROR(INDEX(入力シート!$B$15:$L$114,MATCH(A35,入力シート!$L$15:$L$114,0),9),"")</f>
        <v/>
      </c>
      <c r="H35" s="207" t="str">
        <f>IFERROR(INDEX(入力シート!$B$15:$L$114,MATCH(A35,入力シート!$L$15:$L$114,0),10),"")</f>
        <v/>
      </c>
      <c r="I35" s="61">
        <f t="shared" si="3"/>
        <v>0</v>
      </c>
      <c r="J35" s="61">
        <f t="shared" si="4"/>
        <v>0</v>
      </c>
      <c r="K35" s="60"/>
      <c r="L35" s="3">
        <f t="shared" si="7"/>
        <v>0</v>
      </c>
      <c r="M35" s="3">
        <f t="shared" si="8"/>
        <v>0</v>
      </c>
      <c r="N35" s="3">
        <f t="shared" si="1"/>
        <v>0</v>
      </c>
      <c r="O35" s="3">
        <f t="shared" si="2"/>
        <v>0</v>
      </c>
    </row>
    <row r="36" spans="1:15" ht="21.95" customHeight="1">
      <c r="A36" s="23">
        <v>24</v>
      </c>
      <c r="B36" s="110" t="str">
        <f>IFERROR(INDEX(入力シート!$B$15:$L$114,MATCH(A36,入力シート!$L$15:$L$114,0),3),"")</f>
        <v/>
      </c>
      <c r="C36" s="110" t="str">
        <f>IFERROR(INDEX(入力シート!$B$15:$L$114,MATCH(A36,入力シート!$L$15:$L$114,0),1),"")</f>
        <v/>
      </c>
      <c r="D36" s="110" t="str">
        <f>IFERROR(INDEX(入力シート!$B$15:$L$114,MATCH(A36,入力シート!$L$15:$L$114,0),2),"")</f>
        <v/>
      </c>
      <c r="E36" s="207" t="str">
        <f>IFERROR(INDEX(入力シート!$B$15:$L$114,MATCH(A36,入力シート!$L$15:$L$114,0),7),"")</f>
        <v/>
      </c>
      <c r="F36" s="207" t="str">
        <f>IFERROR(INDEX(入力シート!$B$15:$L$114,MATCH(A36,入力シート!$L$15:$L$114,0),8),"")</f>
        <v/>
      </c>
      <c r="G36" s="207" t="str">
        <f>IFERROR(INDEX(入力シート!$B$15:$L$114,MATCH(A36,入力シート!$L$15:$L$114,0),9),"")</f>
        <v/>
      </c>
      <c r="H36" s="207" t="str">
        <f>IFERROR(INDEX(入力シート!$B$15:$L$114,MATCH(A36,入力シート!$L$15:$L$114,0),10),"")</f>
        <v/>
      </c>
      <c r="I36" s="61">
        <f t="shared" si="3"/>
        <v>0</v>
      </c>
      <c r="J36" s="61">
        <f t="shared" si="4"/>
        <v>0</v>
      </c>
      <c r="K36" s="60"/>
      <c r="L36" s="3">
        <f t="shared" si="7"/>
        <v>0</v>
      </c>
      <c r="M36" s="3">
        <f t="shared" si="8"/>
        <v>0</v>
      </c>
      <c r="N36" s="3">
        <f t="shared" si="1"/>
        <v>0</v>
      </c>
      <c r="O36" s="3">
        <f t="shared" si="2"/>
        <v>0</v>
      </c>
    </row>
    <row r="37" spans="1:15" ht="21.95" customHeight="1">
      <c r="A37" s="23">
        <v>25</v>
      </c>
      <c r="B37" s="110" t="str">
        <f>IFERROR(INDEX(入力シート!$B$15:$L$114,MATCH(A37,入力シート!$L$15:$L$114,0),3),"")</f>
        <v/>
      </c>
      <c r="C37" s="110" t="str">
        <f>IFERROR(INDEX(入力シート!$B$15:$L$114,MATCH(A37,入力シート!$L$15:$L$114,0),1),"")</f>
        <v/>
      </c>
      <c r="D37" s="110" t="str">
        <f>IFERROR(INDEX(入力シート!$B$15:$L$114,MATCH(A37,入力シート!$L$15:$L$114,0),2),"")</f>
        <v/>
      </c>
      <c r="E37" s="207" t="str">
        <f>IFERROR(INDEX(入力シート!$B$15:$L$114,MATCH(A37,入力シート!$L$15:$L$114,0),7),"")</f>
        <v/>
      </c>
      <c r="F37" s="207" t="str">
        <f>IFERROR(INDEX(入力シート!$B$15:$L$114,MATCH(A37,入力シート!$L$15:$L$114,0),8),"")</f>
        <v/>
      </c>
      <c r="G37" s="207" t="str">
        <f>IFERROR(INDEX(入力シート!$B$15:$L$114,MATCH(A37,入力シート!$L$15:$L$114,0),9),"")</f>
        <v/>
      </c>
      <c r="H37" s="207" t="str">
        <f>IFERROR(INDEX(入力シート!$B$15:$L$114,MATCH(A37,入力シート!$L$15:$L$114,0),10),"")</f>
        <v/>
      </c>
      <c r="I37" s="61">
        <f t="shared" si="3"/>
        <v>0</v>
      </c>
      <c r="J37" s="61">
        <f t="shared" si="4"/>
        <v>0</v>
      </c>
      <c r="K37" s="60"/>
      <c r="L37" s="3">
        <f t="shared" si="7"/>
        <v>0</v>
      </c>
      <c r="M37" s="3">
        <f t="shared" si="8"/>
        <v>0</v>
      </c>
      <c r="N37" s="3">
        <f t="shared" si="1"/>
        <v>0</v>
      </c>
      <c r="O37" s="3">
        <f t="shared" si="2"/>
        <v>0</v>
      </c>
    </row>
    <row r="38" spans="1:15" ht="21.95" customHeight="1">
      <c r="A38" s="23">
        <v>26</v>
      </c>
      <c r="B38" s="110" t="str">
        <f>IFERROR(INDEX(入力シート!$B$15:$L$114,MATCH(A38,入力シート!$L$15:$L$114,0),3),"")</f>
        <v/>
      </c>
      <c r="C38" s="110" t="str">
        <f>IFERROR(INDEX(入力シート!$B$15:$L$114,MATCH(A38,入力シート!$L$15:$L$114,0),1),"")</f>
        <v/>
      </c>
      <c r="D38" s="110" t="str">
        <f>IFERROR(INDEX(入力シート!$B$15:$L$114,MATCH(A38,入力シート!$L$15:$L$114,0),2),"")</f>
        <v/>
      </c>
      <c r="E38" s="207" t="str">
        <f>IFERROR(INDEX(入力シート!$B$15:$L$114,MATCH(A38,入力シート!$L$15:$L$114,0),7),"")</f>
        <v/>
      </c>
      <c r="F38" s="207" t="str">
        <f>IFERROR(INDEX(入力シート!$B$15:$L$114,MATCH(A38,入力シート!$L$15:$L$114,0),8),"")</f>
        <v/>
      </c>
      <c r="G38" s="207" t="str">
        <f>IFERROR(INDEX(入力シート!$B$15:$L$114,MATCH(A38,入力シート!$L$15:$L$114,0),9),"")</f>
        <v/>
      </c>
      <c r="H38" s="207" t="str">
        <f>IFERROR(INDEX(入力シート!$B$15:$L$114,MATCH(A38,入力シート!$L$15:$L$114,0),10),"")</f>
        <v/>
      </c>
      <c r="I38" s="61">
        <f t="shared" si="3"/>
        <v>0</v>
      </c>
      <c r="J38" s="61">
        <f t="shared" si="4"/>
        <v>0</v>
      </c>
      <c r="K38" s="60"/>
      <c r="L38" s="3">
        <f t="shared" si="7"/>
        <v>0</v>
      </c>
      <c r="M38" s="3">
        <f t="shared" si="8"/>
        <v>0</v>
      </c>
      <c r="N38" s="3">
        <f t="shared" si="1"/>
        <v>0</v>
      </c>
      <c r="O38" s="3">
        <f t="shared" si="2"/>
        <v>0</v>
      </c>
    </row>
    <row r="39" spans="1:15" ht="21.95" customHeight="1">
      <c r="A39" s="23">
        <v>27</v>
      </c>
      <c r="B39" s="110" t="str">
        <f>IFERROR(INDEX(入力シート!$B$15:$L$114,MATCH(A39,入力シート!$L$15:$L$114,0),3),"")</f>
        <v/>
      </c>
      <c r="C39" s="110" t="str">
        <f>IFERROR(INDEX(入力シート!$B$15:$L$114,MATCH(A39,入力シート!$L$15:$L$114,0),1),"")</f>
        <v/>
      </c>
      <c r="D39" s="110" t="str">
        <f>IFERROR(INDEX(入力シート!$B$15:$L$114,MATCH(A39,入力シート!$L$15:$L$114,0),2),"")</f>
        <v/>
      </c>
      <c r="E39" s="207" t="str">
        <f>IFERROR(INDEX(入力シート!$B$15:$L$114,MATCH(A39,入力シート!$L$15:$L$114,0),7),"")</f>
        <v/>
      </c>
      <c r="F39" s="207" t="str">
        <f>IFERROR(INDEX(入力シート!$B$15:$L$114,MATCH(A39,入力シート!$L$15:$L$114,0),8),"")</f>
        <v/>
      </c>
      <c r="G39" s="207" t="str">
        <f>IFERROR(INDEX(入力シート!$B$15:$L$114,MATCH(A39,入力シート!$L$15:$L$114,0),9),"")</f>
        <v/>
      </c>
      <c r="H39" s="207" t="str">
        <f>IFERROR(INDEX(入力シート!$B$15:$L$114,MATCH(A39,入力シート!$L$15:$L$114,0),10),"")</f>
        <v/>
      </c>
      <c r="I39" s="61">
        <f t="shared" si="3"/>
        <v>0</v>
      </c>
      <c r="J39" s="61">
        <f t="shared" si="4"/>
        <v>0</v>
      </c>
      <c r="K39" s="60"/>
      <c r="L39" s="3">
        <f t="shared" si="7"/>
        <v>0</v>
      </c>
      <c r="M39" s="3">
        <f t="shared" si="8"/>
        <v>0</v>
      </c>
      <c r="N39" s="3">
        <f t="shared" si="1"/>
        <v>0</v>
      </c>
      <c r="O39" s="3">
        <f t="shared" si="2"/>
        <v>0</v>
      </c>
    </row>
    <row r="40" spans="1:15" ht="21.95" customHeight="1">
      <c r="A40" s="23">
        <v>28</v>
      </c>
      <c r="B40" s="110" t="str">
        <f>IFERROR(INDEX(入力シート!$B$15:$L$114,MATCH(A40,入力シート!$L$15:$L$114,0),3),"")</f>
        <v/>
      </c>
      <c r="C40" s="110" t="str">
        <f>IFERROR(INDEX(入力シート!$B$15:$L$114,MATCH(A40,入力シート!$L$15:$L$114,0),1),"")</f>
        <v/>
      </c>
      <c r="D40" s="110" t="str">
        <f>IFERROR(INDEX(入力シート!$B$15:$L$114,MATCH(A40,入力シート!$L$15:$L$114,0),2),"")</f>
        <v/>
      </c>
      <c r="E40" s="207" t="str">
        <f>IFERROR(INDEX(入力シート!$B$15:$L$114,MATCH(A40,入力シート!$L$15:$L$114,0),7),"")</f>
        <v/>
      </c>
      <c r="F40" s="207" t="str">
        <f>IFERROR(INDEX(入力シート!$B$15:$L$114,MATCH(A40,入力シート!$L$15:$L$114,0),8),"")</f>
        <v/>
      </c>
      <c r="G40" s="207" t="str">
        <f>IFERROR(INDEX(入力シート!$B$15:$L$114,MATCH(A40,入力シート!$L$15:$L$114,0),9),"")</f>
        <v/>
      </c>
      <c r="H40" s="207" t="str">
        <f>IFERROR(INDEX(入力シート!$B$15:$L$114,MATCH(A40,入力シート!$L$15:$L$114,0),10),"")</f>
        <v/>
      </c>
      <c r="I40" s="61">
        <f t="shared" si="3"/>
        <v>0</v>
      </c>
      <c r="J40" s="61">
        <f t="shared" si="4"/>
        <v>0</v>
      </c>
      <c r="K40" s="60"/>
      <c r="L40" s="3">
        <f t="shared" si="7"/>
        <v>0</v>
      </c>
      <c r="M40" s="3">
        <f t="shared" si="8"/>
        <v>0</v>
      </c>
      <c r="N40" s="3">
        <f t="shared" si="1"/>
        <v>0</v>
      </c>
      <c r="O40" s="3">
        <f t="shared" si="2"/>
        <v>0</v>
      </c>
    </row>
    <row r="41" spans="1:15" ht="21.95" customHeight="1">
      <c r="A41" s="23">
        <v>29</v>
      </c>
      <c r="B41" s="110" t="str">
        <f>IFERROR(INDEX(入力シート!$B$15:$L$114,MATCH(A41,入力シート!$L$15:$L$114,0),3),"")</f>
        <v/>
      </c>
      <c r="C41" s="110" t="str">
        <f>IFERROR(INDEX(入力シート!$B$15:$L$114,MATCH(A41,入力シート!$L$15:$L$114,0),1),"")</f>
        <v/>
      </c>
      <c r="D41" s="110" t="str">
        <f>IFERROR(INDEX(入力シート!$B$15:$L$114,MATCH(A41,入力シート!$L$15:$L$114,0),2),"")</f>
        <v/>
      </c>
      <c r="E41" s="207" t="str">
        <f>IFERROR(INDEX(入力シート!$B$15:$L$114,MATCH(A41,入力シート!$L$15:$L$114,0),7),"")</f>
        <v/>
      </c>
      <c r="F41" s="207" t="str">
        <f>IFERROR(INDEX(入力シート!$B$15:$L$114,MATCH(A41,入力シート!$L$15:$L$114,0),8),"")</f>
        <v/>
      </c>
      <c r="G41" s="207" t="str">
        <f>IFERROR(INDEX(入力シート!$B$15:$L$114,MATCH(A41,入力シート!$L$15:$L$114,0),9),"")</f>
        <v/>
      </c>
      <c r="H41" s="207" t="str">
        <f>IFERROR(INDEX(入力シート!$B$15:$L$114,MATCH(A41,入力シート!$L$15:$L$114,0),10),"")</f>
        <v/>
      </c>
      <c r="I41" s="61">
        <f t="shared" si="3"/>
        <v>0</v>
      </c>
      <c r="J41" s="61">
        <f t="shared" si="4"/>
        <v>0</v>
      </c>
      <c r="K41" s="60"/>
      <c r="L41" s="3">
        <f t="shared" si="7"/>
        <v>0</v>
      </c>
      <c r="M41" s="3">
        <f t="shared" si="8"/>
        <v>0</v>
      </c>
      <c r="N41" s="3">
        <f t="shared" si="1"/>
        <v>0</v>
      </c>
      <c r="O41" s="3">
        <f t="shared" si="2"/>
        <v>0</v>
      </c>
    </row>
    <row r="42" spans="1:15" ht="21.95" customHeight="1" thickBot="1">
      <c r="A42" s="23">
        <v>30</v>
      </c>
      <c r="B42" s="210" t="str">
        <f>IFERROR(INDEX(入力シート!$B$15:$L$114,MATCH(A42,入力シート!$L$15:$L$114,0),3),"")</f>
        <v/>
      </c>
      <c r="C42" s="210" t="str">
        <f>IFERROR(INDEX(入力シート!$B$15:$L$114,MATCH(A42,入力シート!$L$15:$L$114,0),1),"")</f>
        <v/>
      </c>
      <c r="D42" s="210" t="str">
        <f>IFERROR(INDEX(入力シート!$B$15:$L$114,MATCH(A42,入力シート!$L$15:$L$114,0),2),"")</f>
        <v/>
      </c>
      <c r="E42" s="208" t="str">
        <f>IFERROR(INDEX(入力シート!$B$15:$L$114,MATCH(A42,入力シート!$L$15:$L$114,0),7),"")</f>
        <v/>
      </c>
      <c r="F42" s="208" t="str">
        <f>IFERROR(INDEX(入力シート!$B$15:$L$114,MATCH(A42,入力シート!$L$15:$L$114,0),8),"")</f>
        <v/>
      </c>
      <c r="G42" s="208" t="str">
        <f>IFERROR(INDEX(入力シート!$B$15:$L$114,MATCH(A42,入力シート!$L$15:$L$114,0),9),"")</f>
        <v/>
      </c>
      <c r="H42" s="208" t="str">
        <f>IFERROR(INDEX(入力シート!$B$15:$L$114,MATCH(A42,入力シート!$L$15:$L$114,0),10),"")</f>
        <v/>
      </c>
      <c r="I42" s="62">
        <f t="shared" si="3"/>
        <v>0</v>
      </c>
      <c r="J42" s="62">
        <f t="shared" si="4"/>
        <v>0</v>
      </c>
      <c r="K42" s="60"/>
      <c r="L42" s="3">
        <f t="shared" si="7"/>
        <v>0</v>
      </c>
      <c r="M42" s="3">
        <f t="shared" si="8"/>
        <v>0</v>
      </c>
      <c r="N42" s="3">
        <f t="shared" si="1"/>
        <v>0</v>
      </c>
      <c r="O42" s="3">
        <f t="shared" si="2"/>
        <v>0</v>
      </c>
    </row>
    <row r="43" spans="1:15" ht="15" customHeight="1" thickTop="1">
      <c r="A43" s="23"/>
      <c r="B43" s="486" t="s">
        <v>66</v>
      </c>
      <c r="C43" s="487"/>
      <c r="D43" s="17" t="s">
        <v>60</v>
      </c>
      <c r="E43" s="16" t="s">
        <v>97</v>
      </c>
      <c r="F43" s="17" t="s">
        <v>24</v>
      </c>
      <c r="G43" s="17" t="s">
        <v>22</v>
      </c>
      <c r="H43" s="17" t="s">
        <v>24</v>
      </c>
      <c r="I43" s="17" t="s">
        <v>37</v>
      </c>
      <c r="J43" s="38" t="s">
        <v>24</v>
      </c>
      <c r="K43" s="51"/>
      <c r="L43" s="213">
        <f>SUM(L13:L42)</f>
        <v>0</v>
      </c>
      <c r="M43" s="213">
        <f>SUM(M13:M42)</f>
        <v>0</v>
      </c>
      <c r="N43" s="213">
        <f>SUM(N13:N42)</f>
        <v>0</v>
      </c>
      <c r="O43" s="213"/>
    </row>
    <row r="44" spans="1:15" ht="2.25" customHeight="1">
      <c r="A44" s="23"/>
      <c r="B44" s="488"/>
      <c r="C44" s="489"/>
      <c r="D44" s="465">
        <f>SUM(O13:O42)</f>
        <v>0</v>
      </c>
      <c r="E44" s="467">
        <f>SUM(E13:E42)</f>
        <v>0</v>
      </c>
      <c r="F44" s="467">
        <f t="shared" ref="F44:I44" si="9">SUM(F13:F42)</f>
        <v>0</v>
      </c>
      <c r="G44" s="467">
        <f t="shared" si="9"/>
        <v>0</v>
      </c>
      <c r="H44" s="467">
        <f t="shared" si="9"/>
        <v>0</v>
      </c>
      <c r="I44" s="467">
        <f t="shared" si="9"/>
        <v>0</v>
      </c>
      <c r="J44" s="473">
        <f>SUM(J13:J42)</f>
        <v>0</v>
      </c>
      <c r="K44" s="18"/>
      <c r="L44" s="5"/>
      <c r="M44" s="5"/>
    </row>
    <row r="45" spans="1:15" ht="14.25" customHeight="1" thickBot="1">
      <c r="A45" s="23"/>
      <c r="B45" s="490"/>
      <c r="C45" s="491"/>
      <c r="D45" s="466"/>
      <c r="E45" s="468"/>
      <c r="F45" s="468"/>
      <c r="G45" s="468"/>
      <c r="H45" s="468"/>
      <c r="I45" s="468"/>
      <c r="J45" s="474"/>
      <c r="K45" s="18"/>
      <c r="L45" s="5"/>
      <c r="M45" s="5"/>
      <c r="N45" s="5"/>
      <c r="O45" s="5"/>
    </row>
    <row r="46" spans="1:15" ht="19.5" thickTop="1">
      <c r="A46" s="23"/>
      <c r="B46" s="492" t="s">
        <v>58</v>
      </c>
      <c r="C46" s="493"/>
      <c r="D46" s="44">
        <f>①2枚目!D44</f>
        <v>0</v>
      </c>
      <c r="E46" s="44">
        <f>①2枚目!E44</f>
        <v>0</v>
      </c>
      <c r="F46" s="44">
        <f>①2枚目!F44</f>
        <v>0</v>
      </c>
      <c r="G46" s="44">
        <f>①2枚目!G44</f>
        <v>0</v>
      </c>
      <c r="H46" s="44">
        <f>①2枚目!H44</f>
        <v>0</v>
      </c>
      <c r="I46" s="44">
        <f>①2枚目!I44</f>
        <v>0</v>
      </c>
      <c r="J46" s="44">
        <f>①2枚目!J44</f>
        <v>0</v>
      </c>
      <c r="K46" s="18"/>
      <c r="L46" s="5"/>
      <c r="M46" s="5"/>
      <c r="N46" s="5"/>
      <c r="O46" s="5"/>
    </row>
    <row r="47" spans="1:15" ht="19.5" thickBot="1">
      <c r="A47" s="23"/>
      <c r="B47" s="494" t="s">
        <v>59</v>
      </c>
      <c r="C47" s="495"/>
      <c r="D47" s="45">
        <f>①3枚目!D44</f>
        <v>0</v>
      </c>
      <c r="E47" s="45">
        <f>①3枚目!E44</f>
        <v>0</v>
      </c>
      <c r="F47" s="45">
        <f>①3枚目!F44</f>
        <v>0</v>
      </c>
      <c r="G47" s="45">
        <f>①3枚目!G44</f>
        <v>0</v>
      </c>
      <c r="H47" s="45">
        <f>①3枚目!H44</f>
        <v>0</v>
      </c>
      <c r="I47" s="45">
        <f>①3枚目!I44</f>
        <v>0</v>
      </c>
      <c r="J47" s="45">
        <f>①3枚目!J44</f>
        <v>0</v>
      </c>
      <c r="K47" s="18"/>
      <c r="L47" s="5"/>
      <c r="M47" s="5"/>
      <c r="N47" s="5"/>
      <c r="O47" s="5"/>
    </row>
    <row r="48" spans="1:15" ht="16.5" customHeight="1" thickTop="1">
      <c r="A48" s="23"/>
      <c r="B48" s="496" t="s">
        <v>65</v>
      </c>
      <c r="C48" s="497"/>
      <c r="D48" s="31" t="s">
        <v>80</v>
      </c>
      <c r="E48" s="39" t="s">
        <v>20</v>
      </c>
      <c r="F48" s="40" t="s">
        <v>24</v>
      </c>
      <c r="G48" s="40" t="s">
        <v>22</v>
      </c>
      <c r="H48" s="41" t="s">
        <v>24</v>
      </c>
      <c r="I48" s="42" t="s">
        <v>81</v>
      </c>
      <c r="J48" s="54"/>
      <c r="K48" s="52"/>
      <c r="L48" s="5"/>
      <c r="M48" s="5"/>
      <c r="N48" s="5"/>
      <c r="O48" s="5"/>
    </row>
    <row r="49" spans="1:15" ht="19.5" thickBot="1">
      <c r="A49" s="23"/>
      <c r="B49" s="498"/>
      <c r="C49" s="499"/>
      <c r="D49" s="43">
        <f>SUM(D44:D47)</f>
        <v>0</v>
      </c>
      <c r="E49" s="46">
        <f>SUM(E44:E47)</f>
        <v>0</v>
      </c>
      <c r="F49" s="47">
        <f t="shared" ref="F49:H49" si="10">SUM(F44:F47)</f>
        <v>0</v>
      </c>
      <c r="G49" s="47">
        <f t="shared" si="10"/>
        <v>0</v>
      </c>
      <c r="H49" s="48">
        <f t="shared" si="10"/>
        <v>0</v>
      </c>
      <c r="I49" s="475" t="str">
        <f>INT(L49/12)&amp;"年"&amp;MOD(L49,12)&amp;"ヶ月"</f>
        <v>0年0ヶ月</v>
      </c>
      <c r="J49" s="476"/>
      <c r="K49" s="18"/>
      <c r="L49" s="5">
        <f>(E49+G49)*12+F49+H49</f>
        <v>0</v>
      </c>
      <c r="M49" s="5"/>
      <c r="N49" s="5"/>
      <c r="O49" s="5"/>
    </row>
    <row r="50" spans="1:15" ht="14.25" customHeight="1" thickTop="1" thickBot="1">
      <c r="A50" s="23"/>
      <c r="B50" s="19"/>
      <c r="C50" s="20" t="s">
        <v>8</v>
      </c>
      <c r="D50" s="6" t="s">
        <v>57</v>
      </c>
      <c r="E50" s="7"/>
      <c r="F50" s="13">
        <f>L49</f>
        <v>0</v>
      </c>
      <c r="G50" s="27">
        <f>IF(ISERROR(ROUNDDOWN(F50/D49,0)),0,ROUNDDOWN(F50/D49,0))</f>
        <v>0</v>
      </c>
      <c r="H50" s="28">
        <f>ROUNDDOWN(G50/12,0)</f>
        <v>0</v>
      </c>
      <c r="I50" s="49" t="s">
        <v>82</v>
      </c>
      <c r="J50" s="469" t="str">
        <f>H50+IF(H51&gt;=6,1,0)&amp;"年"</f>
        <v>0年</v>
      </c>
      <c r="K50" s="53"/>
      <c r="L50" s="5" t="s">
        <v>169</v>
      </c>
      <c r="M50" s="5"/>
      <c r="N50" s="5"/>
      <c r="O50" s="5"/>
    </row>
    <row r="51" spans="1:15" ht="14.25" customHeight="1" thickBot="1">
      <c r="A51" s="23"/>
      <c r="B51" s="21"/>
      <c r="C51" s="22" t="s">
        <v>61</v>
      </c>
      <c r="D51" s="8" t="s">
        <v>9</v>
      </c>
      <c r="E51" s="9"/>
      <c r="F51" s="9"/>
      <c r="G51" s="9"/>
      <c r="H51" s="29">
        <f>G50-(H50*12)</f>
        <v>0</v>
      </c>
      <c r="I51" s="10"/>
      <c r="J51" s="470"/>
      <c r="K51" s="53"/>
      <c r="L51" s="97">
        <f>IF((H50+IF(H51&gt;=6,1,0))&gt;11,11,H50+IF(H51&gt;=6,1,0))</f>
        <v>0</v>
      </c>
      <c r="M51" s="5"/>
      <c r="N51" s="5"/>
      <c r="O51" s="5"/>
    </row>
    <row r="52" spans="1:15" ht="15" customHeight="1" thickTop="1">
      <c r="A52" s="23" t="s">
        <v>1</v>
      </c>
      <c r="B52" s="23" t="s">
        <v>64</v>
      </c>
      <c r="C52" s="23"/>
      <c r="D52" s="23"/>
      <c r="E52" s="23"/>
      <c r="F52" s="23"/>
      <c r="G52" s="23"/>
      <c r="H52" s="23"/>
      <c r="I52" s="23"/>
      <c r="J52" s="23"/>
      <c r="K52" s="23"/>
      <c r="L52" s="464"/>
      <c r="M52" s="463"/>
      <c r="N52" s="213"/>
      <c r="O52" s="213"/>
    </row>
    <row r="53" spans="1:15" ht="15" customHeight="1">
      <c r="A53" s="23"/>
      <c r="B53" s="23" t="s">
        <v>67</v>
      </c>
      <c r="C53" s="23"/>
      <c r="D53" s="23"/>
      <c r="E53" s="23"/>
      <c r="F53" s="23"/>
      <c r="G53" s="23"/>
      <c r="H53" s="23"/>
      <c r="I53" s="23"/>
      <c r="J53" s="23"/>
      <c r="K53" s="23"/>
      <c r="L53" s="464"/>
      <c r="M53" s="463"/>
      <c r="N53" s="213"/>
      <c r="O53" s="213"/>
    </row>
    <row r="54" spans="1:15" ht="15" customHeight="1">
      <c r="A54" s="23"/>
      <c r="B54" s="23" t="str">
        <f>"２．個々の職員の経験年数の算定にあたっては、"&amp;③処遇Ⅰ申請書!AY4&amp;"月１日現在により算定すること。"</f>
        <v>２．個々の職員の経験年数の算定にあたっては、4月１日現在により算定すること。</v>
      </c>
      <c r="C54" s="23"/>
      <c r="D54" s="23"/>
      <c r="E54" s="23"/>
      <c r="F54" s="23"/>
      <c r="G54" s="23"/>
      <c r="H54" s="23"/>
      <c r="I54" s="23"/>
      <c r="J54" s="23"/>
      <c r="K54" s="23"/>
      <c r="L54" s="464"/>
      <c r="M54" s="463"/>
      <c r="N54" s="213"/>
      <c r="O54" s="213"/>
    </row>
    <row r="55" spans="1:15" ht="15" customHeight="1">
      <c r="A55" s="23"/>
      <c r="B55" s="23" t="s">
        <v>38</v>
      </c>
      <c r="C55" s="23"/>
      <c r="D55" s="23"/>
      <c r="E55" s="23"/>
      <c r="F55" s="23"/>
      <c r="G55" s="23"/>
      <c r="H55" s="23"/>
      <c r="I55" s="23"/>
      <c r="J55" s="23"/>
      <c r="K55" s="23"/>
      <c r="L55" s="464"/>
      <c r="M55" s="463"/>
      <c r="N55" s="213"/>
      <c r="O55" s="213"/>
    </row>
    <row r="56" spans="1:15" ht="15" customHeight="1">
      <c r="A56" s="23"/>
      <c r="B56" s="23"/>
      <c r="C56" s="23"/>
      <c r="D56" s="23"/>
      <c r="E56" s="23"/>
      <c r="F56" s="23"/>
      <c r="G56" s="23"/>
      <c r="H56" s="23"/>
      <c r="I56" s="23"/>
      <c r="J56" s="23"/>
      <c r="K56" s="23"/>
      <c r="L56" s="4"/>
      <c r="M56" s="463"/>
      <c r="N56" s="213"/>
      <c r="O56" s="213"/>
    </row>
    <row r="57" spans="1:15" ht="15" customHeight="1">
      <c r="B57" s="11"/>
      <c r="C57" s="11"/>
      <c r="D57" s="11"/>
      <c r="E57" s="11"/>
      <c r="F57" s="11"/>
      <c r="G57" s="11"/>
      <c r="H57" s="11"/>
      <c r="I57" s="11"/>
      <c r="J57" s="11"/>
      <c r="K57" s="11"/>
      <c r="L57" s="5"/>
      <c r="M57" s="463"/>
      <c r="N57" s="213"/>
      <c r="O57" s="213"/>
    </row>
    <row r="58" spans="1:15" ht="15" customHeight="1">
      <c r="B58" s="11"/>
      <c r="C58" s="11"/>
      <c r="D58" s="11"/>
      <c r="E58" s="11"/>
      <c r="F58" s="11"/>
      <c r="G58" s="11"/>
      <c r="H58" s="11"/>
      <c r="I58" s="11"/>
      <c r="J58" s="11"/>
      <c r="K58" s="11"/>
      <c r="L58" s="463"/>
      <c r="M58" s="463"/>
      <c r="N58" s="213"/>
      <c r="O58" s="213"/>
    </row>
    <row r="59" spans="1:15" ht="15" customHeight="1">
      <c r="L59" s="463"/>
      <c r="M59" s="463"/>
      <c r="N59" s="213"/>
      <c r="O59" s="213"/>
    </row>
    <row r="60" spans="1:15" ht="15" customHeight="1">
      <c r="L60" s="463"/>
      <c r="M60" s="463"/>
      <c r="N60" s="213"/>
      <c r="O60" s="213"/>
    </row>
    <row r="61" spans="1:15" ht="15" customHeight="1">
      <c r="L61" s="463"/>
      <c r="M61" s="463"/>
      <c r="N61" s="213"/>
      <c r="O61" s="213"/>
    </row>
    <row r="62" spans="1:15" ht="15" customHeight="1">
      <c r="L62" s="463"/>
      <c r="M62" s="463"/>
      <c r="N62" s="213"/>
      <c r="O62" s="213"/>
    </row>
    <row r="63" spans="1:15" ht="15" customHeight="1">
      <c r="L63" s="463"/>
      <c r="M63" s="463"/>
      <c r="N63" s="213"/>
      <c r="O63" s="213"/>
    </row>
    <row r="64" spans="1:15" ht="15" customHeight="1"/>
    <row r="65" spans="16:16" ht="15" customHeight="1">
      <c r="P65" s="12"/>
    </row>
    <row r="66" spans="16:16" ht="15" customHeight="1"/>
    <row r="67" spans="16:16" ht="15" customHeight="1"/>
    <row r="68" spans="16:16" ht="15" customHeight="1"/>
    <row r="69" spans="16:16" ht="18.75" customHeight="1"/>
    <row r="70" spans="16:16" ht="18.75" customHeight="1"/>
    <row r="71" spans="16:16" ht="18.75" customHeight="1"/>
    <row r="72" spans="16:16" ht="18.75" customHeight="1"/>
    <row r="73" spans="16:16" ht="18.75" customHeight="1"/>
    <row r="74" spans="16:16" ht="18.75" customHeight="1"/>
    <row r="75" spans="16:16" ht="18.75" customHeight="1"/>
  </sheetData>
  <sheetProtection algorithmName="SHA-512" hashValue="g6OI5iF5l8TgJ3VDcqGLydZRuVSN1BOaiPpOGkeqoTQTQ2Dv5gra1QfMzRy1rt2GkTrKDjAMcAkGYRWYCGuCow==" saltValue="XVA2oD9tjc5rFk6qyr5DBg==" spinCount="100000" sheet="1" selectLockedCells="1"/>
  <mergeCells count="42">
    <mergeCell ref="B43:C45"/>
    <mergeCell ref="B46:C46"/>
    <mergeCell ref="B47:C47"/>
    <mergeCell ref="B48:C49"/>
    <mergeCell ref="E10:F10"/>
    <mergeCell ref="B9:B12"/>
    <mergeCell ref="C9:C12"/>
    <mergeCell ref="D9:D12"/>
    <mergeCell ref="E9:F9"/>
    <mergeCell ref="G9:H9"/>
    <mergeCell ref="I9:J9"/>
    <mergeCell ref="E4:J4"/>
    <mergeCell ref="E5:J5"/>
    <mergeCell ref="E6:J6"/>
    <mergeCell ref="E7:J7"/>
    <mergeCell ref="J50:J51"/>
    <mergeCell ref="G10:H10"/>
    <mergeCell ref="I10:J10"/>
    <mergeCell ref="E11:F11"/>
    <mergeCell ref="G11:H11"/>
    <mergeCell ref="I11:J11"/>
    <mergeCell ref="G44:G45"/>
    <mergeCell ref="H44:H45"/>
    <mergeCell ref="I44:I45"/>
    <mergeCell ref="J44:J45"/>
    <mergeCell ref="I49:J49"/>
    <mergeCell ref="A2:K2"/>
    <mergeCell ref="G1:K1"/>
    <mergeCell ref="L62:L63"/>
    <mergeCell ref="M62:M63"/>
    <mergeCell ref="M56:M57"/>
    <mergeCell ref="L58:L59"/>
    <mergeCell ref="M58:M59"/>
    <mergeCell ref="L60:L61"/>
    <mergeCell ref="M60:M61"/>
    <mergeCell ref="L52:L53"/>
    <mergeCell ref="M52:M53"/>
    <mergeCell ref="L54:L55"/>
    <mergeCell ref="M54:M55"/>
    <mergeCell ref="D44:D45"/>
    <mergeCell ref="E44:E45"/>
    <mergeCell ref="F44:F45"/>
  </mergeCells>
  <phoneticPr fontId="2"/>
  <printOptions horizontalCentered="1" verticalCentered="1"/>
  <pageMargins left="0.74803149606299213" right="0.31496062992125984" top="0.31496062992125984" bottom="0.27559055118110237" header="0.23622047244094491" footer="0.27559055118110237"/>
  <pageSetup paperSize="9" scale="78" orientation="portrait" blackAndWhite="1" horizontalDpi="300" verticalDpi="300" r:id="rId1"/>
  <headerFooter alignWithMargins="0">
    <oddFooter>&amp;C1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T68"/>
  <sheetViews>
    <sheetView view="pageBreakPreview" zoomScaleNormal="100" zoomScaleSheetLayoutView="100" workbookViewId="0">
      <selection activeCell="E4" sqref="E4:J4"/>
    </sheetView>
  </sheetViews>
  <sheetFormatPr defaultRowHeight="13.5" outlineLevelCol="1"/>
  <cols>
    <col min="1" max="1" width="2.875" style="1" customWidth="1"/>
    <col min="2" max="2" width="8.25" style="1" customWidth="1"/>
    <col min="3" max="3" width="19.625" style="1" customWidth="1"/>
    <col min="4" max="4" width="15.375" style="1" customWidth="1"/>
    <col min="5" max="10" width="8.625" style="1" customWidth="1"/>
    <col min="11" max="11" width="3.125" style="1" customWidth="1"/>
    <col min="12" max="16" width="7.125" style="1" hidden="1" customWidth="1" outlineLevel="1"/>
    <col min="17" max="17" width="17.125" style="1" hidden="1" customWidth="1" outlineLevel="1"/>
    <col min="18" max="18" width="22" style="1" hidden="1" customWidth="1" outlineLevel="1"/>
    <col min="19" max="19" width="11.625" style="1" hidden="1" customWidth="1" outlineLevel="1"/>
    <col min="20" max="20" width="9" style="1" customWidth="1" collapsed="1"/>
    <col min="21" max="23" width="10.125" style="1" customWidth="1"/>
    <col min="24" max="25" width="9" style="1"/>
    <col min="26" max="26" width="10.25" style="1" customWidth="1"/>
    <col min="27" max="27" width="10" style="1" customWidth="1"/>
    <col min="28" max="16384" width="9" style="1"/>
  </cols>
  <sheetData>
    <row r="1" spans="1:15">
      <c r="A1" s="23"/>
      <c r="B1" s="23"/>
      <c r="C1" s="23"/>
      <c r="D1" s="23"/>
      <c r="E1" s="23"/>
      <c r="F1" s="23"/>
      <c r="G1" s="462" t="str">
        <f>③処遇Ⅰ申請書!$AW$8&amp;"年数算定②"&amp;③処遇Ⅰ申請書!$AX$8</f>
        <v>基-23申-年数算定②-Ver.1.00</v>
      </c>
      <c r="H1" s="462"/>
      <c r="I1" s="462"/>
      <c r="J1" s="462"/>
      <c r="K1" s="462"/>
    </row>
    <row r="2" spans="1:15" ht="18.75" customHeight="1">
      <c r="A2" s="500" t="str">
        <f>①年数算定シート!M2&amp;"【2枚目】"</f>
        <v>　　　令和5年（2023年）度 　年数算定シート：基礎分 (2023年4月１日現在)【2枚目】</v>
      </c>
      <c r="B2" s="500"/>
      <c r="C2" s="500"/>
      <c r="D2" s="500"/>
      <c r="E2" s="500"/>
      <c r="F2" s="500"/>
      <c r="G2" s="500"/>
      <c r="H2" s="500"/>
      <c r="I2" s="500"/>
      <c r="J2" s="500"/>
      <c r="K2" s="500"/>
      <c r="L2" s="2"/>
      <c r="M2" s="2"/>
      <c r="N2" s="2"/>
      <c r="O2" s="2"/>
    </row>
    <row r="3" spans="1:15" ht="16.5" customHeight="1">
      <c r="A3" s="23"/>
      <c r="B3" s="24" t="s">
        <v>0</v>
      </c>
      <c r="C3" s="23"/>
      <c r="D3" s="37"/>
      <c r="E3" s="37"/>
      <c r="F3" s="37"/>
      <c r="G3" s="37"/>
      <c r="H3" s="37"/>
      <c r="I3" s="23"/>
      <c r="J3" s="23"/>
      <c r="K3" s="23"/>
    </row>
    <row r="4" spans="1:15" ht="24.75" customHeight="1">
      <c r="A4" s="23"/>
      <c r="B4" s="23"/>
      <c r="C4" s="23"/>
      <c r="D4" s="353" t="s">
        <v>104</v>
      </c>
      <c r="E4" s="479" t="str">
        <f>CONCATENATE(①年数算定シート!E4)</f>
        <v/>
      </c>
      <c r="F4" s="480"/>
      <c r="G4" s="480"/>
      <c r="H4" s="480"/>
      <c r="I4" s="480"/>
      <c r="J4" s="481"/>
      <c r="K4" s="204"/>
    </row>
    <row r="5" spans="1:15" ht="24.75" customHeight="1">
      <c r="A5" s="23"/>
      <c r="B5" s="23"/>
      <c r="C5" s="23"/>
      <c r="D5" s="131" t="s">
        <v>1031</v>
      </c>
      <c r="E5" s="479" t="str">
        <f>CONCATENATE(①年数算定シート!E5)</f>
        <v/>
      </c>
      <c r="F5" s="480"/>
      <c r="G5" s="480"/>
      <c r="H5" s="480"/>
      <c r="I5" s="480"/>
      <c r="J5" s="481"/>
      <c r="K5" s="204"/>
    </row>
    <row r="6" spans="1:15" ht="24.75" customHeight="1">
      <c r="A6" s="23"/>
      <c r="B6" s="23"/>
      <c r="C6" s="23"/>
      <c r="D6" s="354" t="s">
        <v>1033</v>
      </c>
      <c r="E6" s="482" t="str">
        <f>CONCATENATE(①年数算定シート!E6)</f>
        <v/>
      </c>
      <c r="F6" s="483"/>
      <c r="G6" s="483"/>
      <c r="H6" s="483"/>
      <c r="I6" s="483"/>
      <c r="J6" s="484"/>
      <c r="K6" s="204"/>
    </row>
    <row r="7" spans="1:15" ht="24.75" customHeight="1">
      <c r="A7" s="23"/>
      <c r="B7" s="23"/>
      <c r="C7" s="23"/>
      <c r="D7" s="352" t="s">
        <v>1030</v>
      </c>
      <c r="E7" s="479" t="str">
        <f>CONCATENATE(①年数算定シート!E7)</f>
        <v/>
      </c>
      <c r="F7" s="480"/>
      <c r="G7" s="480"/>
      <c r="H7" s="480"/>
      <c r="I7" s="480"/>
      <c r="J7" s="481"/>
      <c r="K7" s="204"/>
    </row>
    <row r="8" spans="1:15">
      <c r="A8" s="23"/>
      <c r="B8" s="23"/>
      <c r="C8" s="23"/>
      <c r="D8" s="23"/>
      <c r="E8" s="26"/>
      <c r="F8" s="23"/>
      <c r="G8" s="23"/>
      <c r="H8" s="23"/>
      <c r="I8" s="23"/>
      <c r="J8" s="23"/>
      <c r="K8" s="23"/>
    </row>
    <row r="9" spans="1:15" ht="15" customHeight="1">
      <c r="A9" s="23"/>
      <c r="B9" s="414" t="s">
        <v>4</v>
      </c>
      <c r="C9" s="414" t="s">
        <v>5</v>
      </c>
      <c r="D9" s="414" t="s">
        <v>6</v>
      </c>
      <c r="E9" s="411" t="s">
        <v>2</v>
      </c>
      <c r="F9" s="412"/>
      <c r="G9" s="411" t="s">
        <v>19</v>
      </c>
      <c r="H9" s="412"/>
      <c r="I9" s="477" t="s">
        <v>3</v>
      </c>
      <c r="J9" s="478"/>
      <c r="K9" s="37"/>
    </row>
    <row r="10" spans="1:15" ht="15" customHeight="1">
      <c r="A10" s="23"/>
      <c r="B10" s="415"/>
      <c r="C10" s="415"/>
      <c r="D10" s="415"/>
      <c r="E10" s="405" t="s">
        <v>94</v>
      </c>
      <c r="F10" s="406"/>
      <c r="G10" s="405" t="s">
        <v>18</v>
      </c>
      <c r="H10" s="406"/>
      <c r="I10" s="471"/>
      <c r="J10" s="472"/>
      <c r="K10" s="37"/>
    </row>
    <row r="11" spans="1:15" ht="15" customHeight="1">
      <c r="A11" s="23"/>
      <c r="B11" s="415"/>
      <c r="C11" s="415"/>
      <c r="D11" s="415"/>
      <c r="E11" s="405" t="s">
        <v>62</v>
      </c>
      <c r="F11" s="406"/>
      <c r="G11" s="405" t="s">
        <v>63</v>
      </c>
      <c r="H11" s="406"/>
      <c r="I11" s="471" t="s">
        <v>96</v>
      </c>
      <c r="J11" s="472"/>
      <c r="K11" s="37"/>
    </row>
    <row r="12" spans="1:15" ht="15" customHeight="1">
      <c r="A12" s="23"/>
      <c r="B12" s="416"/>
      <c r="C12" s="416"/>
      <c r="D12" s="416"/>
      <c r="E12" s="58" t="s">
        <v>95</v>
      </c>
      <c r="F12" s="58" t="s">
        <v>24</v>
      </c>
      <c r="G12" s="58" t="s">
        <v>22</v>
      </c>
      <c r="H12" s="58" t="s">
        <v>24</v>
      </c>
      <c r="I12" s="58" t="s">
        <v>22</v>
      </c>
      <c r="J12" s="58" t="s">
        <v>24</v>
      </c>
      <c r="K12" s="50"/>
    </row>
    <row r="13" spans="1:15" ht="21.95" customHeight="1">
      <c r="A13" s="23">
        <v>31</v>
      </c>
      <c r="B13" s="205" t="str">
        <f>IFERROR(INDEX(入力シート!$B$15:$L$114,MATCH(A13,入力シート!$L$15:$L$114,0),3),"")</f>
        <v/>
      </c>
      <c r="C13" s="205" t="str">
        <f>IFERROR(INDEX(入力シート!$B$15:$L$114,MATCH(A13,入力シート!$L$15:$L$114,0),1),"")</f>
        <v/>
      </c>
      <c r="D13" s="205" t="str">
        <f>IFERROR(INDEX(入力シート!$B$15:$L$114,MATCH(A13,入力シート!$L$15:$L$114,0),2),"")</f>
        <v/>
      </c>
      <c r="E13" s="206" t="str">
        <f>IFERROR(INDEX(入力シート!$B$15:$L$114,MATCH(A13,入力シート!$L$15:$L$114,0),7),"")</f>
        <v/>
      </c>
      <c r="F13" s="206" t="str">
        <f>IFERROR(INDEX(入力シート!$B$15:$L$114,MATCH(A13,入力シート!$L$15:$L$114,0),8),"")</f>
        <v/>
      </c>
      <c r="G13" s="206" t="str">
        <f>IFERROR(INDEX(入力シート!$B$15:$L$114,MATCH(A13,入力シート!$L$15:$L$114,0),9),"")</f>
        <v/>
      </c>
      <c r="H13" s="206" t="str">
        <f>IFERROR(INDEX(入力シート!$B$15:$L$114,MATCH(A13,入力シート!$L$15:$L$114,0),10),"")</f>
        <v/>
      </c>
      <c r="I13" s="59">
        <f>L13+ROUNDDOWN(M13/12,0)</f>
        <v>0</v>
      </c>
      <c r="J13" s="59">
        <f>MOD(M13,12)</f>
        <v>0</v>
      </c>
      <c r="K13" s="60"/>
      <c r="L13" s="3">
        <f t="shared" ref="L13:M16" si="0">SUM(E13,G13)</f>
        <v>0</v>
      </c>
      <c r="M13" s="3">
        <f t="shared" si="0"/>
        <v>0</v>
      </c>
      <c r="N13" s="3">
        <f>L13*12+M13</f>
        <v>0</v>
      </c>
      <c r="O13" s="3">
        <f>IF(C13&lt;&gt;"",1,0)</f>
        <v>0</v>
      </c>
    </row>
    <row r="14" spans="1:15" ht="21.95" customHeight="1">
      <c r="A14" s="23">
        <v>32</v>
      </c>
      <c r="B14" s="110" t="str">
        <f>IFERROR(INDEX(入力シート!$B$15:$L$114,MATCH(A14,入力シート!$L$15:$L$114,0),3),"")</f>
        <v/>
      </c>
      <c r="C14" s="110" t="str">
        <f>IFERROR(INDEX(入力シート!$B$15:$L$114,MATCH(A14,入力シート!$L$15:$L$114,0),1),"")</f>
        <v/>
      </c>
      <c r="D14" s="110" t="str">
        <f>IFERROR(INDEX(入力シート!$B$15:$L$114,MATCH(A14,入力シート!$L$15:$L$114,0),2),"")</f>
        <v/>
      </c>
      <c r="E14" s="207" t="str">
        <f>IFERROR(INDEX(入力シート!$B$15:$L$114,MATCH(A14,入力シート!$L$15:$L$114,0),7),"")</f>
        <v/>
      </c>
      <c r="F14" s="207" t="str">
        <f>IFERROR(INDEX(入力シート!$B$15:$L$114,MATCH(A14,入力シート!$L$15:$L$114,0),8),"")</f>
        <v/>
      </c>
      <c r="G14" s="207" t="str">
        <f>IFERROR(INDEX(入力シート!$B$15:$L$114,MATCH(A14,入力シート!$L$15:$L$114,0),9),"")</f>
        <v/>
      </c>
      <c r="H14" s="207" t="str">
        <f>IFERROR(INDEX(入力シート!$B$15:$L$114,MATCH(A14,入力シート!$L$15:$L$114,0),10),"")</f>
        <v/>
      </c>
      <c r="I14" s="61">
        <f>L14+ROUNDDOWN(M14/12,0)</f>
        <v>0</v>
      </c>
      <c r="J14" s="61">
        <f>MOD(M14,12)</f>
        <v>0</v>
      </c>
      <c r="K14" s="60"/>
      <c r="L14" s="3">
        <f t="shared" si="0"/>
        <v>0</v>
      </c>
      <c r="M14" s="3">
        <f t="shared" si="0"/>
        <v>0</v>
      </c>
      <c r="N14" s="3">
        <f t="shared" ref="N14:N42" si="1">L14*12+M14</f>
        <v>0</v>
      </c>
      <c r="O14" s="3">
        <f t="shared" ref="O14:O41" si="2">IF(C14&lt;&gt;"",1,0)</f>
        <v>0</v>
      </c>
    </row>
    <row r="15" spans="1:15" ht="21.95" customHeight="1">
      <c r="A15" s="23">
        <v>33</v>
      </c>
      <c r="B15" s="110" t="str">
        <f>IFERROR(INDEX(入力シート!$B$15:$L$114,MATCH(A15,入力シート!$L$15:$L$114,0),3),"")</f>
        <v/>
      </c>
      <c r="C15" s="110" t="str">
        <f>IFERROR(INDEX(入力シート!$B$15:$L$114,MATCH(A15,入力シート!$L$15:$L$114,0),1),"")</f>
        <v/>
      </c>
      <c r="D15" s="110" t="str">
        <f>IFERROR(INDEX(入力シート!$B$15:$L$114,MATCH(A15,入力シート!$L$15:$L$114,0),2),"")</f>
        <v/>
      </c>
      <c r="E15" s="207" t="str">
        <f>IFERROR(INDEX(入力シート!$B$15:$L$114,MATCH(A15,入力シート!$L$15:$L$114,0),7),"")</f>
        <v/>
      </c>
      <c r="F15" s="207" t="str">
        <f>IFERROR(INDEX(入力シート!$B$15:$L$114,MATCH(A15,入力シート!$L$15:$L$114,0),8),"")</f>
        <v/>
      </c>
      <c r="G15" s="207" t="str">
        <f>IFERROR(INDEX(入力シート!$B$15:$L$114,MATCH(A15,入力シート!$L$15:$L$114,0),9),"")</f>
        <v/>
      </c>
      <c r="H15" s="207" t="str">
        <f>IFERROR(INDEX(入力シート!$B$15:$L$114,MATCH(A15,入力シート!$L$15:$L$114,0),10),"")</f>
        <v/>
      </c>
      <c r="I15" s="61">
        <f>L15+ROUNDDOWN(M15/12,0)</f>
        <v>0</v>
      </c>
      <c r="J15" s="61">
        <f>MOD(M15,12)</f>
        <v>0</v>
      </c>
      <c r="K15" s="60"/>
      <c r="L15" s="3">
        <f t="shared" si="0"/>
        <v>0</v>
      </c>
      <c r="M15" s="3">
        <f t="shared" si="0"/>
        <v>0</v>
      </c>
      <c r="N15" s="3">
        <f t="shared" si="1"/>
        <v>0</v>
      </c>
      <c r="O15" s="3">
        <f t="shared" si="2"/>
        <v>0</v>
      </c>
    </row>
    <row r="16" spans="1:15" ht="21.95" customHeight="1">
      <c r="A16" s="23">
        <v>34</v>
      </c>
      <c r="B16" s="110" t="str">
        <f>IFERROR(INDEX(入力シート!$B$15:$L$114,MATCH(A16,入力シート!$L$15:$L$114,0),3),"")</f>
        <v/>
      </c>
      <c r="C16" s="110" t="str">
        <f>IFERROR(INDEX(入力シート!$B$15:$L$114,MATCH(A16,入力シート!$L$15:$L$114,0),1),"")</f>
        <v/>
      </c>
      <c r="D16" s="110" t="str">
        <f>IFERROR(INDEX(入力シート!$B$15:$L$114,MATCH(A16,入力シート!$L$15:$L$114,0),2),"")</f>
        <v/>
      </c>
      <c r="E16" s="207" t="str">
        <f>IFERROR(INDEX(入力シート!$B$15:$L$114,MATCH(A16,入力シート!$L$15:$L$114,0),7),"")</f>
        <v/>
      </c>
      <c r="F16" s="207" t="str">
        <f>IFERROR(INDEX(入力シート!$B$15:$L$114,MATCH(A16,入力シート!$L$15:$L$114,0),8),"")</f>
        <v/>
      </c>
      <c r="G16" s="207" t="str">
        <f>IFERROR(INDEX(入力シート!$B$15:$L$114,MATCH(A16,入力シート!$L$15:$L$114,0),9),"")</f>
        <v/>
      </c>
      <c r="H16" s="207" t="str">
        <f>IFERROR(INDEX(入力シート!$B$15:$L$114,MATCH(A16,入力シート!$L$15:$L$114,0),10),"")</f>
        <v/>
      </c>
      <c r="I16" s="61">
        <f t="shared" ref="I16:I42" si="3">L16+ROUNDDOWN(M16/12,0)</f>
        <v>0</v>
      </c>
      <c r="J16" s="61">
        <f t="shared" ref="J16:J42" si="4">MOD(M16,12)</f>
        <v>0</v>
      </c>
      <c r="K16" s="60"/>
      <c r="L16" s="3">
        <f t="shared" si="0"/>
        <v>0</v>
      </c>
      <c r="M16" s="3">
        <f t="shared" si="0"/>
        <v>0</v>
      </c>
      <c r="N16" s="3">
        <f t="shared" si="1"/>
        <v>0</v>
      </c>
      <c r="O16" s="3">
        <f t="shared" si="2"/>
        <v>0</v>
      </c>
    </row>
    <row r="17" spans="1:15" ht="21.95" customHeight="1">
      <c r="A17" s="23">
        <v>35</v>
      </c>
      <c r="B17" s="110" t="str">
        <f>IFERROR(INDEX(入力シート!$B$15:$L$114,MATCH(A17,入力シート!$L$15:$L$114,0),3),"")</f>
        <v/>
      </c>
      <c r="C17" s="110" t="str">
        <f>IFERROR(INDEX(入力シート!$B$15:$L$114,MATCH(A17,入力シート!$L$15:$L$114,0),1),"")</f>
        <v/>
      </c>
      <c r="D17" s="110" t="str">
        <f>IFERROR(INDEX(入力シート!$B$15:$L$114,MATCH(A17,入力シート!$L$15:$L$114,0),2),"")</f>
        <v/>
      </c>
      <c r="E17" s="207" t="str">
        <f>IFERROR(INDEX(入力シート!$B$15:$L$114,MATCH(A17,入力シート!$L$15:$L$114,0),7),"")</f>
        <v/>
      </c>
      <c r="F17" s="207" t="str">
        <f>IFERROR(INDEX(入力シート!$B$15:$L$114,MATCH(A17,入力シート!$L$15:$L$114,0),8),"")</f>
        <v/>
      </c>
      <c r="G17" s="207" t="str">
        <f>IFERROR(INDEX(入力シート!$B$15:$L$114,MATCH(A17,入力シート!$L$15:$L$114,0),9),"")</f>
        <v/>
      </c>
      <c r="H17" s="207" t="str">
        <f>IFERROR(INDEX(入力シート!$B$15:$L$114,MATCH(A17,入力シート!$L$15:$L$114,0),10),"")</f>
        <v/>
      </c>
      <c r="I17" s="61">
        <f t="shared" si="3"/>
        <v>0</v>
      </c>
      <c r="J17" s="61">
        <f t="shared" si="4"/>
        <v>0</v>
      </c>
      <c r="K17" s="60"/>
      <c r="L17" s="3">
        <f t="shared" ref="L17:M20" si="5">SUM(E17,G17)</f>
        <v>0</v>
      </c>
      <c r="M17" s="3">
        <f>SUM(F17,H17)</f>
        <v>0</v>
      </c>
      <c r="N17" s="3">
        <f t="shared" si="1"/>
        <v>0</v>
      </c>
      <c r="O17" s="3">
        <f t="shared" si="2"/>
        <v>0</v>
      </c>
    </row>
    <row r="18" spans="1:15" ht="21.95" customHeight="1">
      <c r="A18" s="23">
        <v>36</v>
      </c>
      <c r="B18" s="110" t="str">
        <f>IFERROR(INDEX(入力シート!$B$15:$L$114,MATCH(A18,入力シート!$L$15:$L$114,0),3),"")</f>
        <v/>
      </c>
      <c r="C18" s="110" t="str">
        <f>IFERROR(INDEX(入力シート!$B$15:$L$114,MATCH(A18,入力シート!$L$15:$L$114,0),1),"")</f>
        <v/>
      </c>
      <c r="D18" s="110" t="str">
        <f>IFERROR(INDEX(入力シート!$B$15:$L$114,MATCH(A18,入力シート!$L$15:$L$114,0),2),"")</f>
        <v/>
      </c>
      <c r="E18" s="207" t="str">
        <f>IFERROR(INDEX(入力シート!$B$15:$L$114,MATCH(A18,入力シート!$L$15:$L$114,0),7),"")</f>
        <v/>
      </c>
      <c r="F18" s="207" t="str">
        <f>IFERROR(INDEX(入力シート!$B$15:$L$114,MATCH(A18,入力シート!$L$15:$L$114,0),8),"")</f>
        <v/>
      </c>
      <c r="G18" s="207" t="str">
        <f>IFERROR(INDEX(入力シート!$B$15:$L$114,MATCH(A18,入力シート!$L$15:$L$114,0),9),"")</f>
        <v/>
      </c>
      <c r="H18" s="207" t="str">
        <f>IFERROR(INDEX(入力シート!$B$15:$L$114,MATCH(A18,入力シート!$L$15:$L$114,0),10),"")</f>
        <v/>
      </c>
      <c r="I18" s="61">
        <f t="shared" si="3"/>
        <v>0</v>
      </c>
      <c r="J18" s="61">
        <f t="shared" si="4"/>
        <v>0</v>
      </c>
      <c r="K18" s="60"/>
      <c r="L18" s="3">
        <f t="shared" si="5"/>
        <v>0</v>
      </c>
      <c r="M18" s="3">
        <f t="shared" si="5"/>
        <v>0</v>
      </c>
      <c r="N18" s="3">
        <f t="shared" si="1"/>
        <v>0</v>
      </c>
      <c r="O18" s="3">
        <f t="shared" si="2"/>
        <v>0</v>
      </c>
    </row>
    <row r="19" spans="1:15" ht="21.95" customHeight="1">
      <c r="A19" s="23">
        <v>37</v>
      </c>
      <c r="B19" s="110" t="str">
        <f>IFERROR(INDEX(入力シート!$B$15:$L$114,MATCH(A19,入力シート!$L$15:$L$114,0),3),"")</f>
        <v/>
      </c>
      <c r="C19" s="110" t="str">
        <f>IFERROR(INDEX(入力シート!$B$15:$L$114,MATCH(A19,入力シート!$L$15:$L$114,0),1),"")</f>
        <v/>
      </c>
      <c r="D19" s="110" t="str">
        <f>IFERROR(INDEX(入力シート!$B$15:$L$114,MATCH(A19,入力シート!$L$15:$L$114,0),2),"")</f>
        <v/>
      </c>
      <c r="E19" s="207" t="str">
        <f>IFERROR(INDEX(入力シート!$B$15:$L$114,MATCH(A19,入力シート!$L$15:$L$114,0),7),"")</f>
        <v/>
      </c>
      <c r="F19" s="207" t="str">
        <f>IFERROR(INDEX(入力シート!$B$15:$L$114,MATCH(A19,入力シート!$L$15:$L$114,0),8),"")</f>
        <v/>
      </c>
      <c r="G19" s="207" t="str">
        <f>IFERROR(INDEX(入力シート!$B$15:$L$114,MATCH(A19,入力シート!$L$15:$L$114,0),9),"")</f>
        <v/>
      </c>
      <c r="H19" s="207" t="str">
        <f>IFERROR(INDEX(入力シート!$B$15:$L$114,MATCH(A19,入力シート!$L$15:$L$114,0),10),"")</f>
        <v/>
      </c>
      <c r="I19" s="61">
        <f t="shared" si="3"/>
        <v>0</v>
      </c>
      <c r="J19" s="61">
        <f t="shared" si="4"/>
        <v>0</v>
      </c>
      <c r="K19" s="60"/>
      <c r="L19" s="3">
        <f t="shared" si="5"/>
        <v>0</v>
      </c>
      <c r="M19" s="3">
        <f t="shared" si="5"/>
        <v>0</v>
      </c>
      <c r="N19" s="3">
        <f t="shared" si="1"/>
        <v>0</v>
      </c>
      <c r="O19" s="3">
        <f t="shared" si="2"/>
        <v>0</v>
      </c>
    </row>
    <row r="20" spans="1:15" ht="21.95" customHeight="1">
      <c r="A20" s="23">
        <v>38</v>
      </c>
      <c r="B20" s="110" t="str">
        <f>IFERROR(INDEX(入力シート!$B$15:$L$114,MATCH(A20,入力シート!$L$15:$L$114,0),3),"")</f>
        <v/>
      </c>
      <c r="C20" s="110" t="str">
        <f>IFERROR(INDEX(入力シート!$B$15:$L$114,MATCH(A20,入力シート!$L$15:$L$114,0),1),"")</f>
        <v/>
      </c>
      <c r="D20" s="110" t="str">
        <f>IFERROR(INDEX(入力シート!$B$15:$L$114,MATCH(A20,入力シート!$L$15:$L$114,0),2),"")</f>
        <v/>
      </c>
      <c r="E20" s="207" t="str">
        <f>IFERROR(INDEX(入力シート!$B$15:$L$114,MATCH(A20,入力シート!$L$15:$L$114,0),7),"")</f>
        <v/>
      </c>
      <c r="F20" s="207" t="str">
        <f>IFERROR(INDEX(入力シート!$B$15:$L$114,MATCH(A20,入力シート!$L$15:$L$114,0),8),"")</f>
        <v/>
      </c>
      <c r="G20" s="207" t="str">
        <f>IFERROR(INDEX(入力シート!$B$15:$L$114,MATCH(A20,入力シート!$L$15:$L$114,0),9),"")</f>
        <v/>
      </c>
      <c r="H20" s="207" t="str">
        <f>IFERROR(INDEX(入力シート!$B$15:$L$114,MATCH(A20,入力シート!$L$15:$L$114,0),10),"")</f>
        <v/>
      </c>
      <c r="I20" s="61">
        <f t="shared" si="3"/>
        <v>0</v>
      </c>
      <c r="J20" s="61">
        <f t="shared" si="4"/>
        <v>0</v>
      </c>
      <c r="K20" s="60"/>
      <c r="L20" s="3">
        <f t="shared" si="5"/>
        <v>0</v>
      </c>
      <c r="M20" s="3">
        <f>SUM(F20,H20)</f>
        <v>0</v>
      </c>
      <c r="N20" s="3">
        <f t="shared" si="1"/>
        <v>0</v>
      </c>
      <c r="O20" s="3">
        <f t="shared" si="2"/>
        <v>0</v>
      </c>
    </row>
    <row r="21" spans="1:15" ht="21.95" customHeight="1">
      <c r="A21" s="23">
        <v>39</v>
      </c>
      <c r="B21" s="110" t="str">
        <f>IFERROR(INDEX(入力シート!$B$15:$L$114,MATCH(A21,入力シート!$L$15:$L$114,0),3),"")</f>
        <v/>
      </c>
      <c r="C21" s="110" t="str">
        <f>IFERROR(INDEX(入力シート!$B$15:$L$114,MATCH(A21,入力シート!$L$15:$L$114,0),1),"")</f>
        <v/>
      </c>
      <c r="D21" s="110" t="str">
        <f>IFERROR(INDEX(入力シート!$B$15:$L$114,MATCH(A21,入力シート!$L$15:$L$114,0),2),"")</f>
        <v/>
      </c>
      <c r="E21" s="207" t="str">
        <f>IFERROR(INDEX(入力シート!$B$15:$L$114,MATCH(A21,入力シート!$L$15:$L$114,0),7),"")</f>
        <v/>
      </c>
      <c r="F21" s="207" t="str">
        <f>IFERROR(INDEX(入力シート!$B$15:$L$114,MATCH(A21,入力シート!$L$15:$L$114,0),8),"")</f>
        <v/>
      </c>
      <c r="G21" s="207" t="str">
        <f>IFERROR(INDEX(入力シート!$B$15:$L$114,MATCH(A21,入力シート!$L$15:$L$114,0),9),"")</f>
        <v/>
      </c>
      <c r="H21" s="207" t="str">
        <f>IFERROR(INDEX(入力シート!$B$15:$L$114,MATCH(A21,入力シート!$L$15:$L$114,0),10),"")</f>
        <v/>
      </c>
      <c r="I21" s="61">
        <f t="shared" si="3"/>
        <v>0</v>
      </c>
      <c r="J21" s="61">
        <f t="shared" si="4"/>
        <v>0</v>
      </c>
      <c r="K21" s="60"/>
      <c r="L21" s="3">
        <f>SUM(E21,G21)</f>
        <v>0</v>
      </c>
      <c r="M21" s="3">
        <f>SUM(F21,H21)</f>
        <v>0</v>
      </c>
      <c r="N21" s="3">
        <f t="shared" si="1"/>
        <v>0</v>
      </c>
      <c r="O21" s="3">
        <f t="shared" si="2"/>
        <v>0</v>
      </c>
    </row>
    <row r="22" spans="1:15" ht="21.95" customHeight="1">
      <c r="A22" s="23">
        <v>40</v>
      </c>
      <c r="B22" s="110" t="str">
        <f>IFERROR(INDEX(入力シート!$B$15:$L$114,MATCH(A22,入力シート!$L$15:$L$114,0),3),"")</f>
        <v/>
      </c>
      <c r="C22" s="110" t="str">
        <f>IFERROR(INDEX(入力シート!$B$15:$L$114,MATCH(A22,入力シート!$L$15:$L$114,0),1),"")</f>
        <v/>
      </c>
      <c r="D22" s="110" t="str">
        <f>IFERROR(INDEX(入力シート!$B$15:$L$114,MATCH(A22,入力シート!$L$15:$L$114,0),2),"")</f>
        <v/>
      </c>
      <c r="E22" s="207" t="str">
        <f>IFERROR(INDEX(入力シート!$B$15:$L$114,MATCH(A22,入力シート!$L$15:$L$114,0),7),"")</f>
        <v/>
      </c>
      <c r="F22" s="207" t="str">
        <f>IFERROR(INDEX(入力シート!$B$15:$L$114,MATCH(A22,入力シート!$L$15:$L$114,0),8),"")</f>
        <v/>
      </c>
      <c r="G22" s="207" t="str">
        <f>IFERROR(INDEX(入力シート!$B$15:$L$114,MATCH(A22,入力シート!$L$15:$L$114,0),9),"")</f>
        <v/>
      </c>
      <c r="H22" s="207" t="str">
        <f>IFERROR(INDEX(入力シート!$B$15:$L$114,MATCH(A22,入力シート!$L$15:$L$114,0),10),"")</f>
        <v/>
      </c>
      <c r="I22" s="61">
        <f t="shared" si="3"/>
        <v>0</v>
      </c>
      <c r="J22" s="61">
        <f t="shared" si="4"/>
        <v>0</v>
      </c>
      <c r="K22" s="60"/>
      <c r="L22" s="3">
        <f t="shared" ref="L22:M42" si="6">SUM(E22,G22)</f>
        <v>0</v>
      </c>
      <c r="M22" s="3">
        <f t="shared" si="6"/>
        <v>0</v>
      </c>
      <c r="N22" s="3">
        <f t="shared" si="1"/>
        <v>0</v>
      </c>
      <c r="O22" s="3">
        <f t="shared" si="2"/>
        <v>0</v>
      </c>
    </row>
    <row r="23" spans="1:15" ht="21.95" customHeight="1">
      <c r="A23" s="23">
        <v>41</v>
      </c>
      <c r="B23" s="110" t="str">
        <f>IFERROR(INDEX(入力シート!$B$15:$L$114,MATCH(A23,入力シート!$L$15:$L$114,0),3),"")</f>
        <v/>
      </c>
      <c r="C23" s="110" t="str">
        <f>IFERROR(INDEX(入力シート!$B$15:$L$114,MATCH(A23,入力シート!$L$15:$L$114,0),1),"")</f>
        <v/>
      </c>
      <c r="D23" s="110" t="str">
        <f>IFERROR(INDEX(入力シート!$B$15:$L$114,MATCH(A23,入力シート!$L$15:$L$114,0),2),"")</f>
        <v/>
      </c>
      <c r="E23" s="207" t="str">
        <f>IFERROR(INDEX(入力シート!$B$15:$L$114,MATCH(A23,入力シート!$L$15:$L$114,0),7),"")</f>
        <v/>
      </c>
      <c r="F23" s="207" t="str">
        <f>IFERROR(INDEX(入力シート!$B$15:$L$114,MATCH(A23,入力シート!$L$15:$L$114,0),8),"")</f>
        <v/>
      </c>
      <c r="G23" s="207" t="str">
        <f>IFERROR(INDEX(入力シート!$B$15:$L$114,MATCH(A23,入力シート!$L$15:$L$114,0),9),"")</f>
        <v/>
      </c>
      <c r="H23" s="207" t="str">
        <f>IFERROR(INDEX(入力シート!$B$15:$L$114,MATCH(A23,入力シート!$L$15:$L$114,0),10),"")</f>
        <v/>
      </c>
      <c r="I23" s="61">
        <f t="shared" si="3"/>
        <v>0</v>
      </c>
      <c r="J23" s="61">
        <f t="shared" si="4"/>
        <v>0</v>
      </c>
      <c r="K23" s="60"/>
      <c r="L23" s="3">
        <f t="shared" si="6"/>
        <v>0</v>
      </c>
      <c r="M23" s="3">
        <f t="shared" si="6"/>
        <v>0</v>
      </c>
      <c r="N23" s="3">
        <f t="shared" si="1"/>
        <v>0</v>
      </c>
      <c r="O23" s="3">
        <f t="shared" si="2"/>
        <v>0</v>
      </c>
    </row>
    <row r="24" spans="1:15" ht="21.95" customHeight="1">
      <c r="A24" s="23">
        <v>42</v>
      </c>
      <c r="B24" s="110" t="str">
        <f>IFERROR(INDEX(入力シート!$B$15:$L$114,MATCH(A24,入力シート!$L$15:$L$114,0),3),"")</f>
        <v/>
      </c>
      <c r="C24" s="110" t="str">
        <f>IFERROR(INDEX(入力シート!$B$15:$L$114,MATCH(A24,入力シート!$L$15:$L$114,0),1),"")</f>
        <v/>
      </c>
      <c r="D24" s="110" t="str">
        <f>IFERROR(INDEX(入力シート!$B$15:$L$114,MATCH(A24,入力シート!$L$15:$L$114,0),2),"")</f>
        <v/>
      </c>
      <c r="E24" s="207" t="str">
        <f>IFERROR(INDEX(入力シート!$B$15:$L$114,MATCH(A24,入力シート!$L$15:$L$114,0),7),"")</f>
        <v/>
      </c>
      <c r="F24" s="207" t="str">
        <f>IFERROR(INDEX(入力シート!$B$15:$L$114,MATCH(A24,入力シート!$L$15:$L$114,0),8),"")</f>
        <v/>
      </c>
      <c r="G24" s="207" t="str">
        <f>IFERROR(INDEX(入力シート!$B$15:$L$114,MATCH(A24,入力シート!$L$15:$L$114,0),9),"")</f>
        <v/>
      </c>
      <c r="H24" s="207" t="str">
        <f>IFERROR(INDEX(入力シート!$B$15:$L$114,MATCH(A24,入力シート!$L$15:$L$114,0),10),"")</f>
        <v/>
      </c>
      <c r="I24" s="61">
        <f t="shared" si="3"/>
        <v>0</v>
      </c>
      <c r="J24" s="61">
        <f t="shared" si="4"/>
        <v>0</v>
      </c>
      <c r="K24" s="60"/>
      <c r="L24" s="3">
        <f t="shared" si="6"/>
        <v>0</v>
      </c>
      <c r="M24" s="3">
        <f t="shared" si="6"/>
        <v>0</v>
      </c>
      <c r="N24" s="3">
        <f t="shared" si="1"/>
        <v>0</v>
      </c>
      <c r="O24" s="3">
        <f t="shared" si="2"/>
        <v>0</v>
      </c>
    </row>
    <row r="25" spans="1:15" ht="21.95" customHeight="1">
      <c r="A25" s="23">
        <v>43</v>
      </c>
      <c r="B25" s="110" t="str">
        <f>IFERROR(INDEX(入力シート!$B$15:$L$114,MATCH(A25,入力シート!$L$15:$L$114,0),3),"")</f>
        <v/>
      </c>
      <c r="C25" s="110" t="str">
        <f>IFERROR(INDEX(入力シート!$B$15:$L$114,MATCH(A25,入力シート!$L$15:$L$114,0),1),"")</f>
        <v/>
      </c>
      <c r="D25" s="110" t="str">
        <f>IFERROR(INDEX(入力シート!$B$15:$L$114,MATCH(A25,入力シート!$L$15:$L$114,0),2),"")</f>
        <v/>
      </c>
      <c r="E25" s="207" t="str">
        <f>IFERROR(INDEX(入力シート!$B$15:$L$114,MATCH(A25,入力シート!$L$15:$L$114,0),7),"")</f>
        <v/>
      </c>
      <c r="F25" s="207" t="str">
        <f>IFERROR(INDEX(入力シート!$B$15:$L$114,MATCH(A25,入力シート!$L$15:$L$114,0),8),"")</f>
        <v/>
      </c>
      <c r="G25" s="207" t="str">
        <f>IFERROR(INDEX(入力シート!$B$15:$L$114,MATCH(A25,入力シート!$L$15:$L$114,0),9),"")</f>
        <v/>
      </c>
      <c r="H25" s="207" t="str">
        <f>IFERROR(INDEX(入力シート!$B$15:$L$114,MATCH(A25,入力シート!$L$15:$L$114,0),10),"")</f>
        <v/>
      </c>
      <c r="I25" s="61">
        <f t="shared" si="3"/>
        <v>0</v>
      </c>
      <c r="J25" s="61">
        <f t="shared" si="4"/>
        <v>0</v>
      </c>
      <c r="K25" s="60"/>
      <c r="L25" s="3">
        <f t="shared" si="6"/>
        <v>0</v>
      </c>
      <c r="M25" s="3">
        <f t="shared" si="6"/>
        <v>0</v>
      </c>
      <c r="N25" s="3">
        <f t="shared" si="1"/>
        <v>0</v>
      </c>
      <c r="O25" s="3">
        <f t="shared" si="2"/>
        <v>0</v>
      </c>
    </row>
    <row r="26" spans="1:15" ht="21.95" customHeight="1">
      <c r="A26" s="23">
        <v>44</v>
      </c>
      <c r="B26" s="110" t="str">
        <f>IFERROR(INDEX(入力シート!$B$15:$L$114,MATCH(A26,入力シート!$L$15:$L$114,0),3),"")</f>
        <v/>
      </c>
      <c r="C26" s="110" t="str">
        <f>IFERROR(INDEX(入力シート!$B$15:$L$114,MATCH(A26,入力シート!$L$15:$L$114,0),1),"")</f>
        <v/>
      </c>
      <c r="D26" s="110" t="str">
        <f>IFERROR(INDEX(入力シート!$B$15:$L$114,MATCH(A26,入力シート!$L$15:$L$114,0),2),"")</f>
        <v/>
      </c>
      <c r="E26" s="207" t="str">
        <f>IFERROR(INDEX(入力シート!$B$15:$L$114,MATCH(A26,入力シート!$L$15:$L$114,0),7),"")</f>
        <v/>
      </c>
      <c r="F26" s="207" t="str">
        <f>IFERROR(INDEX(入力シート!$B$15:$L$114,MATCH(A26,入力シート!$L$15:$L$114,0),8),"")</f>
        <v/>
      </c>
      <c r="G26" s="207" t="str">
        <f>IFERROR(INDEX(入力シート!$B$15:$L$114,MATCH(A26,入力シート!$L$15:$L$114,0),9),"")</f>
        <v/>
      </c>
      <c r="H26" s="207" t="str">
        <f>IFERROR(INDEX(入力シート!$B$15:$L$114,MATCH(A26,入力シート!$L$15:$L$114,0),10),"")</f>
        <v/>
      </c>
      <c r="I26" s="61">
        <f t="shared" si="3"/>
        <v>0</v>
      </c>
      <c r="J26" s="61">
        <f t="shared" si="4"/>
        <v>0</v>
      </c>
      <c r="K26" s="60"/>
      <c r="L26" s="3">
        <f t="shared" si="6"/>
        <v>0</v>
      </c>
      <c r="M26" s="3">
        <f t="shared" si="6"/>
        <v>0</v>
      </c>
      <c r="N26" s="3">
        <f t="shared" si="1"/>
        <v>0</v>
      </c>
      <c r="O26" s="3">
        <f t="shared" si="2"/>
        <v>0</v>
      </c>
    </row>
    <row r="27" spans="1:15" ht="21.95" customHeight="1">
      <c r="A27" s="23">
        <v>45</v>
      </c>
      <c r="B27" s="110" t="str">
        <f>IFERROR(INDEX(入力シート!$B$15:$L$114,MATCH(A27,入力シート!$L$15:$L$114,0),3),"")</f>
        <v/>
      </c>
      <c r="C27" s="110" t="str">
        <f>IFERROR(INDEX(入力シート!$B$15:$L$114,MATCH(A27,入力シート!$L$15:$L$114,0),1),"")</f>
        <v/>
      </c>
      <c r="D27" s="110" t="str">
        <f>IFERROR(INDEX(入力シート!$B$15:$L$114,MATCH(A27,入力シート!$L$15:$L$114,0),2),"")</f>
        <v/>
      </c>
      <c r="E27" s="207" t="str">
        <f>IFERROR(INDEX(入力シート!$B$15:$L$114,MATCH(A27,入力シート!$L$15:$L$114,0),7),"")</f>
        <v/>
      </c>
      <c r="F27" s="207" t="str">
        <f>IFERROR(INDEX(入力シート!$B$15:$L$114,MATCH(A27,入力シート!$L$15:$L$114,0),8),"")</f>
        <v/>
      </c>
      <c r="G27" s="207" t="str">
        <f>IFERROR(INDEX(入力シート!$B$15:$L$114,MATCH(A27,入力シート!$L$15:$L$114,0),9),"")</f>
        <v/>
      </c>
      <c r="H27" s="207" t="str">
        <f>IFERROR(INDEX(入力シート!$B$15:$L$114,MATCH(A27,入力シート!$L$15:$L$114,0),10),"")</f>
        <v/>
      </c>
      <c r="I27" s="61">
        <f t="shared" si="3"/>
        <v>0</v>
      </c>
      <c r="J27" s="61">
        <f t="shared" si="4"/>
        <v>0</v>
      </c>
      <c r="K27" s="60"/>
      <c r="L27" s="3">
        <f t="shared" si="6"/>
        <v>0</v>
      </c>
      <c r="M27" s="3">
        <f t="shared" si="6"/>
        <v>0</v>
      </c>
      <c r="N27" s="3">
        <f t="shared" si="1"/>
        <v>0</v>
      </c>
      <c r="O27" s="3">
        <f t="shared" si="2"/>
        <v>0</v>
      </c>
    </row>
    <row r="28" spans="1:15" ht="21.95" customHeight="1">
      <c r="A28" s="23">
        <v>46</v>
      </c>
      <c r="B28" s="110" t="str">
        <f>IFERROR(INDEX(入力シート!$B$15:$L$114,MATCH(A28,入力シート!$L$15:$L$114,0),3),"")</f>
        <v/>
      </c>
      <c r="C28" s="110" t="str">
        <f>IFERROR(INDEX(入力シート!$B$15:$L$114,MATCH(A28,入力シート!$L$15:$L$114,0),1),"")</f>
        <v/>
      </c>
      <c r="D28" s="110" t="str">
        <f>IFERROR(INDEX(入力シート!$B$15:$L$114,MATCH(A28,入力シート!$L$15:$L$114,0),2),"")</f>
        <v/>
      </c>
      <c r="E28" s="207" t="str">
        <f>IFERROR(INDEX(入力シート!$B$15:$L$114,MATCH(A28,入力シート!$L$15:$L$114,0),7),"")</f>
        <v/>
      </c>
      <c r="F28" s="207" t="str">
        <f>IFERROR(INDEX(入力シート!$B$15:$L$114,MATCH(A28,入力シート!$L$15:$L$114,0),8),"")</f>
        <v/>
      </c>
      <c r="G28" s="207" t="str">
        <f>IFERROR(INDEX(入力シート!$B$15:$L$114,MATCH(A28,入力シート!$L$15:$L$114,0),9),"")</f>
        <v/>
      </c>
      <c r="H28" s="207" t="str">
        <f>IFERROR(INDEX(入力シート!$B$15:$L$114,MATCH(A28,入力シート!$L$15:$L$114,0),10),"")</f>
        <v/>
      </c>
      <c r="I28" s="61">
        <f t="shared" si="3"/>
        <v>0</v>
      </c>
      <c r="J28" s="61">
        <f t="shared" si="4"/>
        <v>0</v>
      </c>
      <c r="K28" s="60"/>
      <c r="L28" s="3">
        <f t="shared" si="6"/>
        <v>0</v>
      </c>
      <c r="M28" s="3">
        <f t="shared" si="6"/>
        <v>0</v>
      </c>
      <c r="N28" s="3">
        <f t="shared" si="1"/>
        <v>0</v>
      </c>
      <c r="O28" s="3">
        <f t="shared" si="2"/>
        <v>0</v>
      </c>
    </row>
    <row r="29" spans="1:15" ht="21.95" customHeight="1">
      <c r="A29" s="23">
        <v>47</v>
      </c>
      <c r="B29" s="110" t="str">
        <f>IFERROR(INDEX(入力シート!$B$15:$L$114,MATCH(A29,入力シート!$L$15:$L$114,0),3),"")</f>
        <v/>
      </c>
      <c r="C29" s="110" t="str">
        <f>IFERROR(INDEX(入力シート!$B$15:$L$114,MATCH(A29,入力シート!$L$15:$L$114,0),1),"")</f>
        <v/>
      </c>
      <c r="D29" s="110" t="str">
        <f>IFERROR(INDEX(入力シート!$B$15:$L$114,MATCH(A29,入力シート!$L$15:$L$114,0),2),"")</f>
        <v/>
      </c>
      <c r="E29" s="207" t="str">
        <f>IFERROR(INDEX(入力シート!$B$15:$L$114,MATCH(A29,入力シート!$L$15:$L$114,0),7),"")</f>
        <v/>
      </c>
      <c r="F29" s="207" t="str">
        <f>IFERROR(INDEX(入力シート!$B$15:$L$114,MATCH(A29,入力シート!$L$15:$L$114,0),8),"")</f>
        <v/>
      </c>
      <c r="G29" s="207" t="str">
        <f>IFERROR(INDEX(入力シート!$B$15:$L$114,MATCH(A29,入力シート!$L$15:$L$114,0),9),"")</f>
        <v/>
      </c>
      <c r="H29" s="207" t="str">
        <f>IFERROR(INDEX(入力シート!$B$15:$L$114,MATCH(A29,入力シート!$L$15:$L$114,0),10),"")</f>
        <v/>
      </c>
      <c r="I29" s="61">
        <f t="shared" si="3"/>
        <v>0</v>
      </c>
      <c r="J29" s="61">
        <f t="shared" si="4"/>
        <v>0</v>
      </c>
      <c r="K29" s="60"/>
      <c r="L29" s="3">
        <f t="shared" si="6"/>
        <v>0</v>
      </c>
      <c r="M29" s="3">
        <f t="shared" si="6"/>
        <v>0</v>
      </c>
      <c r="N29" s="3">
        <f t="shared" si="1"/>
        <v>0</v>
      </c>
      <c r="O29" s="3">
        <f t="shared" si="2"/>
        <v>0</v>
      </c>
    </row>
    <row r="30" spans="1:15" ht="21.95" customHeight="1">
      <c r="A30" s="23">
        <v>48</v>
      </c>
      <c r="B30" s="110" t="str">
        <f>IFERROR(INDEX(入力シート!$B$15:$L$114,MATCH(A30,入力シート!$L$15:$L$114,0),3),"")</f>
        <v/>
      </c>
      <c r="C30" s="110" t="str">
        <f>IFERROR(INDEX(入力シート!$B$15:$L$114,MATCH(A30,入力シート!$L$15:$L$114,0),1),"")</f>
        <v/>
      </c>
      <c r="D30" s="110" t="str">
        <f>IFERROR(INDEX(入力シート!$B$15:$L$114,MATCH(A30,入力シート!$L$15:$L$114,0),2),"")</f>
        <v/>
      </c>
      <c r="E30" s="207" t="str">
        <f>IFERROR(INDEX(入力シート!$B$15:$L$114,MATCH(A30,入力シート!$L$15:$L$114,0),7),"")</f>
        <v/>
      </c>
      <c r="F30" s="207" t="str">
        <f>IFERROR(INDEX(入力シート!$B$15:$L$114,MATCH(A30,入力シート!$L$15:$L$114,0),8),"")</f>
        <v/>
      </c>
      <c r="G30" s="207" t="str">
        <f>IFERROR(INDEX(入力シート!$B$15:$L$114,MATCH(A30,入力シート!$L$15:$L$114,0),9),"")</f>
        <v/>
      </c>
      <c r="H30" s="207" t="str">
        <f>IFERROR(INDEX(入力シート!$B$15:$L$114,MATCH(A30,入力シート!$L$15:$L$114,0),10),"")</f>
        <v/>
      </c>
      <c r="I30" s="61">
        <f t="shared" si="3"/>
        <v>0</v>
      </c>
      <c r="J30" s="61">
        <f t="shared" si="4"/>
        <v>0</v>
      </c>
      <c r="K30" s="60"/>
      <c r="L30" s="3">
        <f t="shared" si="6"/>
        <v>0</v>
      </c>
      <c r="M30" s="3">
        <f t="shared" si="6"/>
        <v>0</v>
      </c>
      <c r="N30" s="3">
        <f t="shared" si="1"/>
        <v>0</v>
      </c>
      <c r="O30" s="3">
        <f t="shared" si="2"/>
        <v>0</v>
      </c>
    </row>
    <row r="31" spans="1:15" ht="21.95" customHeight="1">
      <c r="A31" s="23">
        <v>49</v>
      </c>
      <c r="B31" s="110" t="str">
        <f>IFERROR(INDEX(入力シート!$B$15:$L$114,MATCH(A31,入力シート!$L$15:$L$114,0),3),"")</f>
        <v/>
      </c>
      <c r="C31" s="110" t="str">
        <f>IFERROR(INDEX(入力シート!$B$15:$L$114,MATCH(A31,入力シート!$L$15:$L$114,0),1),"")</f>
        <v/>
      </c>
      <c r="D31" s="110" t="str">
        <f>IFERROR(INDEX(入力シート!$B$15:$L$114,MATCH(A31,入力シート!$L$15:$L$114,0),2),"")</f>
        <v/>
      </c>
      <c r="E31" s="207" t="str">
        <f>IFERROR(INDEX(入力シート!$B$15:$L$114,MATCH(A31,入力シート!$L$15:$L$114,0),7),"")</f>
        <v/>
      </c>
      <c r="F31" s="207" t="str">
        <f>IFERROR(INDEX(入力シート!$B$15:$L$114,MATCH(A31,入力シート!$L$15:$L$114,0),8),"")</f>
        <v/>
      </c>
      <c r="G31" s="207" t="str">
        <f>IFERROR(INDEX(入力シート!$B$15:$L$114,MATCH(A31,入力シート!$L$15:$L$114,0),9),"")</f>
        <v/>
      </c>
      <c r="H31" s="207" t="str">
        <f>IFERROR(INDEX(入力シート!$B$15:$L$114,MATCH(A31,入力シート!$L$15:$L$114,0),10),"")</f>
        <v/>
      </c>
      <c r="I31" s="61">
        <f t="shared" si="3"/>
        <v>0</v>
      </c>
      <c r="J31" s="61">
        <f t="shared" si="4"/>
        <v>0</v>
      </c>
      <c r="K31" s="60"/>
      <c r="L31" s="3">
        <f t="shared" si="6"/>
        <v>0</v>
      </c>
      <c r="M31" s="3">
        <f t="shared" si="6"/>
        <v>0</v>
      </c>
      <c r="N31" s="3">
        <f t="shared" si="1"/>
        <v>0</v>
      </c>
      <c r="O31" s="3">
        <f t="shared" si="2"/>
        <v>0</v>
      </c>
    </row>
    <row r="32" spans="1:15" ht="21.95" customHeight="1">
      <c r="A32" s="23">
        <v>50</v>
      </c>
      <c r="B32" s="110" t="str">
        <f>IFERROR(INDEX(入力シート!$B$15:$L$114,MATCH(A32,入力シート!$L$15:$L$114,0),3),"")</f>
        <v/>
      </c>
      <c r="C32" s="110" t="str">
        <f>IFERROR(INDEX(入力シート!$B$15:$L$114,MATCH(A32,入力シート!$L$15:$L$114,0),1),"")</f>
        <v/>
      </c>
      <c r="D32" s="110" t="str">
        <f>IFERROR(INDEX(入力シート!$B$15:$L$114,MATCH(A32,入力シート!$L$15:$L$114,0),2),"")</f>
        <v/>
      </c>
      <c r="E32" s="207" t="str">
        <f>IFERROR(INDEX(入力シート!$B$15:$L$114,MATCH(A32,入力シート!$L$15:$L$114,0),7),"")</f>
        <v/>
      </c>
      <c r="F32" s="207" t="str">
        <f>IFERROR(INDEX(入力シート!$B$15:$L$114,MATCH(A32,入力シート!$L$15:$L$114,0),8),"")</f>
        <v/>
      </c>
      <c r="G32" s="207" t="str">
        <f>IFERROR(INDEX(入力シート!$B$15:$L$114,MATCH(A32,入力シート!$L$15:$L$114,0),9),"")</f>
        <v/>
      </c>
      <c r="H32" s="207" t="str">
        <f>IFERROR(INDEX(入力シート!$B$15:$L$114,MATCH(A32,入力シート!$L$15:$L$114,0),10),"")</f>
        <v/>
      </c>
      <c r="I32" s="61">
        <f t="shared" si="3"/>
        <v>0</v>
      </c>
      <c r="J32" s="61">
        <f t="shared" si="4"/>
        <v>0</v>
      </c>
      <c r="K32" s="60"/>
      <c r="L32" s="3">
        <f t="shared" si="6"/>
        <v>0</v>
      </c>
      <c r="M32" s="3">
        <f t="shared" si="6"/>
        <v>0</v>
      </c>
      <c r="N32" s="3">
        <f t="shared" si="1"/>
        <v>0</v>
      </c>
      <c r="O32" s="3">
        <f t="shared" si="2"/>
        <v>0</v>
      </c>
    </row>
    <row r="33" spans="1:15" ht="21.95" customHeight="1">
      <c r="A33" s="23">
        <v>51</v>
      </c>
      <c r="B33" s="110" t="str">
        <f>IFERROR(INDEX(入力シート!$B$15:$L$114,MATCH(A33,入力シート!$L$15:$L$114,0),3),"")</f>
        <v/>
      </c>
      <c r="C33" s="110" t="str">
        <f>IFERROR(INDEX(入力シート!$B$15:$L$114,MATCH(A33,入力シート!$L$15:$L$114,0),1),"")</f>
        <v/>
      </c>
      <c r="D33" s="110" t="str">
        <f>IFERROR(INDEX(入力シート!$B$15:$L$114,MATCH(A33,入力シート!$L$15:$L$114,0),2),"")</f>
        <v/>
      </c>
      <c r="E33" s="207" t="str">
        <f>IFERROR(INDEX(入力シート!$B$15:$L$114,MATCH(A33,入力シート!$L$15:$L$114,0),7),"")</f>
        <v/>
      </c>
      <c r="F33" s="207" t="str">
        <f>IFERROR(INDEX(入力シート!$B$15:$L$114,MATCH(A33,入力シート!$L$15:$L$114,0),8),"")</f>
        <v/>
      </c>
      <c r="G33" s="207" t="str">
        <f>IFERROR(INDEX(入力シート!$B$15:$L$114,MATCH(A33,入力シート!$L$15:$L$114,0),9),"")</f>
        <v/>
      </c>
      <c r="H33" s="207" t="str">
        <f>IFERROR(INDEX(入力シート!$B$15:$L$114,MATCH(A33,入力シート!$L$15:$L$114,0),10),"")</f>
        <v/>
      </c>
      <c r="I33" s="61">
        <f t="shared" si="3"/>
        <v>0</v>
      </c>
      <c r="J33" s="61">
        <f t="shared" si="4"/>
        <v>0</v>
      </c>
      <c r="K33" s="60"/>
      <c r="L33" s="3">
        <f t="shared" si="6"/>
        <v>0</v>
      </c>
      <c r="M33" s="3">
        <f t="shared" si="6"/>
        <v>0</v>
      </c>
      <c r="N33" s="3">
        <f t="shared" si="1"/>
        <v>0</v>
      </c>
      <c r="O33" s="3">
        <f t="shared" si="2"/>
        <v>0</v>
      </c>
    </row>
    <row r="34" spans="1:15" ht="21.95" customHeight="1">
      <c r="A34" s="23">
        <v>52</v>
      </c>
      <c r="B34" s="110" t="str">
        <f>IFERROR(INDEX(入力シート!$B$15:$L$114,MATCH(A34,入力シート!$L$15:$L$114,0),3),"")</f>
        <v/>
      </c>
      <c r="C34" s="110" t="str">
        <f>IFERROR(INDEX(入力シート!$B$15:$L$114,MATCH(A34,入力シート!$L$15:$L$114,0),1),"")</f>
        <v/>
      </c>
      <c r="D34" s="110" t="str">
        <f>IFERROR(INDEX(入力シート!$B$15:$L$114,MATCH(A34,入力シート!$L$15:$L$114,0),2),"")</f>
        <v/>
      </c>
      <c r="E34" s="207" t="str">
        <f>IFERROR(INDEX(入力シート!$B$15:$L$114,MATCH(A34,入力シート!$L$15:$L$114,0),7),"")</f>
        <v/>
      </c>
      <c r="F34" s="207" t="str">
        <f>IFERROR(INDEX(入力シート!$B$15:$L$114,MATCH(A34,入力シート!$L$15:$L$114,0),8),"")</f>
        <v/>
      </c>
      <c r="G34" s="207" t="str">
        <f>IFERROR(INDEX(入力シート!$B$15:$L$114,MATCH(A34,入力シート!$L$15:$L$114,0),9),"")</f>
        <v/>
      </c>
      <c r="H34" s="207" t="str">
        <f>IFERROR(INDEX(入力シート!$B$15:$L$114,MATCH(A34,入力シート!$L$15:$L$114,0),10),"")</f>
        <v/>
      </c>
      <c r="I34" s="61">
        <f t="shared" si="3"/>
        <v>0</v>
      </c>
      <c r="J34" s="61">
        <f t="shared" si="4"/>
        <v>0</v>
      </c>
      <c r="K34" s="60"/>
      <c r="L34" s="3">
        <f t="shared" si="6"/>
        <v>0</v>
      </c>
      <c r="M34" s="3">
        <f t="shared" si="6"/>
        <v>0</v>
      </c>
      <c r="N34" s="3">
        <f t="shared" si="1"/>
        <v>0</v>
      </c>
      <c r="O34" s="3">
        <f t="shared" si="2"/>
        <v>0</v>
      </c>
    </row>
    <row r="35" spans="1:15" ht="21.95" customHeight="1">
      <c r="A35" s="23">
        <v>53</v>
      </c>
      <c r="B35" s="110" t="str">
        <f>IFERROR(INDEX(入力シート!$B$15:$L$114,MATCH(A35,入力シート!$L$15:$L$114,0),3),"")</f>
        <v/>
      </c>
      <c r="C35" s="110" t="str">
        <f>IFERROR(INDEX(入力シート!$B$15:$L$114,MATCH(A35,入力シート!$L$15:$L$114,0),1),"")</f>
        <v/>
      </c>
      <c r="D35" s="110" t="str">
        <f>IFERROR(INDEX(入力シート!$B$15:$L$114,MATCH(A35,入力シート!$L$15:$L$114,0),2),"")</f>
        <v/>
      </c>
      <c r="E35" s="207" t="str">
        <f>IFERROR(INDEX(入力シート!$B$15:$L$114,MATCH(A35,入力シート!$L$15:$L$114,0),7),"")</f>
        <v/>
      </c>
      <c r="F35" s="207" t="str">
        <f>IFERROR(INDEX(入力シート!$B$15:$L$114,MATCH(A35,入力シート!$L$15:$L$114,0),8),"")</f>
        <v/>
      </c>
      <c r="G35" s="207" t="str">
        <f>IFERROR(INDEX(入力シート!$B$15:$L$114,MATCH(A35,入力シート!$L$15:$L$114,0),9),"")</f>
        <v/>
      </c>
      <c r="H35" s="207" t="str">
        <f>IFERROR(INDEX(入力シート!$B$15:$L$114,MATCH(A35,入力シート!$L$15:$L$114,0),10),"")</f>
        <v/>
      </c>
      <c r="I35" s="61">
        <f t="shared" si="3"/>
        <v>0</v>
      </c>
      <c r="J35" s="61">
        <f t="shared" si="4"/>
        <v>0</v>
      </c>
      <c r="K35" s="60"/>
      <c r="L35" s="3">
        <f t="shared" si="6"/>
        <v>0</v>
      </c>
      <c r="M35" s="3">
        <f t="shared" si="6"/>
        <v>0</v>
      </c>
      <c r="N35" s="3">
        <f t="shared" si="1"/>
        <v>0</v>
      </c>
      <c r="O35" s="3">
        <f t="shared" si="2"/>
        <v>0</v>
      </c>
    </row>
    <row r="36" spans="1:15" ht="21.95" customHeight="1">
      <c r="A36" s="23">
        <v>54</v>
      </c>
      <c r="B36" s="110" t="str">
        <f>IFERROR(INDEX(入力シート!$B$15:$L$114,MATCH(A36,入力シート!$L$15:$L$114,0),3),"")</f>
        <v/>
      </c>
      <c r="C36" s="110" t="str">
        <f>IFERROR(INDEX(入力シート!$B$15:$L$114,MATCH(A36,入力シート!$L$15:$L$114,0),1),"")</f>
        <v/>
      </c>
      <c r="D36" s="110" t="str">
        <f>IFERROR(INDEX(入力シート!$B$15:$L$114,MATCH(A36,入力シート!$L$15:$L$114,0),2),"")</f>
        <v/>
      </c>
      <c r="E36" s="207" t="str">
        <f>IFERROR(INDEX(入力シート!$B$15:$L$114,MATCH(A36,入力シート!$L$15:$L$114,0),7),"")</f>
        <v/>
      </c>
      <c r="F36" s="207" t="str">
        <f>IFERROR(INDEX(入力シート!$B$15:$L$114,MATCH(A36,入力シート!$L$15:$L$114,0),8),"")</f>
        <v/>
      </c>
      <c r="G36" s="207" t="str">
        <f>IFERROR(INDEX(入力シート!$B$15:$L$114,MATCH(A36,入力シート!$L$15:$L$114,0),9),"")</f>
        <v/>
      </c>
      <c r="H36" s="207" t="str">
        <f>IFERROR(INDEX(入力シート!$B$15:$L$114,MATCH(A36,入力シート!$L$15:$L$114,0),10),"")</f>
        <v/>
      </c>
      <c r="I36" s="61">
        <f t="shared" si="3"/>
        <v>0</v>
      </c>
      <c r="J36" s="61">
        <f t="shared" si="4"/>
        <v>0</v>
      </c>
      <c r="K36" s="60"/>
      <c r="L36" s="3">
        <f t="shared" si="6"/>
        <v>0</v>
      </c>
      <c r="M36" s="3">
        <f t="shared" si="6"/>
        <v>0</v>
      </c>
      <c r="N36" s="3">
        <f t="shared" si="1"/>
        <v>0</v>
      </c>
      <c r="O36" s="3">
        <f t="shared" si="2"/>
        <v>0</v>
      </c>
    </row>
    <row r="37" spans="1:15" ht="21.95" customHeight="1">
      <c r="A37" s="23">
        <v>55</v>
      </c>
      <c r="B37" s="110" t="str">
        <f>IFERROR(INDEX(入力シート!$B$15:$L$114,MATCH(A37,入力シート!$L$15:$L$114,0),3),"")</f>
        <v/>
      </c>
      <c r="C37" s="110" t="str">
        <f>IFERROR(INDEX(入力シート!$B$15:$L$114,MATCH(A37,入力シート!$L$15:$L$114,0),1),"")</f>
        <v/>
      </c>
      <c r="D37" s="110" t="str">
        <f>IFERROR(INDEX(入力シート!$B$15:$L$114,MATCH(A37,入力シート!$L$15:$L$114,0),2),"")</f>
        <v/>
      </c>
      <c r="E37" s="207" t="str">
        <f>IFERROR(INDEX(入力シート!$B$15:$L$114,MATCH(A37,入力シート!$L$15:$L$114,0),7),"")</f>
        <v/>
      </c>
      <c r="F37" s="207" t="str">
        <f>IFERROR(INDEX(入力シート!$B$15:$L$114,MATCH(A37,入力シート!$L$15:$L$114,0),8),"")</f>
        <v/>
      </c>
      <c r="G37" s="207" t="str">
        <f>IFERROR(INDEX(入力シート!$B$15:$L$114,MATCH(A37,入力シート!$L$15:$L$114,0),9),"")</f>
        <v/>
      </c>
      <c r="H37" s="207" t="str">
        <f>IFERROR(INDEX(入力シート!$B$15:$L$114,MATCH(A37,入力シート!$L$15:$L$114,0),10),"")</f>
        <v/>
      </c>
      <c r="I37" s="61">
        <f t="shared" si="3"/>
        <v>0</v>
      </c>
      <c r="J37" s="61">
        <f t="shared" si="4"/>
        <v>0</v>
      </c>
      <c r="K37" s="60"/>
      <c r="L37" s="3">
        <f t="shared" si="6"/>
        <v>0</v>
      </c>
      <c r="M37" s="3">
        <f t="shared" si="6"/>
        <v>0</v>
      </c>
      <c r="N37" s="3">
        <f t="shared" si="1"/>
        <v>0</v>
      </c>
      <c r="O37" s="3">
        <f t="shared" si="2"/>
        <v>0</v>
      </c>
    </row>
    <row r="38" spans="1:15" ht="21.95" customHeight="1">
      <c r="A38" s="23">
        <v>56</v>
      </c>
      <c r="B38" s="110" t="str">
        <f>IFERROR(INDEX(入力シート!$B$15:$L$114,MATCH(A38,入力シート!$L$15:$L$114,0),3),"")</f>
        <v/>
      </c>
      <c r="C38" s="110" t="str">
        <f>IFERROR(INDEX(入力シート!$B$15:$L$114,MATCH(A38,入力シート!$L$15:$L$114,0),1),"")</f>
        <v/>
      </c>
      <c r="D38" s="110" t="str">
        <f>IFERROR(INDEX(入力シート!$B$15:$L$114,MATCH(A38,入力シート!$L$15:$L$114,0),2),"")</f>
        <v/>
      </c>
      <c r="E38" s="207" t="str">
        <f>IFERROR(INDEX(入力シート!$B$15:$L$114,MATCH(A38,入力シート!$L$15:$L$114,0),7),"")</f>
        <v/>
      </c>
      <c r="F38" s="207" t="str">
        <f>IFERROR(INDEX(入力シート!$B$15:$L$114,MATCH(A38,入力シート!$L$15:$L$114,0),8),"")</f>
        <v/>
      </c>
      <c r="G38" s="207" t="str">
        <f>IFERROR(INDEX(入力シート!$B$15:$L$114,MATCH(A38,入力シート!$L$15:$L$114,0),9),"")</f>
        <v/>
      </c>
      <c r="H38" s="207" t="str">
        <f>IFERROR(INDEX(入力シート!$B$15:$L$114,MATCH(A38,入力シート!$L$15:$L$114,0),10),"")</f>
        <v/>
      </c>
      <c r="I38" s="61">
        <f t="shared" si="3"/>
        <v>0</v>
      </c>
      <c r="J38" s="61">
        <f t="shared" si="4"/>
        <v>0</v>
      </c>
      <c r="K38" s="60"/>
      <c r="L38" s="3">
        <f t="shared" si="6"/>
        <v>0</v>
      </c>
      <c r="M38" s="3">
        <f t="shared" si="6"/>
        <v>0</v>
      </c>
      <c r="N38" s="3">
        <f t="shared" si="1"/>
        <v>0</v>
      </c>
      <c r="O38" s="3">
        <f t="shared" si="2"/>
        <v>0</v>
      </c>
    </row>
    <row r="39" spans="1:15" ht="21.95" customHeight="1">
      <c r="A39" s="23">
        <v>57</v>
      </c>
      <c r="B39" s="110" t="str">
        <f>IFERROR(INDEX(入力シート!$B$15:$L$114,MATCH(A39,入力シート!$L$15:$L$114,0),3),"")</f>
        <v/>
      </c>
      <c r="C39" s="110" t="str">
        <f>IFERROR(INDEX(入力シート!$B$15:$L$114,MATCH(A39,入力シート!$L$15:$L$114,0),1),"")</f>
        <v/>
      </c>
      <c r="D39" s="110" t="str">
        <f>IFERROR(INDEX(入力シート!$B$15:$L$114,MATCH(A39,入力シート!$L$15:$L$114,0),2),"")</f>
        <v/>
      </c>
      <c r="E39" s="207" t="str">
        <f>IFERROR(INDEX(入力シート!$B$15:$L$114,MATCH(A39,入力シート!$L$15:$L$114,0),7),"")</f>
        <v/>
      </c>
      <c r="F39" s="207" t="str">
        <f>IFERROR(INDEX(入力シート!$B$15:$L$114,MATCH(A39,入力シート!$L$15:$L$114,0),8),"")</f>
        <v/>
      </c>
      <c r="G39" s="207" t="str">
        <f>IFERROR(INDEX(入力シート!$B$15:$L$114,MATCH(A39,入力シート!$L$15:$L$114,0),9),"")</f>
        <v/>
      </c>
      <c r="H39" s="207" t="str">
        <f>IFERROR(INDEX(入力シート!$B$15:$L$114,MATCH(A39,入力シート!$L$15:$L$114,0),10),"")</f>
        <v/>
      </c>
      <c r="I39" s="61">
        <f t="shared" si="3"/>
        <v>0</v>
      </c>
      <c r="J39" s="61">
        <f t="shared" si="4"/>
        <v>0</v>
      </c>
      <c r="K39" s="60"/>
      <c r="L39" s="3">
        <f t="shared" si="6"/>
        <v>0</v>
      </c>
      <c r="M39" s="3">
        <f t="shared" si="6"/>
        <v>0</v>
      </c>
      <c r="N39" s="3">
        <f t="shared" si="1"/>
        <v>0</v>
      </c>
      <c r="O39" s="3">
        <f t="shared" si="2"/>
        <v>0</v>
      </c>
    </row>
    <row r="40" spans="1:15" ht="21.95" customHeight="1">
      <c r="A40" s="23">
        <v>58</v>
      </c>
      <c r="B40" s="110" t="str">
        <f>IFERROR(INDEX(入力シート!$B$15:$L$114,MATCH(A40,入力シート!$L$15:$L$114,0),3),"")</f>
        <v/>
      </c>
      <c r="C40" s="110" t="str">
        <f>IFERROR(INDEX(入力シート!$B$15:$L$114,MATCH(A40,入力シート!$L$15:$L$114,0),1),"")</f>
        <v/>
      </c>
      <c r="D40" s="110" t="str">
        <f>IFERROR(INDEX(入力シート!$B$15:$L$114,MATCH(A40,入力シート!$L$15:$L$114,0),2),"")</f>
        <v/>
      </c>
      <c r="E40" s="207" t="str">
        <f>IFERROR(INDEX(入力シート!$B$15:$L$114,MATCH(A40,入力シート!$L$15:$L$114,0),7),"")</f>
        <v/>
      </c>
      <c r="F40" s="207" t="str">
        <f>IFERROR(INDEX(入力シート!$B$15:$L$114,MATCH(A40,入力シート!$L$15:$L$114,0),8),"")</f>
        <v/>
      </c>
      <c r="G40" s="207" t="str">
        <f>IFERROR(INDEX(入力シート!$B$15:$L$114,MATCH(A40,入力シート!$L$15:$L$114,0),9),"")</f>
        <v/>
      </c>
      <c r="H40" s="207" t="str">
        <f>IFERROR(INDEX(入力シート!$B$15:$L$114,MATCH(A40,入力シート!$L$15:$L$114,0),10),"")</f>
        <v/>
      </c>
      <c r="I40" s="61">
        <f t="shared" si="3"/>
        <v>0</v>
      </c>
      <c r="J40" s="61">
        <f t="shared" si="4"/>
        <v>0</v>
      </c>
      <c r="K40" s="60"/>
      <c r="L40" s="3">
        <f t="shared" si="6"/>
        <v>0</v>
      </c>
      <c r="M40" s="3">
        <f t="shared" si="6"/>
        <v>0</v>
      </c>
      <c r="N40" s="3">
        <f t="shared" si="1"/>
        <v>0</v>
      </c>
      <c r="O40" s="3">
        <f t="shared" si="2"/>
        <v>0</v>
      </c>
    </row>
    <row r="41" spans="1:15" ht="21.95" customHeight="1">
      <c r="A41" s="23">
        <v>59</v>
      </c>
      <c r="B41" s="110" t="str">
        <f>IFERROR(INDEX(入力シート!$B$15:$L$114,MATCH(A41,入力シート!$L$15:$L$114,0),3),"")</f>
        <v/>
      </c>
      <c r="C41" s="110" t="str">
        <f>IFERROR(INDEX(入力シート!$B$15:$L$114,MATCH(A41,入力シート!$L$15:$L$114,0),1),"")</f>
        <v/>
      </c>
      <c r="D41" s="110" t="str">
        <f>IFERROR(INDEX(入力シート!$B$15:$L$114,MATCH(A41,入力シート!$L$15:$L$114,0),2),"")</f>
        <v/>
      </c>
      <c r="E41" s="207" t="str">
        <f>IFERROR(INDEX(入力シート!$B$15:$L$114,MATCH(A41,入力シート!$L$15:$L$114,0),7),"")</f>
        <v/>
      </c>
      <c r="F41" s="207" t="str">
        <f>IFERROR(INDEX(入力シート!$B$15:$L$114,MATCH(A41,入力シート!$L$15:$L$114,0),8),"")</f>
        <v/>
      </c>
      <c r="G41" s="207" t="str">
        <f>IFERROR(INDEX(入力シート!$B$15:$L$114,MATCH(A41,入力シート!$L$15:$L$114,0),9),"")</f>
        <v/>
      </c>
      <c r="H41" s="207" t="str">
        <f>IFERROR(INDEX(入力シート!$B$15:$L$114,MATCH(A41,入力シート!$L$15:$L$114,0),10),"")</f>
        <v/>
      </c>
      <c r="I41" s="61">
        <f t="shared" si="3"/>
        <v>0</v>
      </c>
      <c r="J41" s="61">
        <f t="shared" si="4"/>
        <v>0</v>
      </c>
      <c r="K41" s="60"/>
      <c r="L41" s="3">
        <f t="shared" si="6"/>
        <v>0</v>
      </c>
      <c r="M41" s="3">
        <f t="shared" si="6"/>
        <v>0</v>
      </c>
      <c r="N41" s="3">
        <f t="shared" si="1"/>
        <v>0</v>
      </c>
      <c r="O41" s="3">
        <f t="shared" si="2"/>
        <v>0</v>
      </c>
    </row>
    <row r="42" spans="1:15" ht="21.95" customHeight="1" thickBot="1">
      <c r="A42" s="23">
        <v>60</v>
      </c>
      <c r="B42" s="210" t="str">
        <f>IFERROR(INDEX(入力シート!$B$15:$L$114,MATCH(A42,入力シート!$L$15:$L$114,0),3),"")</f>
        <v/>
      </c>
      <c r="C42" s="210" t="str">
        <f>IFERROR(INDEX(入力シート!$B$15:$L$114,MATCH(A42,入力シート!$L$15:$L$114,0),1),"")</f>
        <v/>
      </c>
      <c r="D42" s="210" t="str">
        <f>IFERROR(INDEX(入力シート!$B$15:$L$114,MATCH(A42,入力シート!$L$15:$L$114,0),2),"")</f>
        <v/>
      </c>
      <c r="E42" s="208" t="str">
        <f>IFERROR(INDEX(入力シート!$B$15:$L$114,MATCH(A42,入力シート!$L$15:$L$114,0),7),"")</f>
        <v/>
      </c>
      <c r="F42" s="208" t="str">
        <f>IFERROR(INDEX(入力シート!$B$15:$L$114,MATCH(A42,入力シート!$L$15:$L$114,0),8),"")</f>
        <v/>
      </c>
      <c r="G42" s="208" t="str">
        <f>IFERROR(INDEX(入力シート!$B$15:$L$114,MATCH(A42,入力シート!$L$15:$L$114,0),9),"")</f>
        <v/>
      </c>
      <c r="H42" s="208" t="str">
        <f>IFERROR(INDEX(入力シート!$B$15:$L$114,MATCH(A42,入力シート!$L$15:$L$114,0),10),"")</f>
        <v/>
      </c>
      <c r="I42" s="62">
        <f t="shared" si="3"/>
        <v>0</v>
      </c>
      <c r="J42" s="62">
        <f t="shared" si="4"/>
        <v>0</v>
      </c>
      <c r="K42" s="60"/>
      <c r="L42" s="3">
        <f t="shared" si="6"/>
        <v>0</v>
      </c>
      <c r="M42" s="3">
        <f t="shared" si="6"/>
        <v>0</v>
      </c>
      <c r="N42" s="3">
        <f t="shared" si="1"/>
        <v>0</v>
      </c>
      <c r="O42" s="3">
        <f>IF(C42&lt;&gt;"",1,0)</f>
        <v>0</v>
      </c>
    </row>
    <row r="43" spans="1:15" ht="15" customHeight="1" thickTop="1">
      <c r="A43" s="23"/>
      <c r="B43" s="486" t="s">
        <v>78</v>
      </c>
      <c r="C43" s="487"/>
      <c r="D43" s="14" t="s">
        <v>60</v>
      </c>
      <c r="E43" s="16" t="s">
        <v>98</v>
      </c>
      <c r="F43" s="17" t="s">
        <v>24</v>
      </c>
      <c r="G43" s="17" t="s">
        <v>22</v>
      </c>
      <c r="H43" s="17" t="s">
        <v>24</v>
      </c>
      <c r="I43" s="17" t="s">
        <v>37</v>
      </c>
      <c r="J43" s="38" t="s">
        <v>24</v>
      </c>
      <c r="K43" s="51"/>
      <c r="L43" s="213">
        <f>SUM(L13:L42)</f>
        <v>0</v>
      </c>
      <c r="M43" s="213">
        <f>SUM(M13:M42)</f>
        <v>0</v>
      </c>
      <c r="N43" s="213">
        <f>SUM(N13:N42)</f>
        <v>0</v>
      </c>
      <c r="O43" s="213"/>
    </row>
    <row r="44" spans="1:15" ht="27" customHeight="1" thickBot="1">
      <c r="A44" s="23"/>
      <c r="B44" s="490"/>
      <c r="C44" s="491"/>
      <c r="D44" s="214">
        <f>SUM(O13:O42)</f>
        <v>0</v>
      </c>
      <c r="E44" s="212">
        <f>SUM(E13:E42)</f>
        <v>0</v>
      </c>
      <c r="F44" s="212">
        <f t="shared" ref="F44:I44" si="7">SUM(F13:F42)</f>
        <v>0</v>
      </c>
      <c r="G44" s="212">
        <f t="shared" si="7"/>
        <v>0</v>
      </c>
      <c r="H44" s="212">
        <f t="shared" si="7"/>
        <v>0</v>
      </c>
      <c r="I44" s="212">
        <f t="shared" si="7"/>
        <v>0</v>
      </c>
      <c r="J44" s="56">
        <f>SUM(J13:J42)</f>
        <v>0</v>
      </c>
      <c r="K44" s="18"/>
      <c r="L44" s="5"/>
      <c r="M44" s="5"/>
      <c r="N44" s="5"/>
      <c r="O44" s="5"/>
    </row>
    <row r="45" spans="1:15" ht="15" customHeight="1" thickTop="1">
      <c r="A45" s="23" t="s">
        <v>1</v>
      </c>
      <c r="B45" s="23" t="str">
        <f>①年数算定シート!B52</f>
        <v>１．職員一人当たり平均経験年数のC欄の算定にあたっては、６か月以上の端数は１年とし、</v>
      </c>
      <c r="C45" s="23"/>
      <c r="D45" s="23"/>
      <c r="E45" s="23"/>
      <c r="F45" s="23"/>
      <c r="G45" s="23"/>
      <c r="H45" s="23"/>
      <c r="I45" s="23"/>
      <c r="J45" s="23"/>
      <c r="K45" s="23"/>
      <c r="L45" s="464"/>
      <c r="M45" s="463"/>
      <c r="N45" s="213"/>
      <c r="O45" s="213"/>
    </row>
    <row r="46" spans="1:15" ht="15" customHeight="1">
      <c r="A46" s="23"/>
      <c r="B46" s="23" t="str">
        <f>①年数算定シート!B53</f>
        <v>　　６か月未満の端数は切り捨てるものとすること。</v>
      </c>
      <c r="C46" s="23"/>
      <c r="D46" s="23"/>
      <c r="E46" s="23"/>
      <c r="F46" s="23"/>
      <c r="G46" s="23"/>
      <c r="H46" s="23"/>
      <c r="I46" s="23"/>
      <c r="J46" s="23"/>
      <c r="K46" s="23"/>
      <c r="L46" s="464"/>
      <c r="M46" s="463"/>
      <c r="N46" s="213"/>
      <c r="O46" s="213"/>
    </row>
    <row r="47" spans="1:15" ht="15" customHeight="1">
      <c r="A47" s="23"/>
      <c r="B47" s="23" t="str">
        <f>①年数算定シート!B54</f>
        <v>２．個々の職員の経験年数の算定にあたっては、4月１日現在により算定すること。</v>
      </c>
      <c r="C47" s="23"/>
      <c r="D47" s="23"/>
      <c r="E47" s="23"/>
      <c r="F47" s="23"/>
      <c r="G47" s="23"/>
      <c r="H47" s="23"/>
      <c r="I47" s="23"/>
      <c r="J47" s="23"/>
      <c r="K47" s="23"/>
      <c r="L47" s="464"/>
      <c r="M47" s="463"/>
      <c r="N47" s="213"/>
      <c r="O47" s="213"/>
    </row>
    <row r="48" spans="1:15" ht="15" customHeight="1">
      <c r="A48" s="23"/>
      <c r="B48" s="23" t="str">
        <f>①年数算定シート!B55</f>
        <v>３. １日６時間未満又は月20日未満勤務の職員は含めないものとする。</v>
      </c>
      <c r="C48" s="23"/>
      <c r="D48" s="23"/>
      <c r="E48" s="23"/>
      <c r="F48" s="23"/>
      <c r="G48" s="23"/>
      <c r="H48" s="23"/>
      <c r="I48" s="23"/>
      <c r="J48" s="23"/>
      <c r="K48" s="23"/>
      <c r="L48" s="464"/>
      <c r="M48" s="463"/>
      <c r="N48" s="213"/>
      <c r="O48" s="213"/>
    </row>
    <row r="49" spans="1:16" ht="15" customHeight="1">
      <c r="A49" s="23"/>
      <c r="B49" s="23"/>
      <c r="C49" s="23"/>
      <c r="D49" s="23"/>
      <c r="E49" s="23"/>
      <c r="F49" s="23"/>
      <c r="G49" s="23"/>
      <c r="H49" s="23"/>
      <c r="I49" s="23"/>
      <c r="J49" s="23"/>
      <c r="K49" s="23"/>
      <c r="L49" s="4"/>
      <c r="M49" s="463"/>
      <c r="N49" s="213"/>
      <c r="O49" s="213"/>
    </row>
    <row r="50" spans="1:16" ht="15" customHeight="1">
      <c r="B50" s="11"/>
      <c r="C50" s="11"/>
      <c r="D50" s="11"/>
      <c r="E50" s="11"/>
      <c r="F50" s="11"/>
      <c r="G50" s="11"/>
      <c r="H50" s="11"/>
      <c r="I50" s="11"/>
      <c r="J50" s="11"/>
      <c r="K50" s="11"/>
      <c r="L50" s="5"/>
      <c r="M50" s="463"/>
      <c r="N50" s="213"/>
      <c r="O50" s="213"/>
    </row>
    <row r="51" spans="1:16" ht="15" customHeight="1">
      <c r="B51" s="11"/>
      <c r="C51" s="11"/>
      <c r="D51" s="11"/>
      <c r="E51" s="11"/>
      <c r="F51" s="11"/>
      <c r="G51" s="11"/>
      <c r="H51" s="11"/>
      <c r="I51" s="11"/>
      <c r="J51" s="11"/>
      <c r="K51" s="11"/>
      <c r="L51" s="463"/>
      <c r="M51" s="463"/>
      <c r="N51" s="213"/>
      <c r="O51" s="213"/>
    </row>
    <row r="52" spans="1:16" ht="15" customHeight="1">
      <c r="L52" s="463"/>
      <c r="M52" s="463"/>
      <c r="N52" s="213"/>
      <c r="O52" s="213"/>
    </row>
    <row r="53" spans="1:16" ht="15" customHeight="1">
      <c r="L53" s="463"/>
      <c r="M53" s="463"/>
      <c r="N53" s="213"/>
      <c r="O53" s="213"/>
    </row>
    <row r="54" spans="1:16" ht="15" customHeight="1">
      <c r="L54" s="463"/>
      <c r="M54" s="463"/>
      <c r="N54" s="213"/>
      <c r="O54" s="213"/>
    </row>
    <row r="55" spans="1:16" ht="15" customHeight="1">
      <c r="L55" s="463"/>
      <c r="M55" s="463"/>
      <c r="N55" s="213"/>
      <c r="O55" s="213"/>
    </row>
    <row r="56" spans="1:16" ht="15" customHeight="1">
      <c r="L56" s="463"/>
      <c r="M56" s="463"/>
      <c r="N56" s="213"/>
      <c r="O56" s="213"/>
    </row>
    <row r="57" spans="1:16" ht="15" customHeight="1"/>
    <row r="58" spans="1:16" ht="15" customHeight="1">
      <c r="P58" s="12"/>
    </row>
    <row r="59" spans="1:16" ht="15" customHeight="1"/>
    <row r="60" spans="1:16" ht="15" customHeight="1"/>
    <row r="61" spans="1:16" ht="15" customHeight="1"/>
    <row r="62" spans="1:16" ht="18.75" customHeight="1"/>
    <row r="63" spans="1:16" ht="18.75" customHeight="1"/>
    <row r="64" spans="1:16" ht="18.75" customHeight="1"/>
    <row r="65" ht="18.75" customHeight="1"/>
    <row r="66" ht="18.75" customHeight="1"/>
    <row r="67" ht="18.75" customHeight="1"/>
    <row r="68" ht="18.75" customHeight="1"/>
  </sheetData>
  <sheetProtection algorithmName="SHA-512" hashValue="6dlFUh16q/+C1e6mJrqphQlcNWL6tXaFi50yJ9UvdtXQZP4cNyTQNFid0loMTUFFJK5RcxZFYZJohjHqZ6IW4w==" saltValue="iz1Zvwtk64Ep689v7wAsbA==" spinCount="100000" sheet="1" selectLockedCells="1"/>
  <mergeCells count="30">
    <mergeCell ref="L55:L56"/>
    <mergeCell ref="M55:M56"/>
    <mergeCell ref="L45:L46"/>
    <mergeCell ref="M45:M46"/>
    <mergeCell ref="L47:L48"/>
    <mergeCell ref="M47:M48"/>
    <mergeCell ref="M49:M50"/>
    <mergeCell ref="L51:L52"/>
    <mergeCell ref="M51:M52"/>
    <mergeCell ref="L53:L54"/>
    <mergeCell ref="M53:M54"/>
    <mergeCell ref="E7:J7"/>
    <mergeCell ref="G11:H11"/>
    <mergeCell ref="I11:J11"/>
    <mergeCell ref="B43:C44"/>
    <mergeCell ref="E9:F9"/>
    <mergeCell ref="G9:H9"/>
    <mergeCell ref="I9:J9"/>
    <mergeCell ref="E10:F10"/>
    <mergeCell ref="G10:H10"/>
    <mergeCell ref="I10:J10"/>
    <mergeCell ref="E11:F11"/>
    <mergeCell ref="B9:B12"/>
    <mergeCell ref="C9:C12"/>
    <mergeCell ref="D9:D12"/>
    <mergeCell ref="G1:K1"/>
    <mergeCell ref="A2:K2"/>
    <mergeCell ref="E4:J4"/>
    <mergeCell ref="E5:J5"/>
    <mergeCell ref="E6:J6"/>
  </mergeCells>
  <phoneticPr fontId="2"/>
  <printOptions horizontalCentered="1" verticalCentered="1"/>
  <pageMargins left="0.74803149606299213" right="0.31496062992125984" top="0.31496062992125984" bottom="0.27559055118110237" header="0.23622047244094491" footer="0.27559055118110237"/>
  <pageSetup paperSize="9" scale="78" orientation="portrait" blackAndWhite="1" horizontalDpi="300" verticalDpi="300" r:id="rId1"/>
  <headerFooter alignWithMargins="0">
    <oddFooter>&amp;C1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0000"/>
  </sheetPr>
  <dimension ref="A1:T68"/>
  <sheetViews>
    <sheetView view="pageBreakPreview" zoomScaleNormal="100" zoomScaleSheetLayoutView="100" workbookViewId="0">
      <selection activeCell="E4" sqref="E4:J4"/>
    </sheetView>
  </sheetViews>
  <sheetFormatPr defaultRowHeight="13.5" outlineLevelCol="1"/>
  <cols>
    <col min="1" max="1" width="2.875" style="1" customWidth="1"/>
    <col min="2" max="2" width="8.25" style="1" customWidth="1"/>
    <col min="3" max="3" width="19.625" style="1" customWidth="1"/>
    <col min="4" max="4" width="15.375" style="1" customWidth="1"/>
    <col min="5" max="10" width="8.625" style="1" customWidth="1"/>
    <col min="11" max="11" width="3.125" style="1" customWidth="1"/>
    <col min="12" max="16" width="7.125" style="1" hidden="1" customWidth="1" outlineLevel="1"/>
    <col min="17" max="17" width="17.125" style="1" hidden="1" customWidth="1" outlineLevel="1"/>
    <col min="18" max="18" width="22" style="1" hidden="1" customWidth="1" outlineLevel="1"/>
    <col min="19" max="19" width="11.625" style="1" hidden="1" customWidth="1" outlineLevel="1"/>
    <col min="20" max="20" width="9" style="1" customWidth="1" collapsed="1"/>
    <col min="21" max="23" width="10.125" style="1" customWidth="1"/>
    <col min="24" max="25" width="9" style="1"/>
    <col min="26" max="26" width="10.25" style="1" customWidth="1"/>
    <col min="27" max="27" width="10" style="1" customWidth="1"/>
    <col min="28" max="16384" width="9" style="1"/>
  </cols>
  <sheetData>
    <row r="1" spans="1:15">
      <c r="A1" s="23"/>
      <c r="B1" s="23"/>
      <c r="C1" s="23"/>
      <c r="D1" s="23"/>
      <c r="E1" s="23"/>
      <c r="F1" s="23"/>
      <c r="G1" s="462" t="str">
        <f>③処遇Ⅰ申請書!$AW$8&amp;"年数算定③"&amp;③処遇Ⅰ申請書!$AX$8</f>
        <v>基-23申-年数算定③-Ver.1.00</v>
      </c>
      <c r="H1" s="462"/>
      <c r="I1" s="462"/>
      <c r="J1" s="462"/>
      <c r="K1" s="462"/>
    </row>
    <row r="2" spans="1:15" ht="18.75" customHeight="1">
      <c r="A2" s="500" t="str">
        <f>①年数算定シート!M2&amp;"【3枚目】"</f>
        <v>　　　令和5年（2023年）度 　年数算定シート：基礎分 (2023年4月１日現在)【3枚目】</v>
      </c>
      <c r="B2" s="500"/>
      <c r="C2" s="500"/>
      <c r="D2" s="500"/>
      <c r="E2" s="500"/>
      <c r="F2" s="500"/>
      <c r="G2" s="500"/>
      <c r="H2" s="500"/>
      <c r="I2" s="500"/>
      <c r="J2" s="500"/>
      <c r="K2" s="500"/>
      <c r="L2" s="2"/>
      <c r="M2" s="2"/>
      <c r="N2" s="2"/>
      <c r="O2" s="2"/>
    </row>
    <row r="3" spans="1:15" ht="16.5" customHeight="1">
      <c r="A3" s="23"/>
      <c r="B3" s="24" t="s">
        <v>0</v>
      </c>
      <c r="C3" s="23"/>
      <c r="D3" s="37"/>
      <c r="E3" s="37"/>
      <c r="F3" s="37"/>
      <c r="G3" s="37"/>
      <c r="H3" s="37"/>
      <c r="I3" s="23"/>
      <c r="J3" s="23"/>
      <c r="K3" s="23"/>
    </row>
    <row r="4" spans="1:15" ht="24.75" customHeight="1">
      <c r="A4" s="23"/>
      <c r="B4" s="23"/>
      <c r="C4" s="23"/>
      <c r="D4" s="353" t="s">
        <v>104</v>
      </c>
      <c r="E4" s="479" t="str">
        <f>CONCATENATE(①年数算定シート!E4)</f>
        <v/>
      </c>
      <c r="F4" s="480"/>
      <c r="G4" s="480"/>
      <c r="H4" s="480"/>
      <c r="I4" s="480"/>
      <c r="J4" s="481"/>
      <c r="K4" s="204"/>
    </row>
    <row r="5" spans="1:15" ht="24.75" customHeight="1">
      <c r="A5" s="23"/>
      <c r="B5" s="23"/>
      <c r="C5" s="23"/>
      <c r="D5" s="131" t="s">
        <v>1031</v>
      </c>
      <c r="E5" s="479" t="str">
        <f>CONCATENATE(①年数算定シート!E5)</f>
        <v/>
      </c>
      <c r="F5" s="480"/>
      <c r="G5" s="480"/>
      <c r="H5" s="480"/>
      <c r="I5" s="480"/>
      <c r="J5" s="481"/>
      <c r="K5" s="204"/>
    </row>
    <row r="6" spans="1:15" ht="24.75" customHeight="1">
      <c r="A6" s="23"/>
      <c r="B6" s="23"/>
      <c r="C6" s="23"/>
      <c r="D6" s="354" t="s">
        <v>1033</v>
      </c>
      <c r="E6" s="482" t="str">
        <f>CONCATENATE(①年数算定シート!E6)</f>
        <v/>
      </c>
      <c r="F6" s="483"/>
      <c r="G6" s="483"/>
      <c r="H6" s="483"/>
      <c r="I6" s="483"/>
      <c r="J6" s="484"/>
      <c r="K6" s="204"/>
    </row>
    <row r="7" spans="1:15" ht="24.75" customHeight="1">
      <c r="A7" s="23"/>
      <c r="B7" s="23"/>
      <c r="C7" s="23"/>
      <c r="D7" s="352" t="s">
        <v>1030</v>
      </c>
      <c r="E7" s="479" t="str">
        <f>CONCATENATE(①年数算定シート!E7)</f>
        <v/>
      </c>
      <c r="F7" s="480"/>
      <c r="G7" s="480"/>
      <c r="H7" s="480"/>
      <c r="I7" s="480"/>
      <c r="J7" s="481"/>
      <c r="K7" s="204"/>
    </row>
    <row r="8" spans="1:15">
      <c r="A8" s="23"/>
      <c r="B8" s="23"/>
      <c r="C8" s="23"/>
      <c r="D8" s="23"/>
      <c r="E8" s="26"/>
      <c r="F8" s="23"/>
      <c r="G8" s="23"/>
      <c r="H8" s="23"/>
      <c r="I8" s="23"/>
      <c r="J8" s="23"/>
      <c r="K8" s="23"/>
    </row>
    <row r="9" spans="1:15" ht="15" customHeight="1">
      <c r="A9" s="23"/>
      <c r="B9" s="414" t="s">
        <v>4</v>
      </c>
      <c r="C9" s="414" t="s">
        <v>5</v>
      </c>
      <c r="D9" s="414" t="s">
        <v>6</v>
      </c>
      <c r="E9" s="411" t="s">
        <v>2</v>
      </c>
      <c r="F9" s="412"/>
      <c r="G9" s="411" t="s">
        <v>19</v>
      </c>
      <c r="H9" s="412"/>
      <c r="I9" s="477" t="s">
        <v>3</v>
      </c>
      <c r="J9" s="478"/>
      <c r="K9" s="37"/>
    </row>
    <row r="10" spans="1:15" ht="15" customHeight="1">
      <c r="A10" s="23"/>
      <c r="B10" s="415"/>
      <c r="C10" s="415"/>
      <c r="D10" s="415"/>
      <c r="E10" s="405" t="s">
        <v>94</v>
      </c>
      <c r="F10" s="406"/>
      <c r="G10" s="405" t="s">
        <v>18</v>
      </c>
      <c r="H10" s="406"/>
      <c r="I10" s="471"/>
      <c r="J10" s="472"/>
      <c r="K10" s="37"/>
    </row>
    <row r="11" spans="1:15" ht="15" customHeight="1">
      <c r="A11" s="23"/>
      <c r="B11" s="415"/>
      <c r="C11" s="415"/>
      <c r="D11" s="415"/>
      <c r="E11" s="405" t="s">
        <v>62</v>
      </c>
      <c r="F11" s="406"/>
      <c r="G11" s="405" t="s">
        <v>63</v>
      </c>
      <c r="H11" s="406"/>
      <c r="I11" s="471" t="s">
        <v>96</v>
      </c>
      <c r="J11" s="472"/>
      <c r="K11" s="37"/>
    </row>
    <row r="12" spans="1:15" ht="15" customHeight="1">
      <c r="A12" s="23"/>
      <c r="B12" s="416"/>
      <c r="C12" s="416"/>
      <c r="D12" s="416"/>
      <c r="E12" s="58" t="s">
        <v>95</v>
      </c>
      <c r="F12" s="58" t="s">
        <v>24</v>
      </c>
      <c r="G12" s="58" t="s">
        <v>22</v>
      </c>
      <c r="H12" s="58" t="s">
        <v>24</v>
      </c>
      <c r="I12" s="58" t="s">
        <v>22</v>
      </c>
      <c r="J12" s="58" t="s">
        <v>24</v>
      </c>
      <c r="K12" s="50"/>
    </row>
    <row r="13" spans="1:15" ht="21.95" customHeight="1">
      <c r="A13" s="23">
        <v>61</v>
      </c>
      <c r="B13" s="205" t="str">
        <f>IFERROR(INDEX(入力シート!$B$15:$L$114,MATCH(A13,入力シート!$L$15:$L$114,0),3),"")</f>
        <v/>
      </c>
      <c r="C13" s="205" t="str">
        <f>IFERROR(INDEX(入力シート!$B$15:$L$114,MATCH(A13,入力シート!$L$15:$L$114,0),1),"")</f>
        <v/>
      </c>
      <c r="D13" s="205" t="str">
        <f>IFERROR(INDEX(入力シート!$B$15:$L$114,MATCH(A13,入力シート!$L$15:$L$114,0),2),"")</f>
        <v/>
      </c>
      <c r="E13" s="206" t="str">
        <f>IFERROR(INDEX(入力シート!$B$15:$L$114,MATCH(A13,入力シート!$L$15:$L$114,0),7),"")</f>
        <v/>
      </c>
      <c r="F13" s="206" t="str">
        <f>IFERROR(INDEX(入力シート!$B$15:$L$114,MATCH(A13,入力シート!$L$15:$L$114,0),8),"")</f>
        <v/>
      </c>
      <c r="G13" s="206" t="str">
        <f>IFERROR(INDEX(入力シート!$B$15:$L$114,MATCH(A13,入力シート!$L$15:$L$114,0),9),"")</f>
        <v/>
      </c>
      <c r="H13" s="206" t="str">
        <f>IFERROR(INDEX(入力シート!$B$15:$L$114,MATCH(A13,入力シート!$L$15:$L$114,0),10),"")</f>
        <v/>
      </c>
      <c r="I13" s="59">
        <f>L13+ROUNDDOWN(M13/12,0)</f>
        <v>0</v>
      </c>
      <c r="J13" s="59">
        <f>MOD(M13,12)</f>
        <v>0</v>
      </c>
      <c r="K13" s="60"/>
      <c r="L13" s="3">
        <f t="shared" ref="L13:M16" si="0">SUM(E13,G13)</f>
        <v>0</v>
      </c>
      <c r="M13" s="3">
        <f t="shared" si="0"/>
        <v>0</v>
      </c>
      <c r="N13" s="3">
        <f>L13*12+M13</f>
        <v>0</v>
      </c>
      <c r="O13" s="3">
        <f>IF(C13&lt;&gt;"",1,0)</f>
        <v>0</v>
      </c>
    </row>
    <row r="14" spans="1:15" ht="21.95" customHeight="1">
      <c r="A14" s="23">
        <v>62</v>
      </c>
      <c r="B14" s="110" t="str">
        <f>IFERROR(INDEX(入力シート!$B$15:$L$114,MATCH(A14,入力シート!$L$15:$L$114,0),3),"")</f>
        <v/>
      </c>
      <c r="C14" s="110" t="str">
        <f>IFERROR(INDEX(入力シート!$B$15:$L$114,MATCH(A14,入力シート!$L$15:$L$114,0),1),"")</f>
        <v/>
      </c>
      <c r="D14" s="110" t="str">
        <f>IFERROR(INDEX(入力シート!$B$15:$L$114,MATCH(A14,入力シート!$L$15:$L$114,0),2),"")</f>
        <v/>
      </c>
      <c r="E14" s="207" t="str">
        <f>IFERROR(INDEX(入力シート!$B$15:$L$114,MATCH(A14,入力シート!$L$15:$L$114,0),7),"")</f>
        <v/>
      </c>
      <c r="F14" s="207" t="str">
        <f>IFERROR(INDEX(入力シート!$B$15:$L$114,MATCH(A14,入力シート!$L$15:$L$114,0),8),"")</f>
        <v/>
      </c>
      <c r="G14" s="207" t="str">
        <f>IFERROR(INDEX(入力シート!$B$15:$L$114,MATCH(A14,入力シート!$L$15:$L$114,0),9),"")</f>
        <v/>
      </c>
      <c r="H14" s="207" t="str">
        <f>IFERROR(INDEX(入力シート!$B$15:$L$114,MATCH(A14,入力シート!$L$15:$L$114,0),10),"")</f>
        <v/>
      </c>
      <c r="I14" s="61">
        <f>L14+ROUNDDOWN(M14/12,0)</f>
        <v>0</v>
      </c>
      <c r="J14" s="61">
        <f>MOD(M14,12)</f>
        <v>0</v>
      </c>
      <c r="K14" s="60"/>
      <c r="L14" s="3">
        <f t="shared" si="0"/>
        <v>0</v>
      </c>
      <c r="M14" s="3">
        <f t="shared" si="0"/>
        <v>0</v>
      </c>
      <c r="N14" s="3">
        <f t="shared" ref="N14:N42" si="1">L14*12+M14</f>
        <v>0</v>
      </c>
      <c r="O14" s="3">
        <f t="shared" ref="O14:O41" si="2">IF(C14&lt;&gt;"",1,0)</f>
        <v>0</v>
      </c>
    </row>
    <row r="15" spans="1:15" ht="21.95" customHeight="1">
      <c r="A15" s="23">
        <v>63</v>
      </c>
      <c r="B15" s="110" t="str">
        <f>IFERROR(INDEX(入力シート!$B$15:$L$114,MATCH(A15,入力シート!$L$15:$L$114,0),3),"")</f>
        <v/>
      </c>
      <c r="C15" s="110" t="str">
        <f>IFERROR(INDEX(入力シート!$B$15:$L$114,MATCH(A15,入力シート!$L$15:$L$114,0),1),"")</f>
        <v/>
      </c>
      <c r="D15" s="110" t="str">
        <f>IFERROR(INDEX(入力シート!$B$15:$L$114,MATCH(A15,入力シート!$L$15:$L$114,0),2),"")</f>
        <v/>
      </c>
      <c r="E15" s="207" t="str">
        <f>IFERROR(INDEX(入力シート!$B$15:$L$114,MATCH(A15,入力シート!$L$15:$L$114,0),7),"")</f>
        <v/>
      </c>
      <c r="F15" s="207" t="str">
        <f>IFERROR(INDEX(入力シート!$B$15:$L$114,MATCH(A15,入力シート!$L$15:$L$114,0),8),"")</f>
        <v/>
      </c>
      <c r="G15" s="207" t="str">
        <f>IFERROR(INDEX(入力シート!$B$15:$L$114,MATCH(A15,入力シート!$L$15:$L$114,0),9),"")</f>
        <v/>
      </c>
      <c r="H15" s="207" t="str">
        <f>IFERROR(INDEX(入力シート!$B$15:$L$114,MATCH(A15,入力シート!$L$15:$L$114,0),10),"")</f>
        <v/>
      </c>
      <c r="I15" s="61">
        <f>L15+ROUNDDOWN(M15/12,0)</f>
        <v>0</v>
      </c>
      <c r="J15" s="61">
        <f>MOD(M15,12)</f>
        <v>0</v>
      </c>
      <c r="K15" s="60"/>
      <c r="L15" s="3">
        <f t="shared" si="0"/>
        <v>0</v>
      </c>
      <c r="M15" s="3">
        <f t="shared" si="0"/>
        <v>0</v>
      </c>
      <c r="N15" s="3">
        <f t="shared" si="1"/>
        <v>0</v>
      </c>
      <c r="O15" s="3">
        <f t="shared" si="2"/>
        <v>0</v>
      </c>
    </row>
    <row r="16" spans="1:15" ht="21.95" customHeight="1">
      <c r="A16" s="23">
        <v>64</v>
      </c>
      <c r="B16" s="110" t="str">
        <f>IFERROR(INDEX(入力シート!$B$15:$L$114,MATCH(A16,入力シート!$L$15:$L$114,0),3),"")</f>
        <v/>
      </c>
      <c r="C16" s="110" t="str">
        <f>IFERROR(INDEX(入力シート!$B$15:$L$114,MATCH(A16,入力シート!$L$15:$L$114,0),1),"")</f>
        <v/>
      </c>
      <c r="D16" s="110" t="str">
        <f>IFERROR(INDEX(入力シート!$B$15:$L$114,MATCH(A16,入力シート!$L$15:$L$114,0),2),"")</f>
        <v/>
      </c>
      <c r="E16" s="207" t="str">
        <f>IFERROR(INDEX(入力シート!$B$15:$L$114,MATCH(A16,入力シート!$L$15:$L$114,0),7),"")</f>
        <v/>
      </c>
      <c r="F16" s="207" t="str">
        <f>IFERROR(INDEX(入力シート!$B$15:$L$114,MATCH(A16,入力シート!$L$15:$L$114,0),8),"")</f>
        <v/>
      </c>
      <c r="G16" s="207" t="str">
        <f>IFERROR(INDEX(入力シート!$B$15:$L$114,MATCH(A16,入力シート!$L$15:$L$114,0),9),"")</f>
        <v/>
      </c>
      <c r="H16" s="207" t="str">
        <f>IFERROR(INDEX(入力シート!$B$15:$L$114,MATCH(A16,入力シート!$L$15:$L$114,0),10),"")</f>
        <v/>
      </c>
      <c r="I16" s="61">
        <f t="shared" ref="I16:I42" si="3">L16+ROUNDDOWN(M16/12,0)</f>
        <v>0</v>
      </c>
      <c r="J16" s="61">
        <f t="shared" ref="J16:J42" si="4">MOD(M16,12)</f>
        <v>0</v>
      </c>
      <c r="K16" s="60"/>
      <c r="L16" s="3">
        <f t="shared" si="0"/>
        <v>0</v>
      </c>
      <c r="M16" s="3">
        <f t="shared" si="0"/>
        <v>0</v>
      </c>
      <c r="N16" s="3">
        <f t="shared" si="1"/>
        <v>0</v>
      </c>
      <c r="O16" s="3">
        <f t="shared" si="2"/>
        <v>0</v>
      </c>
    </row>
    <row r="17" spans="1:15" ht="21.95" customHeight="1">
      <c r="A17" s="23">
        <v>65</v>
      </c>
      <c r="B17" s="110" t="str">
        <f>IFERROR(INDEX(入力シート!$B$15:$L$114,MATCH(A17,入力シート!$L$15:$L$114,0),3),"")</f>
        <v/>
      </c>
      <c r="C17" s="110" t="str">
        <f>IFERROR(INDEX(入力シート!$B$15:$L$114,MATCH(A17,入力シート!$L$15:$L$114,0),1),"")</f>
        <v/>
      </c>
      <c r="D17" s="110" t="str">
        <f>IFERROR(INDEX(入力シート!$B$15:$L$114,MATCH(A17,入力シート!$L$15:$L$114,0),2),"")</f>
        <v/>
      </c>
      <c r="E17" s="207" t="str">
        <f>IFERROR(INDEX(入力シート!$B$15:$L$114,MATCH(A17,入力シート!$L$15:$L$114,0),7),"")</f>
        <v/>
      </c>
      <c r="F17" s="207" t="str">
        <f>IFERROR(INDEX(入力シート!$B$15:$L$114,MATCH(A17,入力シート!$L$15:$L$114,0),8),"")</f>
        <v/>
      </c>
      <c r="G17" s="207" t="str">
        <f>IFERROR(INDEX(入力シート!$B$15:$L$114,MATCH(A17,入力シート!$L$15:$L$114,0),9),"")</f>
        <v/>
      </c>
      <c r="H17" s="207" t="str">
        <f>IFERROR(INDEX(入力シート!$B$15:$L$114,MATCH(A17,入力シート!$L$15:$L$114,0),10),"")</f>
        <v/>
      </c>
      <c r="I17" s="61">
        <f t="shared" si="3"/>
        <v>0</v>
      </c>
      <c r="J17" s="61">
        <f t="shared" si="4"/>
        <v>0</v>
      </c>
      <c r="K17" s="60"/>
      <c r="L17" s="3">
        <f t="shared" ref="L17:M20" si="5">SUM(E17,G17)</f>
        <v>0</v>
      </c>
      <c r="M17" s="3">
        <f>SUM(F17,H17)</f>
        <v>0</v>
      </c>
      <c r="N17" s="3">
        <f t="shared" si="1"/>
        <v>0</v>
      </c>
      <c r="O17" s="3">
        <f t="shared" si="2"/>
        <v>0</v>
      </c>
    </row>
    <row r="18" spans="1:15" ht="21.95" customHeight="1">
      <c r="A18" s="23">
        <v>66</v>
      </c>
      <c r="B18" s="110" t="str">
        <f>IFERROR(INDEX(入力シート!$B$15:$L$114,MATCH(A18,入力シート!$L$15:$L$114,0),3),"")</f>
        <v/>
      </c>
      <c r="C18" s="110" t="str">
        <f>IFERROR(INDEX(入力シート!$B$15:$L$114,MATCH(A18,入力シート!$L$15:$L$114,0),1),"")</f>
        <v/>
      </c>
      <c r="D18" s="110" t="str">
        <f>IFERROR(INDEX(入力シート!$B$15:$L$114,MATCH(A18,入力シート!$L$15:$L$114,0),2),"")</f>
        <v/>
      </c>
      <c r="E18" s="207" t="str">
        <f>IFERROR(INDEX(入力シート!$B$15:$L$114,MATCH(A18,入力シート!$L$15:$L$114,0),7),"")</f>
        <v/>
      </c>
      <c r="F18" s="207" t="str">
        <f>IFERROR(INDEX(入力シート!$B$15:$L$114,MATCH(A18,入力シート!$L$15:$L$114,0),8),"")</f>
        <v/>
      </c>
      <c r="G18" s="207" t="str">
        <f>IFERROR(INDEX(入力シート!$B$15:$L$114,MATCH(A18,入力シート!$L$15:$L$114,0),9),"")</f>
        <v/>
      </c>
      <c r="H18" s="207" t="str">
        <f>IFERROR(INDEX(入力シート!$B$15:$L$114,MATCH(A18,入力シート!$L$15:$L$114,0),10),"")</f>
        <v/>
      </c>
      <c r="I18" s="61">
        <f t="shared" si="3"/>
        <v>0</v>
      </c>
      <c r="J18" s="61">
        <f t="shared" si="4"/>
        <v>0</v>
      </c>
      <c r="K18" s="60"/>
      <c r="L18" s="3">
        <f t="shared" si="5"/>
        <v>0</v>
      </c>
      <c r="M18" s="3">
        <f t="shared" si="5"/>
        <v>0</v>
      </c>
      <c r="N18" s="3">
        <f t="shared" si="1"/>
        <v>0</v>
      </c>
      <c r="O18" s="3">
        <f t="shared" si="2"/>
        <v>0</v>
      </c>
    </row>
    <row r="19" spans="1:15" ht="21.95" customHeight="1">
      <c r="A19" s="23">
        <v>67</v>
      </c>
      <c r="B19" s="110" t="str">
        <f>IFERROR(INDEX(入力シート!$B$15:$L$114,MATCH(A19,入力シート!$L$15:$L$114,0),3),"")</f>
        <v/>
      </c>
      <c r="C19" s="110" t="str">
        <f>IFERROR(INDEX(入力シート!$B$15:$L$114,MATCH(A19,入力シート!$L$15:$L$114,0),1),"")</f>
        <v/>
      </c>
      <c r="D19" s="110" t="str">
        <f>IFERROR(INDEX(入力シート!$B$15:$L$114,MATCH(A19,入力シート!$L$15:$L$114,0),2),"")</f>
        <v/>
      </c>
      <c r="E19" s="207" t="str">
        <f>IFERROR(INDEX(入力シート!$B$15:$L$114,MATCH(A19,入力シート!$L$15:$L$114,0),7),"")</f>
        <v/>
      </c>
      <c r="F19" s="207" t="str">
        <f>IFERROR(INDEX(入力シート!$B$15:$L$114,MATCH(A19,入力シート!$L$15:$L$114,0),8),"")</f>
        <v/>
      </c>
      <c r="G19" s="207" t="str">
        <f>IFERROR(INDEX(入力シート!$B$15:$L$114,MATCH(A19,入力シート!$L$15:$L$114,0),9),"")</f>
        <v/>
      </c>
      <c r="H19" s="207" t="str">
        <f>IFERROR(INDEX(入力シート!$B$15:$L$114,MATCH(A19,入力シート!$L$15:$L$114,0),10),"")</f>
        <v/>
      </c>
      <c r="I19" s="61">
        <f t="shared" si="3"/>
        <v>0</v>
      </c>
      <c r="J19" s="61">
        <f t="shared" si="4"/>
        <v>0</v>
      </c>
      <c r="K19" s="60"/>
      <c r="L19" s="3">
        <f t="shared" si="5"/>
        <v>0</v>
      </c>
      <c r="M19" s="3">
        <f t="shared" si="5"/>
        <v>0</v>
      </c>
      <c r="N19" s="3">
        <f t="shared" si="1"/>
        <v>0</v>
      </c>
      <c r="O19" s="3">
        <f t="shared" si="2"/>
        <v>0</v>
      </c>
    </row>
    <row r="20" spans="1:15" ht="21.95" customHeight="1">
      <c r="A20" s="23">
        <v>68</v>
      </c>
      <c r="B20" s="110" t="str">
        <f>IFERROR(INDEX(入力シート!$B$15:$L$114,MATCH(A20,入力シート!$L$15:$L$114,0),3),"")</f>
        <v/>
      </c>
      <c r="C20" s="110" t="str">
        <f>IFERROR(INDEX(入力シート!$B$15:$L$114,MATCH(A20,入力シート!$L$15:$L$114,0),1),"")</f>
        <v/>
      </c>
      <c r="D20" s="110" t="str">
        <f>IFERROR(INDEX(入力シート!$B$15:$L$114,MATCH(A20,入力シート!$L$15:$L$114,0),2),"")</f>
        <v/>
      </c>
      <c r="E20" s="207" t="str">
        <f>IFERROR(INDEX(入力シート!$B$15:$L$114,MATCH(A20,入力シート!$L$15:$L$114,0),7),"")</f>
        <v/>
      </c>
      <c r="F20" s="207" t="str">
        <f>IFERROR(INDEX(入力シート!$B$15:$L$114,MATCH(A20,入力シート!$L$15:$L$114,0),8),"")</f>
        <v/>
      </c>
      <c r="G20" s="207" t="str">
        <f>IFERROR(INDEX(入力シート!$B$15:$L$114,MATCH(A20,入力シート!$L$15:$L$114,0),9),"")</f>
        <v/>
      </c>
      <c r="H20" s="207" t="str">
        <f>IFERROR(INDEX(入力シート!$B$15:$L$114,MATCH(A20,入力シート!$L$15:$L$114,0),10),"")</f>
        <v/>
      </c>
      <c r="I20" s="61">
        <f t="shared" si="3"/>
        <v>0</v>
      </c>
      <c r="J20" s="61">
        <f t="shared" si="4"/>
        <v>0</v>
      </c>
      <c r="K20" s="60"/>
      <c r="L20" s="3">
        <f t="shared" si="5"/>
        <v>0</v>
      </c>
      <c r="M20" s="3">
        <f>SUM(F20,H20)</f>
        <v>0</v>
      </c>
      <c r="N20" s="3">
        <f t="shared" si="1"/>
        <v>0</v>
      </c>
      <c r="O20" s="3">
        <f t="shared" si="2"/>
        <v>0</v>
      </c>
    </row>
    <row r="21" spans="1:15" ht="21.95" customHeight="1">
      <c r="A21" s="23">
        <v>69</v>
      </c>
      <c r="B21" s="110" t="str">
        <f>IFERROR(INDEX(入力シート!$B$15:$L$114,MATCH(A21,入力シート!$L$15:$L$114,0),3),"")</f>
        <v/>
      </c>
      <c r="C21" s="110" t="str">
        <f>IFERROR(INDEX(入力シート!$B$15:$L$114,MATCH(A21,入力シート!$L$15:$L$114,0),1),"")</f>
        <v/>
      </c>
      <c r="D21" s="110" t="str">
        <f>IFERROR(INDEX(入力シート!$B$15:$L$114,MATCH(A21,入力シート!$L$15:$L$114,0),2),"")</f>
        <v/>
      </c>
      <c r="E21" s="207" t="str">
        <f>IFERROR(INDEX(入力シート!$B$15:$L$114,MATCH(A21,入力シート!$L$15:$L$114,0),7),"")</f>
        <v/>
      </c>
      <c r="F21" s="207" t="str">
        <f>IFERROR(INDEX(入力シート!$B$15:$L$114,MATCH(A21,入力シート!$L$15:$L$114,0),8),"")</f>
        <v/>
      </c>
      <c r="G21" s="207" t="str">
        <f>IFERROR(INDEX(入力シート!$B$15:$L$114,MATCH(A21,入力シート!$L$15:$L$114,0),9),"")</f>
        <v/>
      </c>
      <c r="H21" s="207" t="str">
        <f>IFERROR(INDEX(入力シート!$B$15:$L$114,MATCH(A21,入力シート!$L$15:$L$114,0),10),"")</f>
        <v/>
      </c>
      <c r="I21" s="61">
        <f t="shared" si="3"/>
        <v>0</v>
      </c>
      <c r="J21" s="61">
        <f t="shared" si="4"/>
        <v>0</v>
      </c>
      <c r="K21" s="60"/>
      <c r="L21" s="3">
        <f>SUM(E21,G21)</f>
        <v>0</v>
      </c>
      <c r="M21" s="3">
        <f>SUM(F21,H21)</f>
        <v>0</v>
      </c>
      <c r="N21" s="3">
        <f t="shared" si="1"/>
        <v>0</v>
      </c>
      <c r="O21" s="3">
        <f t="shared" si="2"/>
        <v>0</v>
      </c>
    </row>
    <row r="22" spans="1:15" ht="21.95" customHeight="1">
      <c r="A22" s="23">
        <v>70</v>
      </c>
      <c r="B22" s="110" t="str">
        <f>IFERROR(INDEX(入力シート!$B$15:$L$114,MATCH(A22,入力シート!$L$15:$L$114,0),3),"")</f>
        <v/>
      </c>
      <c r="C22" s="110" t="str">
        <f>IFERROR(INDEX(入力シート!$B$15:$L$114,MATCH(A22,入力シート!$L$15:$L$114,0),1),"")</f>
        <v/>
      </c>
      <c r="D22" s="110" t="str">
        <f>IFERROR(INDEX(入力シート!$B$15:$L$114,MATCH(A22,入力シート!$L$15:$L$114,0),2),"")</f>
        <v/>
      </c>
      <c r="E22" s="207" t="str">
        <f>IFERROR(INDEX(入力シート!$B$15:$L$114,MATCH(A22,入力シート!$L$15:$L$114,0),7),"")</f>
        <v/>
      </c>
      <c r="F22" s="207" t="str">
        <f>IFERROR(INDEX(入力シート!$B$15:$L$114,MATCH(A22,入力シート!$L$15:$L$114,0),8),"")</f>
        <v/>
      </c>
      <c r="G22" s="207" t="str">
        <f>IFERROR(INDEX(入力シート!$B$15:$L$114,MATCH(A22,入力シート!$L$15:$L$114,0),9),"")</f>
        <v/>
      </c>
      <c r="H22" s="207" t="str">
        <f>IFERROR(INDEX(入力シート!$B$15:$L$114,MATCH(A22,入力シート!$L$15:$L$114,0),10),"")</f>
        <v/>
      </c>
      <c r="I22" s="61">
        <f t="shared" si="3"/>
        <v>0</v>
      </c>
      <c r="J22" s="61">
        <f t="shared" si="4"/>
        <v>0</v>
      </c>
      <c r="K22" s="60"/>
      <c r="L22" s="3">
        <f t="shared" ref="L22:M42" si="6">SUM(E22,G22)</f>
        <v>0</v>
      </c>
      <c r="M22" s="3">
        <f t="shared" si="6"/>
        <v>0</v>
      </c>
      <c r="N22" s="3">
        <f t="shared" si="1"/>
        <v>0</v>
      </c>
      <c r="O22" s="3">
        <f t="shared" si="2"/>
        <v>0</v>
      </c>
    </row>
    <row r="23" spans="1:15" ht="21.95" customHeight="1">
      <c r="A23" s="23">
        <v>71</v>
      </c>
      <c r="B23" s="110" t="str">
        <f>IFERROR(INDEX(入力シート!$B$15:$L$114,MATCH(A23,入力シート!$L$15:$L$114,0),3),"")</f>
        <v/>
      </c>
      <c r="C23" s="110" t="str">
        <f>IFERROR(INDEX(入力シート!$B$15:$L$114,MATCH(A23,入力シート!$L$15:$L$114,0),1),"")</f>
        <v/>
      </c>
      <c r="D23" s="110" t="str">
        <f>IFERROR(INDEX(入力シート!$B$15:$L$114,MATCH(A23,入力シート!$L$15:$L$114,0),2),"")</f>
        <v/>
      </c>
      <c r="E23" s="207" t="str">
        <f>IFERROR(INDEX(入力シート!$B$15:$L$114,MATCH(A23,入力シート!$L$15:$L$114,0),7),"")</f>
        <v/>
      </c>
      <c r="F23" s="207" t="str">
        <f>IFERROR(INDEX(入力シート!$B$15:$L$114,MATCH(A23,入力シート!$L$15:$L$114,0),8),"")</f>
        <v/>
      </c>
      <c r="G23" s="207" t="str">
        <f>IFERROR(INDEX(入力シート!$B$15:$L$114,MATCH(A23,入力シート!$L$15:$L$114,0),9),"")</f>
        <v/>
      </c>
      <c r="H23" s="207" t="str">
        <f>IFERROR(INDEX(入力シート!$B$15:$L$114,MATCH(A23,入力シート!$L$15:$L$114,0),10),"")</f>
        <v/>
      </c>
      <c r="I23" s="61">
        <f t="shared" si="3"/>
        <v>0</v>
      </c>
      <c r="J23" s="61">
        <f t="shared" si="4"/>
        <v>0</v>
      </c>
      <c r="K23" s="60"/>
      <c r="L23" s="3">
        <f t="shared" si="6"/>
        <v>0</v>
      </c>
      <c r="M23" s="3">
        <f t="shared" si="6"/>
        <v>0</v>
      </c>
      <c r="N23" s="3">
        <f t="shared" si="1"/>
        <v>0</v>
      </c>
      <c r="O23" s="3">
        <f t="shared" si="2"/>
        <v>0</v>
      </c>
    </row>
    <row r="24" spans="1:15" ht="21.95" customHeight="1">
      <c r="A24" s="23">
        <v>72</v>
      </c>
      <c r="B24" s="110" t="str">
        <f>IFERROR(INDEX(入力シート!$B$15:$L$114,MATCH(A24,入力シート!$L$15:$L$114,0),3),"")</f>
        <v/>
      </c>
      <c r="C24" s="110" t="str">
        <f>IFERROR(INDEX(入力シート!$B$15:$L$114,MATCH(A24,入力シート!$L$15:$L$114,0),1),"")</f>
        <v/>
      </c>
      <c r="D24" s="110" t="str">
        <f>IFERROR(INDEX(入力シート!$B$15:$L$114,MATCH(A24,入力シート!$L$15:$L$114,0),2),"")</f>
        <v/>
      </c>
      <c r="E24" s="207" t="str">
        <f>IFERROR(INDEX(入力シート!$B$15:$L$114,MATCH(A24,入力シート!$L$15:$L$114,0),7),"")</f>
        <v/>
      </c>
      <c r="F24" s="207" t="str">
        <f>IFERROR(INDEX(入力シート!$B$15:$L$114,MATCH(A24,入力シート!$L$15:$L$114,0),8),"")</f>
        <v/>
      </c>
      <c r="G24" s="207" t="str">
        <f>IFERROR(INDEX(入力シート!$B$15:$L$114,MATCH(A24,入力シート!$L$15:$L$114,0),9),"")</f>
        <v/>
      </c>
      <c r="H24" s="207" t="str">
        <f>IFERROR(INDEX(入力シート!$B$15:$L$114,MATCH(A24,入力シート!$L$15:$L$114,0),10),"")</f>
        <v/>
      </c>
      <c r="I24" s="61">
        <f t="shared" si="3"/>
        <v>0</v>
      </c>
      <c r="J24" s="61">
        <f t="shared" si="4"/>
        <v>0</v>
      </c>
      <c r="K24" s="60"/>
      <c r="L24" s="3">
        <f t="shared" si="6"/>
        <v>0</v>
      </c>
      <c r="M24" s="3">
        <f t="shared" si="6"/>
        <v>0</v>
      </c>
      <c r="N24" s="3">
        <f t="shared" si="1"/>
        <v>0</v>
      </c>
      <c r="O24" s="3">
        <f t="shared" si="2"/>
        <v>0</v>
      </c>
    </row>
    <row r="25" spans="1:15" ht="21.95" customHeight="1">
      <c r="A25" s="23">
        <v>73</v>
      </c>
      <c r="B25" s="110" t="str">
        <f>IFERROR(INDEX(入力シート!$B$15:$L$114,MATCH(A25,入力シート!$L$15:$L$114,0),3),"")</f>
        <v/>
      </c>
      <c r="C25" s="110" t="str">
        <f>IFERROR(INDEX(入力シート!$B$15:$L$114,MATCH(A25,入力シート!$L$15:$L$114,0),1),"")</f>
        <v/>
      </c>
      <c r="D25" s="110" t="str">
        <f>IFERROR(INDEX(入力シート!$B$15:$L$114,MATCH(A25,入力シート!$L$15:$L$114,0),2),"")</f>
        <v/>
      </c>
      <c r="E25" s="207" t="str">
        <f>IFERROR(INDEX(入力シート!$B$15:$L$114,MATCH(A25,入力シート!$L$15:$L$114,0),7),"")</f>
        <v/>
      </c>
      <c r="F25" s="207" t="str">
        <f>IFERROR(INDEX(入力シート!$B$15:$L$114,MATCH(A25,入力シート!$L$15:$L$114,0),8),"")</f>
        <v/>
      </c>
      <c r="G25" s="207" t="str">
        <f>IFERROR(INDEX(入力シート!$B$15:$L$114,MATCH(A25,入力シート!$L$15:$L$114,0),9),"")</f>
        <v/>
      </c>
      <c r="H25" s="207" t="str">
        <f>IFERROR(INDEX(入力シート!$B$15:$L$114,MATCH(A25,入力シート!$L$15:$L$114,0),10),"")</f>
        <v/>
      </c>
      <c r="I25" s="61">
        <f t="shared" si="3"/>
        <v>0</v>
      </c>
      <c r="J25" s="61">
        <f t="shared" si="4"/>
        <v>0</v>
      </c>
      <c r="K25" s="60"/>
      <c r="L25" s="3">
        <f t="shared" si="6"/>
        <v>0</v>
      </c>
      <c r="M25" s="3">
        <f t="shared" si="6"/>
        <v>0</v>
      </c>
      <c r="N25" s="3">
        <f t="shared" si="1"/>
        <v>0</v>
      </c>
      <c r="O25" s="3">
        <f t="shared" si="2"/>
        <v>0</v>
      </c>
    </row>
    <row r="26" spans="1:15" ht="21.95" customHeight="1">
      <c r="A26" s="23">
        <v>74</v>
      </c>
      <c r="B26" s="110" t="str">
        <f>IFERROR(INDEX(入力シート!$B$15:$L$114,MATCH(A26,入力シート!$L$15:$L$114,0),3),"")</f>
        <v/>
      </c>
      <c r="C26" s="110" t="str">
        <f>IFERROR(INDEX(入力シート!$B$15:$L$114,MATCH(A26,入力シート!$L$15:$L$114,0),1),"")</f>
        <v/>
      </c>
      <c r="D26" s="110" t="str">
        <f>IFERROR(INDEX(入力シート!$B$15:$L$114,MATCH(A26,入力シート!$L$15:$L$114,0),2),"")</f>
        <v/>
      </c>
      <c r="E26" s="207" t="str">
        <f>IFERROR(INDEX(入力シート!$B$15:$L$114,MATCH(A26,入力シート!$L$15:$L$114,0),7),"")</f>
        <v/>
      </c>
      <c r="F26" s="207" t="str">
        <f>IFERROR(INDEX(入力シート!$B$15:$L$114,MATCH(A26,入力シート!$L$15:$L$114,0),8),"")</f>
        <v/>
      </c>
      <c r="G26" s="207" t="str">
        <f>IFERROR(INDEX(入力シート!$B$15:$L$114,MATCH(A26,入力シート!$L$15:$L$114,0),9),"")</f>
        <v/>
      </c>
      <c r="H26" s="207" t="str">
        <f>IFERROR(INDEX(入力シート!$B$15:$L$114,MATCH(A26,入力シート!$L$15:$L$114,0),10),"")</f>
        <v/>
      </c>
      <c r="I26" s="61">
        <f t="shared" si="3"/>
        <v>0</v>
      </c>
      <c r="J26" s="61">
        <f t="shared" si="4"/>
        <v>0</v>
      </c>
      <c r="K26" s="60"/>
      <c r="L26" s="3">
        <f t="shared" si="6"/>
        <v>0</v>
      </c>
      <c r="M26" s="3">
        <f t="shared" si="6"/>
        <v>0</v>
      </c>
      <c r="N26" s="3">
        <f t="shared" si="1"/>
        <v>0</v>
      </c>
      <c r="O26" s="3">
        <f t="shared" si="2"/>
        <v>0</v>
      </c>
    </row>
    <row r="27" spans="1:15" ht="21.95" customHeight="1">
      <c r="A27" s="23">
        <v>75</v>
      </c>
      <c r="B27" s="110" t="str">
        <f>IFERROR(INDEX(入力シート!$B$15:$L$114,MATCH(A27,入力シート!$L$15:$L$114,0),3),"")</f>
        <v/>
      </c>
      <c r="C27" s="110" t="str">
        <f>IFERROR(INDEX(入力シート!$B$15:$L$114,MATCH(A27,入力シート!$L$15:$L$114,0),1),"")</f>
        <v/>
      </c>
      <c r="D27" s="110" t="str">
        <f>IFERROR(INDEX(入力シート!$B$15:$L$114,MATCH(A27,入力シート!$L$15:$L$114,0),2),"")</f>
        <v/>
      </c>
      <c r="E27" s="207" t="str">
        <f>IFERROR(INDEX(入力シート!$B$15:$L$114,MATCH(A27,入力シート!$L$15:$L$114,0),7),"")</f>
        <v/>
      </c>
      <c r="F27" s="207" t="str">
        <f>IFERROR(INDEX(入力シート!$B$15:$L$114,MATCH(A27,入力シート!$L$15:$L$114,0),8),"")</f>
        <v/>
      </c>
      <c r="G27" s="207" t="str">
        <f>IFERROR(INDEX(入力シート!$B$15:$L$114,MATCH(A27,入力シート!$L$15:$L$114,0),9),"")</f>
        <v/>
      </c>
      <c r="H27" s="207" t="str">
        <f>IFERROR(INDEX(入力シート!$B$15:$L$114,MATCH(A27,入力シート!$L$15:$L$114,0),10),"")</f>
        <v/>
      </c>
      <c r="I27" s="61">
        <f t="shared" si="3"/>
        <v>0</v>
      </c>
      <c r="J27" s="61">
        <f t="shared" si="4"/>
        <v>0</v>
      </c>
      <c r="K27" s="60"/>
      <c r="L27" s="3">
        <f t="shared" si="6"/>
        <v>0</v>
      </c>
      <c r="M27" s="3">
        <f t="shared" si="6"/>
        <v>0</v>
      </c>
      <c r="N27" s="3">
        <f t="shared" si="1"/>
        <v>0</v>
      </c>
      <c r="O27" s="3">
        <f t="shared" si="2"/>
        <v>0</v>
      </c>
    </row>
    <row r="28" spans="1:15" ht="21.95" customHeight="1">
      <c r="A28" s="23">
        <v>76</v>
      </c>
      <c r="B28" s="110" t="str">
        <f>IFERROR(INDEX(入力シート!$B$15:$L$114,MATCH(A28,入力シート!$L$15:$L$114,0),3),"")</f>
        <v/>
      </c>
      <c r="C28" s="110" t="str">
        <f>IFERROR(INDEX(入力シート!$B$15:$L$114,MATCH(A28,入力シート!$L$15:$L$114,0),1),"")</f>
        <v/>
      </c>
      <c r="D28" s="110" t="str">
        <f>IFERROR(INDEX(入力シート!$B$15:$L$114,MATCH(A28,入力シート!$L$15:$L$114,0),2),"")</f>
        <v/>
      </c>
      <c r="E28" s="207" t="str">
        <f>IFERROR(INDEX(入力シート!$B$15:$L$114,MATCH(A28,入力シート!$L$15:$L$114,0),7),"")</f>
        <v/>
      </c>
      <c r="F28" s="207" t="str">
        <f>IFERROR(INDEX(入力シート!$B$15:$L$114,MATCH(A28,入力シート!$L$15:$L$114,0),8),"")</f>
        <v/>
      </c>
      <c r="G28" s="207" t="str">
        <f>IFERROR(INDEX(入力シート!$B$15:$L$114,MATCH(A28,入力シート!$L$15:$L$114,0),9),"")</f>
        <v/>
      </c>
      <c r="H28" s="207" t="str">
        <f>IFERROR(INDEX(入力シート!$B$15:$L$114,MATCH(A28,入力シート!$L$15:$L$114,0),10),"")</f>
        <v/>
      </c>
      <c r="I28" s="61">
        <f t="shared" si="3"/>
        <v>0</v>
      </c>
      <c r="J28" s="61">
        <f t="shared" si="4"/>
        <v>0</v>
      </c>
      <c r="K28" s="60"/>
      <c r="L28" s="3">
        <f t="shared" si="6"/>
        <v>0</v>
      </c>
      <c r="M28" s="3">
        <f t="shared" si="6"/>
        <v>0</v>
      </c>
      <c r="N28" s="3">
        <f t="shared" si="1"/>
        <v>0</v>
      </c>
      <c r="O28" s="3">
        <f t="shared" si="2"/>
        <v>0</v>
      </c>
    </row>
    <row r="29" spans="1:15" ht="21.95" customHeight="1">
      <c r="A29" s="23">
        <v>77</v>
      </c>
      <c r="B29" s="110" t="str">
        <f>IFERROR(INDEX(入力シート!$B$15:$L$114,MATCH(A29,入力シート!$L$15:$L$114,0),3),"")</f>
        <v/>
      </c>
      <c r="C29" s="110" t="str">
        <f>IFERROR(INDEX(入力シート!$B$15:$L$114,MATCH(A29,入力シート!$L$15:$L$114,0),1),"")</f>
        <v/>
      </c>
      <c r="D29" s="110" t="str">
        <f>IFERROR(INDEX(入力シート!$B$15:$L$114,MATCH(A29,入力シート!$L$15:$L$114,0),2),"")</f>
        <v/>
      </c>
      <c r="E29" s="207" t="str">
        <f>IFERROR(INDEX(入力シート!$B$15:$L$114,MATCH(A29,入力シート!$L$15:$L$114,0),7),"")</f>
        <v/>
      </c>
      <c r="F29" s="207" t="str">
        <f>IFERROR(INDEX(入力シート!$B$15:$L$114,MATCH(A29,入力シート!$L$15:$L$114,0),8),"")</f>
        <v/>
      </c>
      <c r="G29" s="207" t="str">
        <f>IFERROR(INDEX(入力シート!$B$15:$L$114,MATCH(A29,入力シート!$L$15:$L$114,0),9),"")</f>
        <v/>
      </c>
      <c r="H29" s="207" t="str">
        <f>IFERROR(INDEX(入力シート!$B$15:$L$114,MATCH(A29,入力シート!$L$15:$L$114,0),10),"")</f>
        <v/>
      </c>
      <c r="I29" s="61">
        <f t="shared" si="3"/>
        <v>0</v>
      </c>
      <c r="J29" s="61">
        <f t="shared" si="4"/>
        <v>0</v>
      </c>
      <c r="K29" s="60"/>
      <c r="L29" s="3">
        <f t="shared" si="6"/>
        <v>0</v>
      </c>
      <c r="M29" s="3">
        <f t="shared" si="6"/>
        <v>0</v>
      </c>
      <c r="N29" s="3">
        <f t="shared" si="1"/>
        <v>0</v>
      </c>
      <c r="O29" s="3">
        <f t="shared" si="2"/>
        <v>0</v>
      </c>
    </row>
    <row r="30" spans="1:15" ht="21.95" customHeight="1">
      <c r="A30" s="23">
        <v>78</v>
      </c>
      <c r="B30" s="110" t="str">
        <f>IFERROR(INDEX(入力シート!$B$15:$L$114,MATCH(A30,入力シート!$L$15:$L$114,0),3),"")</f>
        <v/>
      </c>
      <c r="C30" s="110" t="str">
        <f>IFERROR(INDEX(入力シート!$B$15:$L$114,MATCH(A30,入力シート!$L$15:$L$114,0),1),"")</f>
        <v/>
      </c>
      <c r="D30" s="110" t="str">
        <f>IFERROR(INDEX(入力シート!$B$15:$L$114,MATCH(A30,入力シート!$L$15:$L$114,0),2),"")</f>
        <v/>
      </c>
      <c r="E30" s="207" t="str">
        <f>IFERROR(INDEX(入力シート!$B$15:$L$114,MATCH(A30,入力シート!$L$15:$L$114,0),7),"")</f>
        <v/>
      </c>
      <c r="F30" s="207" t="str">
        <f>IFERROR(INDEX(入力シート!$B$15:$L$114,MATCH(A30,入力シート!$L$15:$L$114,0),8),"")</f>
        <v/>
      </c>
      <c r="G30" s="207" t="str">
        <f>IFERROR(INDEX(入力シート!$B$15:$L$114,MATCH(A30,入力シート!$L$15:$L$114,0),9),"")</f>
        <v/>
      </c>
      <c r="H30" s="207" t="str">
        <f>IFERROR(INDEX(入力シート!$B$15:$L$114,MATCH(A30,入力シート!$L$15:$L$114,0),10),"")</f>
        <v/>
      </c>
      <c r="I30" s="61">
        <f t="shared" si="3"/>
        <v>0</v>
      </c>
      <c r="J30" s="61">
        <f t="shared" si="4"/>
        <v>0</v>
      </c>
      <c r="K30" s="60"/>
      <c r="L30" s="3">
        <f t="shared" si="6"/>
        <v>0</v>
      </c>
      <c r="M30" s="3">
        <f t="shared" si="6"/>
        <v>0</v>
      </c>
      <c r="N30" s="3">
        <f t="shared" si="1"/>
        <v>0</v>
      </c>
      <c r="O30" s="3">
        <f t="shared" si="2"/>
        <v>0</v>
      </c>
    </row>
    <row r="31" spans="1:15" ht="21.95" customHeight="1">
      <c r="A31" s="23">
        <v>79</v>
      </c>
      <c r="B31" s="110" t="str">
        <f>IFERROR(INDEX(入力シート!$B$15:$L$114,MATCH(A31,入力シート!$L$15:$L$114,0),3),"")</f>
        <v/>
      </c>
      <c r="C31" s="110" t="str">
        <f>IFERROR(INDEX(入力シート!$B$15:$L$114,MATCH(A31,入力シート!$L$15:$L$114,0),1),"")</f>
        <v/>
      </c>
      <c r="D31" s="110" t="str">
        <f>IFERROR(INDEX(入力シート!$B$15:$L$114,MATCH(A31,入力シート!$L$15:$L$114,0),2),"")</f>
        <v/>
      </c>
      <c r="E31" s="207" t="str">
        <f>IFERROR(INDEX(入力シート!$B$15:$L$114,MATCH(A31,入力シート!$L$15:$L$114,0),7),"")</f>
        <v/>
      </c>
      <c r="F31" s="207" t="str">
        <f>IFERROR(INDEX(入力シート!$B$15:$L$114,MATCH(A31,入力シート!$L$15:$L$114,0),8),"")</f>
        <v/>
      </c>
      <c r="G31" s="207" t="str">
        <f>IFERROR(INDEX(入力シート!$B$15:$L$114,MATCH(A31,入力シート!$L$15:$L$114,0),9),"")</f>
        <v/>
      </c>
      <c r="H31" s="207" t="str">
        <f>IFERROR(INDEX(入力シート!$B$15:$L$114,MATCH(A31,入力シート!$L$15:$L$114,0),10),"")</f>
        <v/>
      </c>
      <c r="I31" s="61">
        <f t="shared" si="3"/>
        <v>0</v>
      </c>
      <c r="J31" s="61">
        <f t="shared" si="4"/>
        <v>0</v>
      </c>
      <c r="K31" s="60"/>
      <c r="L31" s="3">
        <f t="shared" si="6"/>
        <v>0</v>
      </c>
      <c r="M31" s="3">
        <f t="shared" si="6"/>
        <v>0</v>
      </c>
      <c r="N31" s="3">
        <f t="shared" si="1"/>
        <v>0</v>
      </c>
      <c r="O31" s="3">
        <f t="shared" si="2"/>
        <v>0</v>
      </c>
    </row>
    <row r="32" spans="1:15" ht="21.95" customHeight="1">
      <c r="A32" s="23">
        <v>80</v>
      </c>
      <c r="B32" s="110" t="str">
        <f>IFERROR(INDEX(入力シート!$B$15:$L$114,MATCH(A32,入力シート!$L$15:$L$114,0),3),"")</f>
        <v/>
      </c>
      <c r="C32" s="110" t="str">
        <f>IFERROR(INDEX(入力シート!$B$15:$L$114,MATCH(A32,入力シート!$L$15:$L$114,0),1),"")</f>
        <v/>
      </c>
      <c r="D32" s="110" t="str">
        <f>IFERROR(INDEX(入力シート!$B$15:$L$114,MATCH(A32,入力シート!$L$15:$L$114,0),2),"")</f>
        <v/>
      </c>
      <c r="E32" s="207" t="str">
        <f>IFERROR(INDEX(入力シート!$B$15:$L$114,MATCH(A32,入力シート!$L$15:$L$114,0),7),"")</f>
        <v/>
      </c>
      <c r="F32" s="207" t="str">
        <f>IFERROR(INDEX(入力シート!$B$15:$L$114,MATCH(A32,入力シート!$L$15:$L$114,0),8),"")</f>
        <v/>
      </c>
      <c r="G32" s="207" t="str">
        <f>IFERROR(INDEX(入力シート!$B$15:$L$114,MATCH(A32,入力シート!$L$15:$L$114,0),9),"")</f>
        <v/>
      </c>
      <c r="H32" s="207" t="str">
        <f>IFERROR(INDEX(入力シート!$B$15:$L$114,MATCH(A32,入力シート!$L$15:$L$114,0),10),"")</f>
        <v/>
      </c>
      <c r="I32" s="61">
        <f t="shared" si="3"/>
        <v>0</v>
      </c>
      <c r="J32" s="61">
        <f t="shared" si="4"/>
        <v>0</v>
      </c>
      <c r="K32" s="60"/>
      <c r="L32" s="3">
        <f t="shared" si="6"/>
        <v>0</v>
      </c>
      <c r="M32" s="3">
        <f t="shared" si="6"/>
        <v>0</v>
      </c>
      <c r="N32" s="3">
        <f t="shared" si="1"/>
        <v>0</v>
      </c>
      <c r="O32" s="3">
        <f t="shared" si="2"/>
        <v>0</v>
      </c>
    </row>
    <row r="33" spans="1:15" ht="21.95" customHeight="1">
      <c r="A33" s="23">
        <v>81</v>
      </c>
      <c r="B33" s="110" t="str">
        <f>IFERROR(INDEX(入力シート!$B$15:$L$114,MATCH(A33,入力シート!$L$15:$L$114,0),3),"")</f>
        <v/>
      </c>
      <c r="C33" s="110" t="str">
        <f>IFERROR(INDEX(入力シート!$B$15:$L$114,MATCH(A33,入力シート!$L$15:$L$114,0),1),"")</f>
        <v/>
      </c>
      <c r="D33" s="110" t="str">
        <f>IFERROR(INDEX(入力シート!$B$15:$L$114,MATCH(A33,入力シート!$L$15:$L$114,0),2),"")</f>
        <v/>
      </c>
      <c r="E33" s="207" t="str">
        <f>IFERROR(INDEX(入力シート!$B$15:$L$114,MATCH(A33,入力シート!$L$15:$L$114,0),7),"")</f>
        <v/>
      </c>
      <c r="F33" s="207" t="str">
        <f>IFERROR(INDEX(入力シート!$B$15:$L$114,MATCH(A33,入力シート!$L$15:$L$114,0),8),"")</f>
        <v/>
      </c>
      <c r="G33" s="207" t="str">
        <f>IFERROR(INDEX(入力シート!$B$15:$L$114,MATCH(A33,入力シート!$L$15:$L$114,0),9),"")</f>
        <v/>
      </c>
      <c r="H33" s="207" t="str">
        <f>IFERROR(INDEX(入力シート!$B$15:$L$114,MATCH(A33,入力シート!$L$15:$L$114,0),10),"")</f>
        <v/>
      </c>
      <c r="I33" s="61">
        <f t="shared" si="3"/>
        <v>0</v>
      </c>
      <c r="J33" s="61">
        <f t="shared" si="4"/>
        <v>0</v>
      </c>
      <c r="K33" s="60"/>
      <c r="L33" s="3">
        <f t="shared" si="6"/>
        <v>0</v>
      </c>
      <c r="M33" s="3">
        <f t="shared" si="6"/>
        <v>0</v>
      </c>
      <c r="N33" s="3">
        <f t="shared" si="1"/>
        <v>0</v>
      </c>
      <c r="O33" s="3">
        <f t="shared" si="2"/>
        <v>0</v>
      </c>
    </row>
    <row r="34" spans="1:15" ht="21.95" customHeight="1">
      <c r="A34" s="23">
        <v>82</v>
      </c>
      <c r="B34" s="110" t="str">
        <f>IFERROR(INDEX(入力シート!$B$15:$L$114,MATCH(A34,入力シート!$L$15:$L$114,0),3),"")</f>
        <v/>
      </c>
      <c r="C34" s="110" t="str">
        <f>IFERROR(INDEX(入力シート!$B$15:$L$114,MATCH(A34,入力シート!$L$15:$L$114,0),1),"")</f>
        <v/>
      </c>
      <c r="D34" s="110" t="str">
        <f>IFERROR(INDEX(入力シート!$B$15:$L$114,MATCH(A34,入力シート!$L$15:$L$114,0),2),"")</f>
        <v/>
      </c>
      <c r="E34" s="207" t="str">
        <f>IFERROR(INDEX(入力シート!$B$15:$L$114,MATCH(A34,入力シート!$L$15:$L$114,0),7),"")</f>
        <v/>
      </c>
      <c r="F34" s="207" t="str">
        <f>IFERROR(INDEX(入力シート!$B$15:$L$114,MATCH(A34,入力シート!$L$15:$L$114,0),8),"")</f>
        <v/>
      </c>
      <c r="G34" s="207" t="str">
        <f>IFERROR(INDEX(入力シート!$B$15:$L$114,MATCH(A34,入力シート!$L$15:$L$114,0),9),"")</f>
        <v/>
      </c>
      <c r="H34" s="207" t="str">
        <f>IFERROR(INDEX(入力シート!$B$15:$L$114,MATCH(A34,入力シート!$L$15:$L$114,0),10),"")</f>
        <v/>
      </c>
      <c r="I34" s="61">
        <f t="shared" si="3"/>
        <v>0</v>
      </c>
      <c r="J34" s="61">
        <f t="shared" si="4"/>
        <v>0</v>
      </c>
      <c r="K34" s="60"/>
      <c r="L34" s="3">
        <f t="shared" si="6"/>
        <v>0</v>
      </c>
      <c r="M34" s="3">
        <f t="shared" si="6"/>
        <v>0</v>
      </c>
      <c r="N34" s="3">
        <f t="shared" si="1"/>
        <v>0</v>
      </c>
      <c r="O34" s="3">
        <f t="shared" si="2"/>
        <v>0</v>
      </c>
    </row>
    <row r="35" spans="1:15" ht="21.95" customHeight="1">
      <c r="A35" s="23">
        <v>83</v>
      </c>
      <c r="B35" s="110" t="str">
        <f>IFERROR(INDEX(入力シート!$B$15:$L$114,MATCH(A35,入力シート!$L$15:$L$114,0),3),"")</f>
        <v/>
      </c>
      <c r="C35" s="110" t="str">
        <f>IFERROR(INDEX(入力シート!$B$15:$L$114,MATCH(A35,入力シート!$L$15:$L$114,0),1),"")</f>
        <v/>
      </c>
      <c r="D35" s="110" t="str">
        <f>IFERROR(INDEX(入力シート!$B$15:$L$114,MATCH(A35,入力シート!$L$15:$L$114,0),2),"")</f>
        <v/>
      </c>
      <c r="E35" s="207" t="str">
        <f>IFERROR(INDEX(入力シート!$B$15:$L$114,MATCH(A35,入力シート!$L$15:$L$114,0),7),"")</f>
        <v/>
      </c>
      <c r="F35" s="207" t="str">
        <f>IFERROR(INDEX(入力シート!$B$15:$L$114,MATCH(A35,入力シート!$L$15:$L$114,0),8),"")</f>
        <v/>
      </c>
      <c r="G35" s="207" t="str">
        <f>IFERROR(INDEX(入力シート!$B$15:$L$114,MATCH(A35,入力シート!$L$15:$L$114,0),9),"")</f>
        <v/>
      </c>
      <c r="H35" s="207" t="str">
        <f>IFERROR(INDEX(入力シート!$B$15:$L$114,MATCH(A35,入力シート!$L$15:$L$114,0),10),"")</f>
        <v/>
      </c>
      <c r="I35" s="61">
        <f t="shared" si="3"/>
        <v>0</v>
      </c>
      <c r="J35" s="61">
        <f t="shared" si="4"/>
        <v>0</v>
      </c>
      <c r="K35" s="60"/>
      <c r="L35" s="3">
        <f t="shared" si="6"/>
        <v>0</v>
      </c>
      <c r="M35" s="3">
        <f t="shared" si="6"/>
        <v>0</v>
      </c>
      <c r="N35" s="3">
        <f t="shared" si="1"/>
        <v>0</v>
      </c>
      <c r="O35" s="3">
        <f t="shared" si="2"/>
        <v>0</v>
      </c>
    </row>
    <row r="36" spans="1:15" ht="21.95" customHeight="1">
      <c r="A36" s="23">
        <v>84</v>
      </c>
      <c r="B36" s="110" t="str">
        <f>IFERROR(INDEX(入力シート!$B$15:$L$114,MATCH(A36,入力シート!$L$15:$L$114,0),3),"")</f>
        <v/>
      </c>
      <c r="C36" s="110" t="str">
        <f>IFERROR(INDEX(入力シート!$B$15:$L$114,MATCH(A36,入力シート!$L$15:$L$114,0),1),"")</f>
        <v/>
      </c>
      <c r="D36" s="110" t="str">
        <f>IFERROR(INDEX(入力シート!$B$15:$L$114,MATCH(A36,入力シート!$L$15:$L$114,0),2),"")</f>
        <v/>
      </c>
      <c r="E36" s="207" t="str">
        <f>IFERROR(INDEX(入力シート!$B$15:$L$114,MATCH(A36,入力シート!$L$15:$L$114,0),7),"")</f>
        <v/>
      </c>
      <c r="F36" s="207" t="str">
        <f>IFERROR(INDEX(入力シート!$B$15:$L$114,MATCH(A36,入力シート!$L$15:$L$114,0),8),"")</f>
        <v/>
      </c>
      <c r="G36" s="207" t="str">
        <f>IFERROR(INDEX(入力シート!$B$15:$L$114,MATCH(A36,入力シート!$L$15:$L$114,0),9),"")</f>
        <v/>
      </c>
      <c r="H36" s="207" t="str">
        <f>IFERROR(INDEX(入力シート!$B$15:$L$114,MATCH(A36,入力シート!$L$15:$L$114,0),10),"")</f>
        <v/>
      </c>
      <c r="I36" s="61">
        <f t="shared" si="3"/>
        <v>0</v>
      </c>
      <c r="J36" s="61">
        <f t="shared" si="4"/>
        <v>0</v>
      </c>
      <c r="K36" s="60"/>
      <c r="L36" s="3">
        <f t="shared" si="6"/>
        <v>0</v>
      </c>
      <c r="M36" s="3">
        <f t="shared" si="6"/>
        <v>0</v>
      </c>
      <c r="N36" s="3">
        <f t="shared" si="1"/>
        <v>0</v>
      </c>
      <c r="O36" s="3">
        <f t="shared" si="2"/>
        <v>0</v>
      </c>
    </row>
    <row r="37" spans="1:15" ht="21.95" customHeight="1">
      <c r="A37" s="23">
        <v>85</v>
      </c>
      <c r="B37" s="110" t="str">
        <f>IFERROR(INDEX(入力シート!$B$15:$L$114,MATCH(A37,入力シート!$L$15:$L$114,0),3),"")</f>
        <v/>
      </c>
      <c r="C37" s="110" t="str">
        <f>IFERROR(INDEX(入力シート!$B$15:$L$114,MATCH(A37,入力シート!$L$15:$L$114,0),1),"")</f>
        <v/>
      </c>
      <c r="D37" s="110" t="str">
        <f>IFERROR(INDEX(入力シート!$B$15:$L$114,MATCH(A37,入力シート!$L$15:$L$114,0),2),"")</f>
        <v/>
      </c>
      <c r="E37" s="207" t="str">
        <f>IFERROR(INDEX(入力シート!$B$15:$L$114,MATCH(A37,入力シート!$L$15:$L$114,0),7),"")</f>
        <v/>
      </c>
      <c r="F37" s="207" t="str">
        <f>IFERROR(INDEX(入力シート!$B$15:$L$114,MATCH(A37,入力シート!$L$15:$L$114,0),8),"")</f>
        <v/>
      </c>
      <c r="G37" s="207" t="str">
        <f>IFERROR(INDEX(入力シート!$B$15:$L$114,MATCH(A37,入力シート!$L$15:$L$114,0),9),"")</f>
        <v/>
      </c>
      <c r="H37" s="207" t="str">
        <f>IFERROR(INDEX(入力シート!$B$15:$L$114,MATCH(A37,入力シート!$L$15:$L$114,0),10),"")</f>
        <v/>
      </c>
      <c r="I37" s="61">
        <f t="shared" si="3"/>
        <v>0</v>
      </c>
      <c r="J37" s="61">
        <f t="shared" si="4"/>
        <v>0</v>
      </c>
      <c r="K37" s="60"/>
      <c r="L37" s="3">
        <f t="shared" si="6"/>
        <v>0</v>
      </c>
      <c r="M37" s="3">
        <f t="shared" si="6"/>
        <v>0</v>
      </c>
      <c r="N37" s="3">
        <f t="shared" si="1"/>
        <v>0</v>
      </c>
      <c r="O37" s="3">
        <f t="shared" si="2"/>
        <v>0</v>
      </c>
    </row>
    <row r="38" spans="1:15" ht="21.95" customHeight="1">
      <c r="A38" s="23">
        <v>86</v>
      </c>
      <c r="B38" s="110" t="str">
        <f>IFERROR(INDEX(入力シート!$B$15:$L$114,MATCH(A38,入力シート!$L$15:$L$114,0),3),"")</f>
        <v/>
      </c>
      <c r="C38" s="110" t="str">
        <f>IFERROR(INDEX(入力シート!$B$15:$L$114,MATCH(A38,入力シート!$L$15:$L$114,0),1),"")</f>
        <v/>
      </c>
      <c r="D38" s="110" t="str">
        <f>IFERROR(INDEX(入力シート!$B$15:$L$114,MATCH(A38,入力シート!$L$15:$L$114,0),2),"")</f>
        <v/>
      </c>
      <c r="E38" s="207" t="str">
        <f>IFERROR(INDEX(入力シート!$B$15:$L$114,MATCH(A38,入力シート!$L$15:$L$114,0),7),"")</f>
        <v/>
      </c>
      <c r="F38" s="207" t="str">
        <f>IFERROR(INDEX(入力シート!$B$15:$L$114,MATCH(A38,入力シート!$L$15:$L$114,0),8),"")</f>
        <v/>
      </c>
      <c r="G38" s="207" t="str">
        <f>IFERROR(INDEX(入力シート!$B$15:$L$114,MATCH(A38,入力シート!$L$15:$L$114,0),9),"")</f>
        <v/>
      </c>
      <c r="H38" s="207" t="str">
        <f>IFERROR(INDEX(入力シート!$B$15:$L$114,MATCH(A38,入力シート!$L$15:$L$114,0),10),"")</f>
        <v/>
      </c>
      <c r="I38" s="61">
        <f t="shared" si="3"/>
        <v>0</v>
      </c>
      <c r="J38" s="61">
        <f t="shared" si="4"/>
        <v>0</v>
      </c>
      <c r="K38" s="60"/>
      <c r="L38" s="3">
        <f t="shared" si="6"/>
        <v>0</v>
      </c>
      <c r="M38" s="3">
        <f t="shared" si="6"/>
        <v>0</v>
      </c>
      <c r="N38" s="3">
        <f t="shared" si="1"/>
        <v>0</v>
      </c>
      <c r="O38" s="3">
        <f t="shared" si="2"/>
        <v>0</v>
      </c>
    </row>
    <row r="39" spans="1:15" ht="21.95" customHeight="1">
      <c r="A39" s="23">
        <v>87</v>
      </c>
      <c r="B39" s="110" t="str">
        <f>IFERROR(INDEX(入力シート!$B$15:$L$114,MATCH(A39,入力シート!$L$15:$L$114,0),3),"")</f>
        <v/>
      </c>
      <c r="C39" s="110" t="str">
        <f>IFERROR(INDEX(入力シート!$B$15:$L$114,MATCH(A39,入力シート!$L$15:$L$114,0),1),"")</f>
        <v/>
      </c>
      <c r="D39" s="110" t="str">
        <f>IFERROR(INDEX(入力シート!$B$15:$L$114,MATCH(A39,入力シート!$L$15:$L$114,0),2),"")</f>
        <v/>
      </c>
      <c r="E39" s="207" t="str">
        <f>IFERROR(INDEX(入力シート!$B$15:$L$114,MATCH(A39,入力シート!$L$15:$L$114,0),7),"")</f>
        <v/>
      </c>
      <c r="F39" s="207" t="str">
        <f>IFERROR(INDEX(入力シート!$B$15:$L$114,MATCH(A39,入力シート!$L$15:$L$114,0),8),"")</f>
        <v/>
      </c>
      <c r="G39" s="207" t="str">
        <f>IFERROR(INDEX(入力シート!$B$15:$L$114,MATCH(A39,入力シート!$L$15:$L$114,0),9),"")</f>
        <v/>
      </c>
      <c r="H39" s="207" t="str">
        <f>IFERROR(INDEX(入力シート!$B$15:$L$114,MATCH(A39,入力シート!$L$15:$L$114,0),10),"")</f>
        <v/>
      </c>
      <c r="I39" s="61">
        <f t="shared" si="3"/>
        <v>0</v>
      </c>
      <c r="J39" s="61">
        <f t="shared" si="4"/>
        <v>0</v>
      </c>
      <c r="K39" s="60"/>
      <c r="L39" s="3">
        <f t="shared" si="6"/>
        <v>0</v>
      </c>
      <c r="M39" s="3">
        <f t="shared" si="6"/>
        <v>0</v>
      </c>
      <c r="N39" s="3">
        <f t="shared" si="1"/>
        <v>0</v>
      </c>
      <c r="O39" s="3">
        <f t="shared" si="2"/>
        <v>0</v>
      </c>
    </row>
    <row r="40" spans="1:15" ht="21.95" customHeight="1">
      <c r="A40" s="23">
        <v>88</v>
      </c>
      <c r="B40" s="110" t="str">
        <f>IFERROR(INDEX(入力シート!$B$15:$L$114,MATCH(A40,入力シート!$L$15:$L$114,0),3),"")</f>
        <v/>
      </c>
      <c r="C40" s="110" t="str">
        <f>IFERROR(INDEX(入力シート!$B$15:$L$114,MATCH(A40,入力シート!$L$15:$L$114,0),1),"")</f>
        <v/>
      </c>
      <c r="D40" s="110" t="str">
        <f>IFERROR(INDEX(入力シート!$B$15:$L$114,MATCH(A40,入力シート!$L$15:$L$114,0),2),"")</f>
        <v/>
      </c>
      <c r="E40" s="207" t="str">
        <f>IFERROR(INDEX(入力シート!$B$15:$L$114,MATCH(A40,入力シート!$L$15:$L$114,0),7),"")</f>
        <v/>
      </c>
      <c r="F40" s="207" t="str">
        <f>IFERROR(INDEX(入力シート!$B$15:$L$114,MATCH(A40,入力シート!$L$15:$L$114,0),8),"")</f>
        <v/>
      </c>
      <c r="G40" s="207" t="str">
        <f>IFERROR(INDEX(入力シート!$B$15:$L$114,MATCH(A40,入力シート!$L$15:$L$114,0),9),"")</f>
        <v/>
      </c>
      <c r="H40" s="207" t="str">
        <f>IFERROR(INDEX(入力シート!$B$15:$L$114,MATCH(A40,入力シート!$L$15:$L$114,0),10),"")</f>
        <v/>
      </c>
      <c r="I40" s="61">
        <f t="shared" si="3"/>
        <v>0</v>
      </c>
      <c r="J40" s="61">
        <f t="shared" si="4"/>
        <v>0</v>
      </c>
      <c r="K40" s="60"/>
      <c r="L40" s="3">
        <f t="shared" si="6"/>
        <v>0</v>
      </c>
      <c r="M40" s="3">
        <f t="shared" si="6"/>
        <v>0</v>
      </c>
      <c r="N40" s="3">
        <f t="shared" si="1"/>
        <v>0</v>
      </c>
      <c r="O40" s="3">
        <f t="shared" si="2"/>
        <v>0</v>
      </c>
    </row>
    <row r="41" spans="1:15" ht="21.95" customHeight="1">
      <c r="A41" s="23">
        <v>89</v>
      </c>
      <c r="B41" s="110" t="str">
        <f>IFERROR(INDEX(入力シート!$B$15:$L$114,MATCH(A41,入力シート!$L$15:$L$114,0),3),"")</f>
        <v/>
      </c>
      <c r="C41" s="110" t="str">
        <f>IFERROR(INDEX(入力シート!$B$15:$L$114,MATCH(A41,入力シート!$L$15:$L$114,0),1),"")</f>
        <v/>
      </c>
      <c r="D41" s="110" t="str">
        <f>IFERROR(INDEX(入力シート!$B$15:$L$114,MATCH(A41,入力シート!$L$15:$L$114,0),2),"")</f>
        <v/>
      </c>
      <c r="E41" s="207" t="str">
        <f>IFERROR(INDEX(入力シート!$B$15:$L$114,MATCH(A41,入力シート!$L$15:$L$114,0),7),"")</f>
        <v/>
      </c>
      <c r="F41" s="207" t="str">
        <f>IFERROR(INDEX(入力シート!$B$15:$L$114,MATCH(A41,入力シート!$L$15:$L$114,0),8),"")</f>
        <v/>
      </c>
      <c r="G41" s="207" t="str">
        <f>IFERROR(INDEX(入力シート!$B$15:$L$114,MATCH(A41,入力シート!$L$15:$L$114,0),9),"")</f>
        <v/>
      </c>
      <c r="H41" s="207" t="str">
        <f>IFERROR(INDEX(入力シート!$B$15:$L$114,MATCH(A41,入力シート!$L$15:$L$114,0),10),"")</f>
        <v/>
      </c>
      <c r="I41" s="61">
        <f t="shared" si="3"/>
        <v>0</v>
      </c>
      <c r="J41" s="61">
        <f t="shared" si="4"/>
        <v>0</v>
      </c>
      <c r="K41" s="60"/>
      <c r="L41" s="3">
        <f t="shared" si="6"/>
        <v>0</v>
      </c>
      <c r="M41" s="3">
        <f t="shared" si="6"/>
        <v>0</v>
      </c>
      <c r="N41" s="3">
        <f t="shared" si="1"/>
        <v>0</v>
      </c>
      <c r="O41" s="3">
        <f t="shared" si="2"/>
        <v>0</v>
      </c>
    </row>
    <row r="42" spans="1:15" ht="21.95" customHeight="1" thickBot="1">
      <c r="A42" s="23">
        <v>90</v>
      </c>
      <c r="B42" s="210" t="str">
        <f>IFERROR(INDEX(入力シート!$B$15:$L$114,MATCH(A42,入力シート!$L$15:$L$114,0),3),"")</f>
        <v/>
      </c>
      <c r="C42" s="210" t="str">
        <f>IFERROR(INDEX(入力シート!$B$15:$L$114,MATCH(A42,入力シート!$L$15:$L$114,0),1),"")</f>
        <v/>
      </c>
      <c r="D42" s="210" t="str">
        <f>IFERROR(INDEX(入力シート!$B$15:$L$114,MATCH(A42,入力シート!$L$15:$L$114,0),2),"")</f>
        <v/>
      </c>
      <c r="E42" s="208" t="str">
        <f>IFERROR(INDEX(入力シート!$B$15:$L$114,MATCH(A42,入力シート!$L$15:$L$114,0),7),"")</f>
        <v/>
      </c>
      <c r="F42" s="208" t="str">
        <f>IFERROR(INDEX(入力シート!$B$15:$L$114,MATCH(A42,入力シート!$L$15:$L$114,0),8),"")</f>
        <v/>
      </c>
      <c r="G42" s="208" t="str">
        <f>IFERROR(INDEX(入力シート!$B$15:$L$114,MATCH(A42,入力シート!$L$15:$L$114,0),9),"")</f>
        <v/>
      </c>
      <c r="H42" s="208" t="str">
        <f>IFERROR(INDEX(入力シート!$B$15:$L$114,MATCH(A42,入力シート!$L$15:$L$114,0),10),"")</f>
        <v/>
      </c>
      <c r="I42" s="62">
        <f t="shared" si="3"/>
        <v>0</v>
      </c>
      <c r="J42" s="62">
        <f t="shared" si="4"/>
        <v>0</v>
      </c>
      <c r="K42" s="60"/>
      <c r="L42" s="3">
        <f t="shared" si="6"/>
        <v>0</v>
      </c>
      <c r="M42" s="3">
        <f t="shared" si="6"/>
        <v>0</v>
      </c>
      <c r="N42" s="3">
        <f t="shared" si="1"/>
        <v>0</v>
      </c>
      <c r="O42" s="3">
        <f>IF(C42&lt;&gt;"",1,0)</f>
        <v>0</v>
      </c>
    </row>
    <row r="43" spans="1:15" ht="15" customHeight="1" thickTop="1">
      <c r="A43" s="23"/>
      <c r="B43" s="486" t="s">
        <v>79</v>
      </c>
      <c r="C43" s="487"/>
      <c r="D43" s="14" t="s">
        <v>60</v>
      </c>
      <c r="E43" s="16" t="s">
        <v>98</v>
      </c>
      <c r="F43" s="17" t="s">
        <v>24</v>
      </c>
      <c r="G43" s="17" t="s">
        <v>22</v>
      </c>
      <c r="H43" s="17" t="s">
        <v>24</v>
      </c>
      <c r="I43" s="17" t="s">
        <v>37</v>
      </c>
      <c r="J43" s="38" t="s">
        <v>24</v>
      </c>
      <c r="K43" s="51"/>
      <c r="L43" s="213">
        <f>SUM(L13:L42)</f>
        <v>0</v>
      </c>
      <c r="M43" s="213">
        <f>SUM(M13:M42)</f>
        <v>0</v>
      </c>
      <c r="N43" s="213">
        <f>SUM(N13:N42)</f>
        <v>0</v>
      </c>
      <c r="O43" s="213"/>
    </row>
    <row r="44" spans="1:15" ht="27" customHeight="1" thickBot="1">
      <c r="A44" s="23"/>
      <c r="B44" s="490"/>
      <c r="C44" s="491"/>
      <c r="D44" s="214">
        <f>SUM(O13:O42)</f>
        <v>0</v>
      </c>
      <c r="E44" s="35">
        <f>SUM(E13:E42)</f>
        <v>0</v>
      </c>
      <c r="F44" s="35">
        <f t="shared" ref="F44:J44" si="7">SUM(F13:F42)</f>
        <v>0</v>
      </c>
      <c r="G44" s="35">
        <f t="shared" si="7"/>
        <v>0</v>
      </c>
      <c r="H44" s="35">
        <f t="shared" si="7"/>
        <v>0</v>
      </c>
      <c r="I44" s="35">
        <f t="shared" si="7"/>
        <v>0</v>
      </c>
      <c r="J44" s="55">
        <f t="shared" si="7"/>
        <v>0</v>
      </c>
      <c r="K44" s="36"/>
      <c r="L44" s="5"/>
      <c r="M44" s="5"/>
      <c r="N44" s="5"/>
      <c r="O44" s="5"/>
    </row>
    <row r="45" spans="1:15" ht="15" customHeight="1" thickTop="1">
      <c r="A45" s="23" t="s">
        <v>1</v>
      </c>
      <c r="B45" s="23" t="str">
        <f>①年数算定シート!B52</f>
        <v>１．職員一人当たり平均経験年数のC欄の算定にあたっては、６か月以上の端数は１年とし、</v>
      </c>
      <c r="C45" s="23"/>
      <c r="D45" s="23"/>
      <c r="E45" s="23"/>
      <c r="F45" s="23"/>
      <c r="G45" s="23"/>
      <c r="H45" s="23"/>
      <c r="I45" s="23"/>
      <c r="J45" s="23"/>
      <c r="K45" s="23"/>
      <c r="L45" s="464"/>
      <c r="M45" s="463"/>
      <c r="N45" s="213"/>
      <c r="O45" s="213"/>
    </row>
    <row r="46" spans="1:15" ht="15" customHeight="1">
      <c r="A46" s="23"/>
      <c r="B46" s="23" t="str">
        <f>①年数算定シート!B53</f>
        <v>　　６か月未満の端数は切り捨てるものとすること。</v>
      </c>
      <c r="C46" s="23"/>
      <c r="D46" s="23"/>
      <c r="E46" s="23"/>
      <c r="F46" s="23"/>
      <c r="G46" s="23"/>
      <c r="H46" s="23"/>
      <c r="I46" s="23"/>
      <c r="J46" s="23"/>
      <c r="K46" s="23"/>
      <c r="L46" s="464"/>
      <c r="M46" s="463"/>
      <c r="N46" s="213"/>
      <c r="O46" s="213"/>
    </row>
    <row r="47" spans="1:15" ht="15" customHeight="1">
      <c r="A47" s="23"/>
      <c r="B47" s="23" t="str">
        <f>①年数算定シート!B54</f>
        <v>２．個々の職員の経験年数の算定にあたっては、4月１日現在により算定すること。</v>
      </c>
      <c r="C47" s="23"/>
      <c r="D47" s="23"/>
      <c r="E47" s="23"/>
      <c r="F47" s="23"/>
      <c r="G47" s="23"/>
      <c r="H47" s="23"/>
      <c r="I47" s="23"/>
      <c r="J47" s="23"/>
      <c r="K47" s="23"/>
      <c r="L47" s="464"/>
      <c r="M47" s="463"/>
      <c r="N47" s="213"/>
      <c r="O47" s="213"/>
    </row>
    <row r="48" spans="1:15" ht="15" customHeight="1">
      <c r="A48" s="23"/>
      <c r="B48" s="23" t="str">
        <f>①年数算定シート!B55</f>
        <v>３. １日６時間未満又は月20日未満勤務の職員は含めないものとする。</v>
      </c>
      <c r="C48" s="23"/>
      <c r="D48" s="23"/>
      <c r="E48" s="23"/>
      <c r="F48" s="23"/>
      <c r="G48" s="23"/>
      <c r="H48" s="23"/>
      <c r="I48" s="23"/>
      <c r="J48" s="23"/>
      <c r="K48" s="23"/>
      <c r="L48" s="464"/>
      <c r="M48" s="463"/>
      <c r="N48" s="213"/>
      <c r="O48" s="213"/>
    </row>
    <row r="49" spans="1:16" ht="15" customHeight="1">
      <c r="A49" s="23"/>
      <c r="B49" s="23"/>
      <c r="C49" s="23"/>
      <c r="D49" s="23"/>
      <c r="E49" s="23"/>
      <c r="F49" s="23"/>
      <c r="G49" s="23"/>
      <c r="H49" s="23"/>
      <c r="I49" s="23"/>
      <c r="J49" s="23"/>
      <c r="K49" s="23"/>
      <c r="L49" s="4"/>
      <c r="M49" s="463"/>
      <c r="N49" s="213"/>
      <c r="O49" s="213"/>
    </row>
    <row r="50" spans="1:16" ht="15" customHeight="1">
      <c r="B50" s="11"/>
      <c r="C50" s="11"/>
      <c r="D50" s="11"/>
      <c r="E50" s="11"/>
      <c r="F50" s="11"/>
      <c r="G50" s="11"/>
      <c r="H50" s="11"/>
      <c r="I50" s="11"/>
      <c r="J50" s="11"/>
      <c r="K50" s="11"/>
      <c r="L50" s="5"/>
      <c r="M50" s="463"/>
      <c r="N50" s="213"/>
      <c r="O50" s="213"/>
    </row>
    <row r="51" spans="1:16" ht="15" customHeight="1">
      <c r="B51" s="11"/>
      <c r="C51" s="11"/>
      <c r="D51" s="11"/>
      <c r="E51" s="11"/>
      <c r="F51" s="11"/>
      <c r="G51" s="11"/>
      <c r="H51" s="11"/>
      <c r="I51" s="11"/>
      <c r="J51" s="11"/>
      <c r="K51" s="11"/>
      <c r="L51" s="463"/>
      <c r="M51" s="463"/>
      <c r="N51" s="213"/>
      <c r="O51" s="213"/>
    </row>
    <row r="52" spans="1:16" ht="15" customHeight="1">
      <c r="L52" s="463"/>
      <c r="M52" s="463"/>
      <c r="N52" s="213"/>
      <c r="O52" s="213"/>
    </row>
    <row r="53" spans="1:16" ht="15" customHeight="1">
      <c r="L53" s="463"/>
      <c r="M53" s="463"/>
      <c r="N53" s="213"/>
      <c r="O53" s="213"/>
    </row>
    <row r="54" spans="1:16" ht="15" customHeight="1">
      <c r="L54" s="463"/>
      <c r="M54" s="463"/>
      <c r="N54" s="213"/>
      <c r="O54" s="213"/>
    </row>
    <row r="55" spans="1:16" ht="15" customHeight="1">
      <c r="L55" s="463"/>
      <c r="M55" s="463"/>
      <c r="N55" s="213"/>
      <c r="O55" s="213"/>
    </row>
    <row r="56" spans="1:16" ht="15" customHeight="1">
      <c r="L56" s="463"/>
      <c r="M56" s="463"/>
      <c r="N56" s="213"/>
      <c r="O56" s="213"/>
    </row>
    <row r="57" spans="1:16" ht="15" customHeight="1"/>
    <row r="58" spans="1:16" ht="15" customHeight="1">
      <c r="P58" s="12"/>
    </row>
    <row r="59" spans="1:16" ht="15" customHeight="1"/>
    <row r="60" spans="1:16" ht="15" customHeight="1"/>
    <row r="61" spans="1:16" ht="15" customHeight="1"/>
    <row r="62" spans="1:16" ht="18.75" customHeight="1"/>
    <row r="63" spans="1:16" ht="18.75" customHeight="1"/>
    <row r="64" spans="1:16" ht="18.75" customHeight="1"/>
    <row r="65" ht="18.75" customHeight="1"/>
    <row r="66" ht="18.75" customHeight="1"/>
    <row r="67" ht="18.75" customHeight="1"/>
    <row r="68" ht="18.75" customHeight="1"/>
  </sheetData>
  <sheetProtection algorithmName="SHA-512" hashValue="bEd7W77v4n7xJJiJb8NRmQnVzQiJQtwBYIXtR2Eup0mOdWZxxik1favELETvOKSGAc4pjOalxVkcduACAQ1ixA==" saltValue="xQiwUUyAOCsLH/KaJV4fNw==" spinCount="100000" sheet="1" selectLockedCells="1"/>
  <mergeCells count="30">
    <mergeCell ref="L53:L54"/>
    <mergeCell ref="M53:M54"/>
    <mergeCell ref="L55:L56"/>
    <mergeCell ref="M55:M56"/>
    <mergeCell ref="L45:L46"/>
    <mergeCell ref="M45:M46"/>
    <mergeCell ref="L47:L48"/>
    <mergeCell ref="M47:M48"/>
    <mergeCell ref="M49:M50"/>
    <mergeCell ref="L51:L52"/>
    <mergeCell ref="M51:M52"/>
    <mergeCell ref="G11:H11"/>
    <mergeCell ref="I11:J11"/>
    <mergeCell ref="B43:C44"/>
    <mergeCell ref="E9:F9"/>
    <mergeCell ref="G9:H9"/>
    <mergeCell ref="I9:J9"/>
    <mergeCell ref="E10:F10"/>
    <mergeCell ref="G10:H10"/>
    <mergeCell ref="I10:J10"/>
    <mergeCell ref="E11:F11"/>
    <mergeCell ref="B9:B12"/>
    <mergeCell ref="C9:C12"/>
    <mergeCell ref="D9:D12"/>
    <mergeCell ref="G1:K1"/>
    <mergeCell ref="A2:K2"/>
    <mergeCell ref="E4:J4"/>
    <mergeCell ref="E7:J7"/>
    <mergeCell ref="E6:J6"/>
    <mergeCell ref="E5:J5"/>
  </mergeCells>
  <phoneticPr fontId="2"/>
  <dataValidations count="1">
    <dataValidation type="list" errorStyle="warning" allowBlank="1" showInputMessage="1" showErrorMessage="1" sqref="E5:J5" xr:uid="{00000000-0002-0000-0600-000000000000}">
      <formula1>$R$13:$R$21</formula1>
    </dataValidation>
  </dataValidations>
  <printOptions horizontalCentered="1" verticalCentered="1"/>
  <pageMargins left="0.74803149606299213" right="0.31496062992125984" top="0.31496062992125984" bottom="0.27559055118110237" header="0.23622047244094491" footer="0.27559055118110237"/>
  <pageSetup paperSize="9" scale="78" orientation="portrait" blackAndWhite="1" horizontalDpi="300" verticalDpi="300" r:id="rId1"/>
  <headerFooter alignWithMargins="0">
    <oddFooter>&amp;C1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1"/>
    <pageSetUpPr fitToPage="1"/>
  </sheetPr>
  <dimension ref="A1:AX17"/>
  <sheetViews>
    <sheetView view="pageBreakPreview" topLeftCell="B1" zoomScale="90" zoomScaleNormal="70" zoomScaleSheetLayoutView="90" workbookViewId="0">
      <pane xSplit="4" ySplit="5" topLeftCell="F6" activePane="bottomRight" state="frozen"/>
      <selection activeCell="F2" sqref="F2:J2"/>
      <selection pane="topRight" activeCell="F2" sqref="F2:J2"/>
      <selection pane="bottomLeft" activeCell="F2" sqref="F2:J2"/>
      <selection pane="bottomRight" activeCell="C12" sqref="C12"/>
    </sheetView>
  </sheetViews>
  <sheetFormatPr defaultRowHeight="13.5" outlineLevelCol="1"/>
  <cols>
    <col min="1" max="1" width="4" style="153" hidden="1" customWidth="1"/>
    <col min="2" max="2" width="2.625" style="181" customWidth="1"/>
    <col min="3" max="3" width="20.125" style="153" customWidth="1"/>
    <col min="4" max="5" width="3.125" style="153" customWidth="1"/>
    <col min="6" max="36" width="5.625" style="153" customWidth="1"/>
    <col min="37" max="37" width="13.625" style="153" customWidth="1"/>
    <col min="38" max="38" width="13.625" style="153" hidden="1" customWidth="1" outlineLevel="1"/>
    <col min="39" max="39" width="9" style="177" hidden="1" customWidth="1" outlineLevel="1"/>
    <col min="40" max="40" width="9" style="149" hidden="1" customWidth="1" outlineLevel="1"/>
    <col min="41" max="49" width="9" style="153" hidden="1" customWidth="1" outlineLevel="1"/>
    <col min="50" max="50" width="9" style="153" customWidth="1" collapsed="1"/>
    <col min="51" max="16384" width="9" style="153"/>
  </cols>
  <sheetData>
    <row r="1" spans="1:49" s="145" customFormat="1" ht="21" customHeight="1">
      <c r="A1" s="136"/>
      <c r="B1" s="518" t="s">
        <v>999</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140"/>
      <c r="AM1" s="141" t="s">
        <v>22</v>
      </c>
      <c r="AN1" s="142">
        <f>③処遇Ⅰ申請書!AX4</f>
        <v>2023</v>
      </c>
      <c r="AO1" s="143"/>
      <c r="AP1" s="195" t="s">
        <v>199</v>
      </c>
      <c r="AQ1" s="144">
        <v>1</v>
      </c>
      <c r="AR1" s="144">
        <v>2</v>
      </c>
      <c r="AS1" s="144">
        <v>3</v>
      </c>
      <c r="AT1" s="144">
        <v>4</v>
      </c>
      <c r="AU1" s="144">
        <v>5</v>
      </c>
      <c r="AV1" s="144">
        <v>6</v>
      </c>
      <c r="AW1" s="144">
        <v>7</v>
      </c>
    </row>
    <row r="2" spans="1:49" ht="15" customHeight="1">
      <c r="A2" s="146"/>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151"/>
      <c r="AM2" s="142" t="s">
        <v>54</v>
      </c>
      <c r="AN2" s="142">
        <f>③処遇Ⅰ申請書!AY4</f>
        <v>4</v>
      </c>
      <c r="AO2" s="152"/>
      <c r="AP2" s="195" t="s">
        <v>205</v>
      </c>
      <c r="AQ2" s="196" t="s">
        <v>206</v>
      </c>
      <c r="AR2" s="197" t="s">
        <v>207</v>
      </c>
      <c r="AS2" s="197" t="s">
        <v>208</v>
      </c>
      <c r="AT2" s="197" t="s">
        <v>209</v>
      </c>
      <c r="AU2" s="197" t="s">
        <v>210</v>
      </c>
      <c r="AV2" s="197" t="s">
        <v>211</v>
      </c>
      <c r="AW2" s="198" t="s">
        <v>212</v>
      </c>
    </row>
    <row r="3" spans="1:49" s="164" customFormat="1" ht="15" customHeight="1">
      <c r="A3" s="154"/>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161"/>
      <c r="AM3" s="155"/>
      <c r="AN3" s="155"/>
      <c r="AO3" s="162"/>
      <c r="AP3" s="199"/>
      <c r="AQ3" s="163"/>
    </row>
    <row r="4" spans="1:49" s="168" customFormat="1" ht="15" customHeight="1">
      <c r="A4" s="165"/>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167"/>
      <c r="AP4" s="199"/>
    </row>
    <row r="5" spans="1:49" s="168" customFormat="1" ht="15" customHeight="1">
      <c r="A5" s="165"/>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167"/>
      <c r="AP5" s="199"/>
    </row>
    <row r="6" spans="1:49" ht="21.95" customHeight="1">
      <c r="A6" s="170"/>
      <c r="B6" s="519" t="s">
        <v>242</v>
      </c>
      <c r="C6" s="519"/>
      <c r="D6" s="519"/>
      <c r="E6" s="519"/>
      <c r="F6" s="266"/>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8"/>
      <c r="AL6" s="201"/>
      <c r="AM6" s="153"/>
      <c r="AN6" s="153"/>
      <c r="AP6" s="199"/>
    </row>
    <row r="7" spans="1:49" ht="21.95" customHeight="1" thickBot="1">
      <c r="B7" s="137"/>
      <c r="C7" s="138"/>
      <c r="D7" s="503"/>
      <c r="E7" s="503"/>
      <c r="F7" s="139"/>
      <c r="G7" s="503" t="s">
        <v>243</v>
      </c>
      <c r="H7" s="503"/>
      <c r="I7" s="140" t="s">
        <v>22</v>
      </c>
      <c r="J7" s="137" t="s">
        <v>244</v>
      </c>
      <c r="K7" s="140" t="s">
        <v>102</v>
      </c>
      <c r="L7" s="520" t="s">
        <v>197</v>
      </c>
      <c r="M7" s="520"/>
      <c r="N7" s="520"/>
      <c r="O7" s="520"/>
      <c r="P7" s="520"/>
      <c r="Q7" s="520"/>
      <c r="R7" s="520"/>
      <c r="S7" s="520"/>
      <c r="T7" s="520"/>
      <c r="U7" s="140"/>
      <c r="V7" s="140"/>
      <c r="W7" s="140"/>
      <c r="X7" s="140"/>
      <c r="Y7" s="140"/>
      <c r="Z7" s="140"/>
      <c r="AA7" s="140"/>
      <c r="AB7" s="140"/>
      <c r="AC7" s="521" t="s">
        <v>198</v>
      </c>
      <c r="AD7" s="521"/>
      <c r="AE7" s="521"/>
      <c r="AF7" s="521"/>
      <c r="AG7" s="521"/>
      <c r="AH7" s="521"/>
      <c r="AI7" s="521"/>
      <c r="AJ7" s="521"/>
      <c r="AK7" s="140"/>
    </row>
    <row r="8" spans="1:49" ht="21.95" customHeight="1" thickBot="1">
      <c r="B8" s="147" t="s">
        <v>71</v>
      </c>
      <c r="C8" s="522" t="s">
        <v>201</v>
      </c>
      <c r="D8" s="522"/>
      <c r="E8" s="523"/>
      <c r="F8" s="524" t="s">
        <v>1001</v>
      </c>
      <c r="G8" s="525"/>
      <c r="H8" s="525"/>
      <c r="I8" s="525"/>
      <c r="J8" s="526"/>
      <c r="K8" s="148"/>
      <c r="L8" s="148"/>
      <c r="M8" s="148"/>
      <c r="N8" s="148"/>
      <c r="O8" s="148"/>
      <c r="P8" s="148"/>
      <c r="Q8" s="148"/>
      <c r="R8" s="148"/>
      <c r="S8" s="148"/>
      <c r="T8" s="148"/>
      <c r="U8" s="149"/>
      <c r="V8" s="149"/>
      <c r="W8" s="149"/>
      <c r="X8" s="149"/>
      <c r="Y8" s="149"/>
      <c r="Z8" s="149"/>
      <c r="AA8" s="149"/>
      <c r="AB8" s="149"/>
      <c r="AC8" s="527">
        <v>1</v>
      </c>
      <c r="AD8" s="528"/>
      <c r="AE8" s="150" t="s">
        <v>202</v>
      </c>
      <c r="AF8" s="529" t="s">
        <v>203</v>
      </c>
      <c r="AG8" s="529"/>
      <c r="AH8" s="531">
        <f>SUM(AC8,ROUND(AC9/60,2))</f>
        <v>1.5</v>
      </c>
      <c r="AI8" s="532"/>
      <c r="AJ8" s="535" t="s">
        <v>204</v>
      </c>
      <c r="AK8" s="151"/>
    </row>
    <row r="9" spans="1:49" ht="21.95" customHeight="1" thickBot="1">
      <c r="B9" s="147" t="s">
        <v>71</v>
      </c>
      <c r="C9" s="522" t="s">
        <v>214</v>
      </c>
      <c r="D9" s="522"/>
      <c r="E9" s="523"/>
      <c r="F9" s="537" t="s">
        <v>245</v>
      </c>
      <c r="G9" s="538"/>
      <c r="H9" s="538"/>
      <c r="I9" s="538"/>
      <c r="J9" s="539"/>
      <c r="K9" s="501" t="s">
        <v>1002</v>
      </c>
      <c r="L9" s="502"/>
      <c r="M9" s="502"/>
      <c r="N9" s="502"/>
      <c r="O9" s="156"/>
      <c r="P9" s="156"/>
      <c r="Q9" s="156"/>
      <c r="R9" s="157"/>
      <c r="S9" s="157"/>
      <c r="T9" s="157"/>
      <c r="U9" s="158"/>
      <c r="V9" s="158"/>
      <c r="W9" s="158"/>
      <c r="X9" s="158"/>
      <c r="Y9" s="158"/>
      <c r="Z9" s="158"/>
      <c r="AA9" s="155"/>
      <c r="AB9" s="155"/>
      <c r="AC9" s="540">
        <v>30</v>
      </c>
      <c r="AD9" s="541"/>
      <c r="AE9" s="159" t="s">
        <v>215</v>
      </c>
      <c r="AF9" s="530"/>
      <c r="AG9" s="530"/>
      <c r="AH9" s="533"/>
      <c r="AI9" s="534"/>
      <c r="AJ9" s="536"/>
      <c r="AK9" s="160"/>
    </row>
    <row r="10" spans="1:49" ht="21.95" customHeight="1">
      <c r="B10" s="512" t="s">
        <v>216</v>
      </c>
      <c r="C10" s="514" t="s">
        <v>217</v>
      </c>
      <c r="D10" s="506" t="s">
        <v>218</v>
      </c>
      <c r="E10" s="507"/>
      <c r="F10" s="166">
        <v>1</v>
      </c>
      <c r="G10" s="166">
        <v>2</v>
      </c>
      <c r="H10" s="166">
        <v>3</v>
      </c>
      <c r="I10" s="166">
        <v>4</v>
      </c>
      <c r="J10" s="193">
        <v>5</v>
      </c>
      <c r="K10" s="166">
        <v>6</v>
      </c>
      <c r="L10" s="166">
        <v>7</v>
      </c>
      <c r="M10" s="166">
        <v>8</v>
      </c>
      <c r="N10" s="166">
        <v>9</v>
      </c>
      <c r="O10" s="166">
        <v>10</v>
      </c>
      <c r="P10" s="166">
        <v>11</v>
      </c>
      <c r="Q10" s="193">
        <v>12</v>
      </c>
      <c r="R10" s="166">
        <v>13</v>
      </c>
      <c r="S10" s="166">
        <v>14</v>
      </c>
      <c r="T10" s="166">
        <v>15</v>
      </c>
      <c r="U10" s="166">
        <v>16</v>
      </c>
      <c r="V10" s="166">
        <v>17</v>
      </c>
      <c r="W10" s="166">
        <v>18</v>
      </c>
      <c r="X10" s="193">
        <v>19</v>
      </c>
      <c r="Y10" s="166">
        <v>20</v>
      </c>
      <c r="Z10" s="166">
        <v>21</v>
      </c>
      <c r="AA10" s="166">
        <v>22</v>
      </c>
      <c r="AB10" s="166">
        <v>23</v>
      </c>
      <c r="AC10" s="166">
        <v>24</v>
      </c>
      <c r="AD10" s="166">
        <v>25</v>
      </c>
      <c r="AE10" s="193">
        <v>26</v>
      </c>
      <c r="AF10" s="166">
        <v>27</v>
      </c>
      <c r="AG10" s="166">
        <v>28</v>
      </c>
      <c r="AH10" s="166">
        <v>29</v>
      </c>
      <c r="AI10" s="166">
        <v>30</v>
      </c>
      <c r="AJ10" s="166"/>
      <c r="AK10" s="516" t="s">
        <v>239</v>
      </c>
    </row>
    <row r="11" spans="1:49" ht="21.95" customHeight="1" thickBot="1">
      <c r="B11" s="513"/>
      <c r="C11" s="515"/>
      <c r="D11" s="508" t="s">
        <v>219</v>
      </c>
      <c r="E11" s="509"/>
      <c r="F11" s="169" t="s">
        <v>246</v>
      </c>
      <c r="G11" s="169" t="s">
        <v>247</v>
      </c>
      <c r="H11" s="169" t="s">
        <v>248</v>
      </c>
      <c r="I11" s="169" t="s">
        <v>249</v>
      </c>
      <c r="J11" s="194" t="s">
        <v>250</v>
      </c>
      <c r="K11" s="169" t="s">
        <v>251</v>
      </c>
      <c r="L11" s="169" t="s">
        <v>252</v>
      </c>
      <c r="M11" s="169" t="s">
        <v>246</v>
      </c>
      <c r="N11" s="169" t="s">
        <v>247</v>
      </c>
      <c r="O11" s="169" t="s">
        <v>248</v>
      </c>
      <c r="P11" s="169" t="s">
        <v>249</v>
      </c>
      <c r="Q11" s="194" t="s">
        <v>250</v>
      </c>
      <c r="R11" s="169" t="s">
        <v>251</v>
      </c>
      <c r="S11" s="169" t="s">
        <v>252</v>
      </c>
      <c r="T11" s="169" t="s">
        <v>246</v>
      </c>
      <c r="U11" s="169" t="s">
        <v>247</v>
      </c>
      <c r="V11" s="169" t="s">
        <v>248</v>
      </c>
      <c r="W11" s="169" t="s">
        <v>249</v>
      </c>
      <c r="X11" s="194" t="s">
        <v>250</v>
      </c>
      <c r="Y11" s="169" t="s">
        <v>251</v>
      </c>
      <c r="Z11" s="169" t="s">
        <v>252</v>
      </c>
      <c r="AA11" s="169" t="s">
        <v>246</v>
      </c>
      <c r="AB11" s="169" t="s">
        <v>247</v>
      </c>
      <c r="AC11" s="169" t="s">
        <v>248</v>
      </c>
      <c r="AD11" s="169" t="s">
        <v>249</v>
      </c>
      <c r="AE11" s="194" t="s">
        <v>250</v>
      </c>
      <c r="AF11" s="169" t="s">
        <v>251</v>
      </c>
      <c r="AG11" s="169" t="s">
        <v>252</v>
      </c>
      <c r="AH11" s="169" t="s">
        <v>246</v>
      </c>
      <c r="AI11" s="169" t="s">
        <v>247</v>
      </c>
      <c r="AJ11" s="169"/>
      <c r="AK11" s="517"/>
    </row>
    <row r="12" spans="1:49" ht="21.95" customHeight="1">
      <c r="B12" s="171">
        <v>1</v>
      </c>
      <c r="C12" s="269" t="s">
        <v>253</v>
      </c>
      <c r="D12" s="510" t="s">
        <v>220</v>
      </c>
      <c r="E12" s="511"/>
      <c r="F12" s="270">
        <v>6</v>
      </c>
      <c r="G12" s="270">
        <v>6</v>
      </c>
      <c r="H12" s="270">
        <v>6</v>
      </c>
      <c r="I12" s="270">
        <v>3</v>
      </c>
      <c r="J12" s="271"/>
      <c r="K12" s="270">
        <v>6</v>
      </c>
      <c r="L12" s="270">
        <v>6</v>
      </c>
      <c r="M12" s="270">
        <v>6</v>
      </c>
      <c r="N12" s="270">
        <v>6</v>
      </c>
      <c r="O12" s="270">
        <v>6</v>
      </c>
      <c r="P12" s="270">
        <v>5</v>
      </c>
      <c r="Q12" s="271"/>
      <c r="R12" s="270">
        <v>6</v>
      </c>
      <c r="S12" s="270">
        <v>6</v>
      </c>
      <c r="T12" s="270">
        <v>6</v>
      </c>
      <c r="U12" s="270">
        <v>6</v>
      </c>
      <c r="V12" s="270">
        <v>6</v>
      </c>
      <c r="W12" s="270">
        <v>3</v>
      </c>
      <c r="X12" s="271"/>
      <c r="Y12" s="270">
        <v>6</v>
      </c>
      <c r="Z12" s="270">
        <v>6</v>
      </c>
      <c r="AA12" s="270">
        <v>6</v>
      </c>
      <c r="AB12" s="270">
        <v>6</v>
      </c>
      <c r="AC12" s="270">
        <v>6</v>
      </c>
      <c r="AD12" s="270">
        <v>3</v>
      </c>
      <c r="AE12" s="271"/>
      <c r="AF12" s="270">
        <v>6</v>
      </c>
      <c r="AG12" s="270">
        <v>6</v>
      </c>
      <c r="AH12" s="270">
        <v>6</v>
      </c>
      <c r="AI12" s="270">
        <v>6</v>
      </c>
      <c r="AJ12" s="272"/>
      <c r="AK12" s="200">
        <f>COUNTIF(F12:AJ12,"&gt;=6")</f>
        <v>22</v>
      </c>
    </row>
    <row r="13" spans="1:49" ht="21.95" customHeight="1">
      <c r="B13" s="174">
        <v>2</v>
      </c>
      <c r="C13" s="273"/>
      <c r="D13" s="504" t="s">
        <v>220</v>
      </c>
      <c r="E13" s="505"/>
      <c r="F13" s="274"/>
      <c r="G13" s="274"/>
      <c r="H13" s="274"/>
      <c r="I13" s="274"/>
      <c r="J13" s="275"/>
      <c r="K13" s="274"/>
      <c r="L13" s="274"/>
      <c r="M13" s="274"/>
      <c r="N13" s="274"/>
      <c r="O13" s="274"/>
      <c r="P13" s="274"/>
      <c r="Q13" s="275"/>
      <c r="R13" s="274"/>
      <c r="S13" s="274"/>
      <c r="T13" s="274"/>
      <c r="U13" s="274"/>
      <c r="V13" s="274"/>
      <c r="W13" s="274"/>
      <c r="X13" s="275"/>
      <c r="Y13" s="274"/>
      <c r="Z13" s="274"/>
      <c r="AA13" s="274"/>
      <c r="AB13" s="274"/>
      <c r="AC13" s="274"/>
      <c r="AD13" s="274"/>
      <c r="AE13" s="275"/>
      <c r="AF13" s="274"/>
      <c r="AG13" s="274"/>
      <c r="AH13" s="274"/>
      <c r="AI13" s="274"/>
      <c r="AJ13" s="276"/>
      <c r="AK13" s="202">
        <f t="shared" ref="AK13:AK17" si="0">COUNTIF(F13:AJ13,"&gt;=6")</f>
        <v>0</v>
      </c>
    </row>
    <row r="14" spans="1:49" ht="21.95" customHeight="1">
      <c r="B14" s="174">
        <v>3</v>
      </c>
      <c r="C14" s="277"/>
      <c r="D14" s="504" t="s">
        <v>220</v>
      </c>
      <c r="E14" s="505"/>
      <c r="F14" s="274"/>
      <c r="G14" s="274"/>
      <c r="H14" s="274"/>
      <c r="I14" s="274"/>
      <c r="J14" s="275"/>
      <c r="K14" s="274"/>
      <c r="L14" s="274"/>
      <c r="M14" s="274"/>
      <c r="N14" s="274"/>
      <c r="O14" s="274"/>
      <c r="P14" s="274"/>
      <c r="Q14" s="275"/>
      <c r="R14" s="274"/>
      <c r="S14" s="274"/>
      <c r="T14" s="274"/>
      <c r="U14" s="274"/>
      <c r="V14" s="274"/>
      <c r="W14" s="274"/>
      <c r="X14" s="275"/>
      <c r="Y14" s="274"/>
      <c r="Z14" s="274"/>
      <c r="AA14" s="274"/>
      <c r="AB14" s="274"/>
      <c r="AC14" s="274"/>
      <c r="AD14" s="274"/>
      <c r="AE14" s="275"/>
      <c r="AF14" s="274"/>
      <c r="AG14" s="274"/>
      <c r="AH14" s="274"/>
      <c r="AI14" s="274"/>
      <c r="AJ14" s="276"/>
      <c r="AK14" s="202">
        <f t="shared" si="0"/>
        <v>0</v>
      </c>
    </row>
    <row r="15" spans="1:49" ht="21.95" customHeight="1">
      <c r="B15" s="174">
        <v>4</v>
      </c>
      <c r="C15" s="278" t="s">
        <v>254</v>
      </c>
      <c r="D15" s="504" t="s">
        <v>220</v>
      </c>
      <c r="E15" s="505"/>
      <c r="F15" s="274"/>
      <c r="G15" s="274">
        <v>7.5</v>
      </c>
      <c r="H15" s="274">
        <v>7.5</v>
      </c>
      <c r="I15" s="274"/>
      <c r="J15" s="275"/>
      <c r="K15" s="274">
        <v>7.5</v>
      </c>
      <c r="L15" s="274">
        <v>7.5</v>
      </c>
      <c r="M15" s="274"/>
      <c r="N15" s="274">
        <v>7.5</v>
      </c>
      <c r="O15" s="274">
        <v>7.5</v>
      </c>
      <c r="P15" s="274"/>
      <c r="Q15" s="275"/>
      <c r="R15" s="274">
        <v>7.5</v>
      </c>
      <c r="S15" s="274">
        <v>7.5</v>
      </c>
      <c r="T15" s="274">
        <v>7.5</v>
      </c>
      <c r="U15" s="274">
        <v>7.5</v>
      </c>
      <c r="V15" s="274">
        <v>7.5</v>
      </c>
      <c r="W15" s="274"/>
      <c r="X15" s="275"/>
      <c r="Y15" s="274">
        <v>7.5</v>
      </c>
      <c r="Z15" s="274">
        <v>7.5</v>
      </c>
      <c r="AA15" s="274"/>
      <c r="AB15" s="274">
        <v>7.5</v>
      </c>
      <c r="AC15" s="274">
        <v>7.5</v>
      </c>
      <c r="AD15" s="274"/>
      <c r="AE15" s="275"/>
      <c r="AF15" s="274">
        <v>7.5</v>
      </c>
      <c r="AG15" s="274">
        <v>7.5</v>
      </c>
      <c r="AH15" s="274"/>
      <c r="AI15" s="274">
        <v>7.5</v>
      </c>
      <c r="AJ15" s="276"/>
      <c r="AK15" s="202">
        <f t="shared" si="0"/>
        <v>18</v>
      </c>
    </row>
    <row r="16" spans="1:49" ht="21.95" customHeight="1">
      <c r="B16" s="174">
        <v>5</v>
      </c>
      <c r="C16" s="273"/>
      <c r="D16" s="504" t="s">
        <v>220</v>
      </c>
      <c r="E16" s="505"/>
      <c r="F16" s="274"/>
      <c r="G16" s="274"/>
      <c r="H16" s="274"/>
      <c r="I16" s="274"/>
      <c r="J16" s="275"/>
      <c r="K16" s="274"/>
      <c r="L16" s="274"/>
      <c r="M16" s="274"/>
      <c r="N16" s="274"/>
      <c r="O16" s="274"/>
      <c r="P16" s="274"/>
      <c r="Q16" s="275"/>
      <c r="R16" s="274"/>
      <c r="S16" s="274"/>
      <c r="T16" s="274"/>
      <c r="U16" s="274"/>
      <c r="V16" s="274"/>
      <c r="W16" s="274"/>
      <c r="X16" s="275"/>
      <c r="Y16" s="274"/>
      <c r="Z16" s="274"/>
      <c r="AA16" s="274"/>
      <c r="AB16" s="274"/>
      <c r="AC16" s="274"/>
      <c r="AD16" s="274"/>
      <c r="AE16" s="275"/>
      <c r="AF16" s="274"/>
      <c r="AG16" s="274"/>
      <c r="AH16" s="274"/>
      <c r="AI16" s="274"/>
      <c r="AJ16" s="276"/>
      <c r="AK16" s="202">
        <f t="shared" si="0"/>
        <v>0</v>
      </c>
    </row>
    <row r="17" spans="2:37" ht="21.95" customHeight="1">
      <c r="B17" s="174">
        <v>6</v>
      </c>
      <c r="C17" s="273"/>
      <c r="D17" s="504" t="s">
        <v>220</v>
      </c>
      <c r="E17" s="505"/>
      <c r="F17" s="274"/>
      <c r="G17" s="274"/>
      <c r="H17" s="274"/>
      <c r="I17" s="274"/>
      <c r="J17" s="275"/>
      <c r="K17" s="274"/>
      <c r="L17" s="274"/>
      <c r="M17" s="274"/>
      <c r="N17" s="274"/>
      <c r="O17" s="274"/>
      <c r="P17" s="274"/>
      <c r="Q17" s="275"/>
      <c r="R17" s="274"/>
      <c r="S17" s="274"/>
      <c r="T17" s="274"/>
      <c r="U17" s="274"/>
      <c r="V17" s="274"/>
      <c r="W17" s="274"/>
      <c r="X17" s="275"/>
      <c r="Y17" s="274"/>
      <c r="Z17" s="274"/>
      <c r="AA17" s="274"/>
      <c r="AB17" s="274"/>
      <c r="AC17" s="274"/>
      <c r="AD17" s="274"/>
      <c r="AE17" s="275"/>
      <c r="AF17" s="274"/>
      <c r="AG17" s="274"/>
      <c r="AH17" s="274"/>
      <c r="AI17" s="274"/>
      <c r="AJ17" s="276"/>
      <c r="AK17" s="202">
        <f t="shared" si="0"/>
        <v>0</v>
      </c>
    </row>
  </sheetData>
  <sheetProtection algorithmName="SHA-512" hashValue="+MoxxcQVrydqS4mF796ttXgwpuTV1vu4NTV/XhcI3lFvlZhHhwIXLnrhIwZzLhJjjl3KQzx9xrFj9uBu94OVRQ==" saltValue="wG0AOKdVkGNBs66Awg9GbQ==" spinCount="100000" sheet="1" objects="1" scenarios="1" selectLockedCells="1"/>
  <mergeCells count="27">
    <mergeCell ref="B10:B11"/>
    <mergeCell ref="C10:C11"/>
    <mergeCell ref="AK10:AK11"/>
    <mergeCell ref="B1:AK5"/>
    <mergeCell ref="B6:E6"/>
    <mergeCell ref="L7:T7"/>
    <mergeCell ref="AC7:AJ7"/>
    <mergeCell ref="C8:E8"/>
    <mergeCell ref="F8:J8"/>
    <mergeCell ref="AC8:AD8"/>
    <mergeCell ref="AF8:AG9"/>
    <mergeCell ref="AH8:AI9"/>
    <mergeCell ref="AJ8:AJ9"/>
    <mergeCell ref="C9:E9"/>
    <mergeCell ref="F9:J9"/>
    <mergeCell ref="AC9:AD9"/>
    <mergeCell ref="K9:N9"/>
    <mergeCell ref="G7:H7"/>
    <mergeCell ref="D16:E16"/>
    <mergeCell ref="D17:E17"/>
    <mergeCell ref="D15:E15"/>
    <mergeCell ref="D7:E7"/>
    <mergeCell ref="D10:E10"/>
    <mergeCell ref="D11:E11"/>
    <mergeCell ref="D12:E12"/>
    <mergeCell ref="D13:E13"/>
    <mergeCell ref="D14:E14"/>
  </mergeCells>
  <phoneticPr fontId="2"/>
  <dataValidations count="4">
    <dataValidation type="whole" errorStyle="warning" allowBlank="1" showInputMessage="1" showErrorMessage="1" error="1～12の整数を入力してください。" sqref="AN2" xr:uid="{00000000-0002-0000-0700-000000000000}">
      <formula1>1</formula1>
      <formula2>12</formula2>
    </dataValidation>
    <dataValidation errorStyle="warning" imeMode="hiragana" allowBlank="1" showInputMessage="1" showErrorMessage="1" sqref="C12:C17" xr:uid="{00000000-0002-0000-0700-000001000000}"/>
    <dataValidation imeMode="halfAlpha" allowBlank="1" showInputMessage="1" showErrorMessage="1" sqref="AK6:AL6 AK12:AK17" xr:uid="{00000000-0002-0000-0700-000002000000}"/>
    <dataValidation imeMode="halfAlpha" allowBlank="1" showInputMessage="1" showErrorMessage="1" promptTitle="入力時の注意" prompt="単位は時間です。_x000a_１時間30分⇒1.5（時間）となります。_x000a_不明な場合は右上の換算表をご使用ください。" sqref="F6:AJ6 F12:AJ17" xr:uid="{00000000-0002-0000-0700-000003000000}"/>
  </dataValidations>
  <printOptions horizontalCentered="1"/>
  <pageMargins left="0" right="0" top="0.70866141732283472" bottom="0.59055118110236227" header="0" footer="0"/>
  <pageSetup paperSize="9" scale="67" fitToHeight="0" orientation="landscape" r:id="rId1"/>
  <headerFooter alignWithMargins="0">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87</vt:i4>
      </vt:variant>
    </vt:vector>
  </HeadingPairs>
  <TitlesOfParts>
    <vt:vector size="102" baseType="lpstr">
      <vt:lpstr>BD</vt:lpstr>
      <vt:lpstr>施設状況</vt:lpstr>
      <vt:lpstr>提出書類チェックシート</vt:lpstr>
      <vt:lpstr>作成方法1⇒</vt:lpstr>
      <vt:lpstr>入力シート</vt:lpstr>
      <vt:lpstr>①年数算定シート</vt:lpstr>
      <vt:lpstr>①2枚目</vt:lpstr>
      <vt:lpstr>①3枚目</vt:lpstr>
      <vt:lpstr>作成方法2⇒</vt:lpstr>
      <vt:lpstr>②シフト表</vt:lpstr>
      <vt:lpstr>2枚目</vt:lpstr>
      <vt:lpstr>作成方法3⇒</vt:lpstr>
      <vt:lpstr>③処遇Ⅰ申請書</vt:lpstr>
      <vt:lpstr>Ver.</vt:lpstr>
      <vt:lpstr>休日情報入力シート</vt:lpstr>
      <vt:lpstr>①2枚目!Print_Area</vt:lpstr>
      <vt:lpstr>①3枚目!Print_Area</vt:lpstr>
      <vt:lpstr>①年数算定シート!Print_Area</vt:lpstr>
      <vt:lpstr>②シフト表!Print_Area</vt:lpstr>
      <vt:lpstr>'2枚目'!Print_Area</vt:lpstr>
      <vt:lpstr>③処遇Ⅰ申請書!Print_Area</vt:lpstr>
      <vt:lpstr>Ver.!Print_Area</vt:lpstr>
      <vt:lpstr>作成方法1⇒!Print_Area</vt:lpstr>
      <vt:lpstr>作成方法2⇒!Print_Area</vt:lpstr>
      <vt:lpstr>作成方法3⇒!Print_Area</vt:lpstr>
      <vt:lpstr>提出書類チェックシート!Print_Area</vt:lpstr>
      <vt:lpstr>入力シート!Print_Area</vt:lpstr>
      <vt:lpstr>②シフト表!Print_Titles</vt:lpstr>
      <vt:lpstr>'2枚目'!Print_Titles</vt:lpstr>
      <vt:lpstr>作成方法2⇒!Print_Titles</vt:lpstr>
      <vt:lpstr>厚別区01私立01保育所</vt:lpstr>
      <vt:lpstr>厚別区01私立02幼稚園</vt:lpstr>
      <vt:lpstr>厚別区01私立03認定こども園</vt:lpstr>
      <vt:lpstr>厚別区01私立04小規模A・B・C</vt:lpstr>
      <vt:lpstr>厚別区03公立01保育所</vt:lpstr>
      <vt:lpstr>厚別区03公立02幼稚園</vt:lpstr>
      <vt:lpstr>手稲区01私立01保育所</vt:lpstr>
      <vt:lpstr>手稲区01私立02幼稚園</vt:lpstr>
      <vt:lpstr>手稲区01私立03認定こども園</vt:lpstr>
      <vt:lpstr>手稲区01私立04小規模A・B・C</vt:lpstr>
      <vt:lpstr>手稲区01私立05家庭的</vt:lpstr>
      <vt:lpstr>手稲区03公立01保育所</vt:lpstr>
      <vt:lpstr>手稲区03公立02幼稚園</vt:lpstr>
      <vt:lpstr>清田区01私立01保育所</vt:lpstr>
      <vt:lpstr>清田区01私立02幼稚園</vt:lpstr>
      <vt:lpstr>清田区01私立03認定こども園</vt:lpstr>
      <vt:lpstr>清田区01私立04小規模A・B・C</vt:lpstr>
      <vt:lpstr>清田区01私立05家庭的</vt:lpstr>
      <vt:lpstr>清田区03公立03認定こども園</vt:lpstr>
      <vt:lpstr>西区01私立01保育所</vt:lpstr>
      <vt:lpstr>西区01私立02幼稚園</vt:lpstr>
      <vt:lpstr>西区01私立03認定こども園</vt:lpstr>
      <vt:lpstr>西区01私立04小規模A・B・C</vt:lpstr>
      <vt:lpstr>西区01私立05家庭的</vt:lpstr>
      <vt:lpstr>西区01私立06事業所内</vt:lpstr>
      <vt:lpstr>西区02公設民営01保育所</vt:lpstr>
      <vt:lpstr>西区03公立01保育所</vt:lpstr>
      <vt:lpstr>西区03公立02幼稚園</vt:lpstr>
      <vt:lpstr>中央区01私立01保育所</vt:lpstr>
      <vt:lpstr>中央区01私立02幼稚園</vt:lpstr>
      <vt:lpstr>中央区01私立03認定こども園</vt:lpstr>
      <vt:lpstr>中央区01私立04小規模A・B・C</vt:lpstr>
      <vt:lpstr>中央区02公設民営01保育所</vt:lpstr>
      <vt:lpstr>中央区03公立01保育所</vt:lpstr>
      <vt:lpstr>中央区03公立02幼稚園</vt:lpstr>
      <vt:lpstr>東区01私立01保育所</vt:lpstr>
      <vt:lpstr>東区01私立02幼稚園</vt:lpstr>
      <vt:lpstr>東区01私立03認定こども園</vt:lpstr>
      <vt:lpstr>東区01私立04小規模A・B・C</vt:lpstr>
      <vt:lpstr>東区01私立05家庭的</vt:lpstr>
      <vt:lpstr>東区01私立06事業所内</vt:lpstr>
      <vt:lpstr>東区03公立01保育所</vt:lpstr>
      <vt:lpstr>東区03公立02幼稚園</vt:lpstr>
      <vt:lpstr>南区01私立01保育所</vt:lpstr>
      <vt:lpstr>南区01私立02幼稚園</vt:lpstr>
      <vt:lpstr>南区01私立03認定こども園</vt:lpstr>
      <vt:lpstr>南区01私立04小規模A・B・C</vt:lpstr>
      <vt:lpstr>南区01私立05家庭的</vt:lpstr>
      <vt:lpstr>南区01私立06事業所内</vt:lpstr>
      <vt:lpstr>南区02公設民営04小規模A・B・C</vt:lpstr>
      <vt:lpstr>南区03公立02幼稚園</vt:lpstr>
      <vt:lpstr>白石区01私立01保育所</vt:lpstr>
      <vt:lpstr>白石区01私立02幼稚園</vt:lpstr>
      <vt:lpstr>白石区01私立03認定こども園</vt:lpstr>
      <vt:lpstr>白石区01私立04小規模A・B・C</vt:lpstr>
      <vt:lpstr>白石区01私立06事業所内</vt:lpstr>
      <vt:lpstr>白石区03公立01保育所</vt:lpstr>
      <vt:lpstr>白石区03公立02幼稚園</vt:lpstr>
      <vt:lpstr>豊平区01私立01保育所</vt:lpstr>
      <vt:lpstr>豊平区01私立02幼稚園</vt:lpstr>
      <vt:lpstr>豊平区01私立03認定こども園</vt:lpstr>
      <vt:lpstr>豊平区01私立04小規模A・B・C</vt:lpstr>
      <vt:lpstr>豊平区01私立06事業所内</vt:lpstr>
      <vt:lpstr>豊平区03公立01保育所</vt:lpstr>
      <vt:lpstr>豊平区03公立02幼稚園</vt:lpstr>
      <vt:lpstr>北区01私立01保育所</vt:lpstr>
      <vt:lpstr>北区01私立02幼稚園</vt:lpstr>
      <vt:lpstr>北区01私立03認定こども園</vt:lpstr>
      <vt:lpstr>北区01私立04小規模A・B・C</vt:lpstr>
      <vt:lpstr>北区01私立05家庭的</vt:lpstr>
      <vt:lpstr>北区03公立01保育所</vt:lpstr>
      <vt:lpstr>北区03公立02幼稚園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333.中内　康太</dc:creator>
  <cp:lastModifiedBy>鈴木 和悠</cp:lastModifiedBy>
  <cp:lastPrinted>2023-03-04T11:46:03Z</cp:lastPrinted>
  <dcterms:created xsi:type="dcterms:W3CDTF">2008-04-28T05:28:49Z</dcterms:created>
  <dcterms:modified xsi:type="dcterms:W3CDTF">2023-03-13T11:03:30Z</dcterms:modified>
</cp:coreProperties>
</file>