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75" windowWidth="23355" windowHeight="9075" activeTab="0"/>
  </bookViews>
  <sheets>
    <sheet name="最低基準調書（小規模型事業所内保育事業）" sheetId="1" r:id="rId1"/>
  </sheets>
  <definedNames>
    <definedName name="_xlfn.IFERROR" hidden="1">#NAME?</definedName>
    <definedName name="_xlnm.Print_Area" localSheetId="0">'最低基準調書（小規模型事業所内保育事業）'!$A:$AE</definedName>
  </definedNames>
  <calcPr fullCalcOnLoad="1"/>
</workbook>
</file>

<file path=xl/sharedStrings.xml><?xml version="1.0" encoding="utf-8"?>
<sst xmlns="http://schemas.openxmlformats.org/spreadsheetml/2006/main" count="395" uniqueCount="223">
  <si>
    <t>利用定員</t>
  </si>
  <si>
    <t>設備</t>
  </si>
  <si>
    <t>乳児室</t>
  </si>
  <si>
    <t>ほふく室</t>
  </si>
  <si>
    <t>保育室又は遊戯室</t>
  </si>
  <si>
    <t>１</t>
  </si>
  <si>
    <t>その他</t>
  </si>
  <si>
    <t>合計</t>
  </si>
  <si>
    <t>０歳</t>
  </si>
  <si>
    <t>１歳</t>
  </si>
  <si>
    <t>２歳</t>
  </si>
  <si>
    <t>３歳</t>
  </si>
  <si>
    <t>４歳</t>
  </si>
  <si>
    <t>５歳</t>
  </si>
  <si>
    <t>２</t>
  </si>
  <si>
    <t>耐火建築物</t>
  </si>
  <si>
    <t>準耐火建築物</t>
  </si>
  <si>
    <t>建築基準法第２条第９号の２に規定する耐火建築物</t>
  </si>
  <si>
    <t>Ａ</t>
  </si>
  <si>
    <t>①</t>
  </si>
  <si>
    <t>②</t>
  </si>
  <si>
    <t>③</t>
  </si>
  <si>
    <t>④</t>
  </si>
  <si>
    <t>⑤</t>
  </si>
  <si>
    <t>基準面積</t>
  </si>
  <si>
    <t>実面積</t>
  </si>
  <si>
    <t>Ｂ</t>
  </si>
  <si>
    <t>Ｃ</t>
  </si>
  <si>
    <t>＝</t>
  </si>
  <si>
    <t>●</t>
  </si>
  <si>
    <t>適否</t>
  </si>
  <si>
    <t>０歳の園児×3.3㎡</t>
  </si>
  <si>
    <t>１歳の園児×3.3㎡</t>
  </si>
  <si>
    <t>保育室等の種類</t>
  </si>
  <si>
    <t>保育室等の</t>
  </si>
  <si>
    <t>審査事項</t>
  </si>
  <si>
    <t>⑥</t>
  </si>
  <si>
    <t>便所</t>
  </si>
  <si>
    <t>実保有額</t>
  </si>
  <si>
    <t>職員</t>
  </si>
  <si>
    <t>常勤</t>
  </si>
  <si>
    <t>非常勤</t>
  </si>
  <si>
    <t>配置数</t>
  </si>
  <si>
    <t>勤務時間</t>
  </si>
  <si>
    <t>常勤換算値</t>
  </si>
  <si>
    <t>配置基準</t>
  </si>
  <si>
    <t>全体数</t>
  </si>
  <si>
    <t>→</t>
  </si>
  <si>
    <t>調理員の配置基準</t>
  </si>
  <si>
    <t>基礎情報</t>
  </si>
  <si>
    <t>調理業務従事者</t>
  </si>
  <si>
    <t>調理員</t>
  </si>
  <si>
    <t>嘱託医等</t>
  </si>
  <si>
    <t>嘱託医</t>
  </si>
  <si>
    <t>嘱託歯科医</t>
  </si>
  <si>
    <t>嘱託の有無</t>
  </si>
  <si>
    <t>施設名</t>
  </si>
  <si>
    <t>区</t>
  </si>
  <si>
    <t>３</t>
  </si>
  <si>
    <t>４</t>
  </si>
  <si>
    <t>整備区分</t>
  </si>
  <si>
    <t>新設</t>
  </si>
  <si>
    <t>運営開始年月日</t>
  </si>
  <si>
    <t>年</t>
  </si>
  <si>
    <t>月</t>
  </si>
  <si>
    <t>日</t>
  </si>
  <si>
    <t>所在区</t>
  </si>
  <si>
    <t>５</t>
  </si>
  <si>
    <t>隠し列</t>
  </si>
  <si>
    <t>設置場所</t>
  </si>
  <si>
    <t>常用</t>
  </si>
  <si>
    <t>避難用</t>
  </si>
  <si>
    <t>保育室等の面積</t>
  </si>
  <si>
    <t>保有資金</t>
  </si>
  <si>
    <t>必要保有資金</t>
  </si>
  <si>
    <t>純資産</t>
  </si>
  <si>
    <t>資産</t>
  </si>
  <si>
    <t>負債</t>
  </si>
  <si>
    <t>⑦</t>
  </si>
  <si>
    <t>～</t>
  </si>
  <si>
    <t>収支（直近３決算期）</t>
  </si>
  <si>
    <t>調理室以外の部分と調理室の部分が耐火構造の床若しくは壁又は特定防火設備で区画されている。</t>
  </si>
  <si>
    <t>設置あり</t>
  </si>
  <si>
    <t>設置なし</t>
  </si>
  <si>
    <t>スプリンクラー設備その他これに類するもので自動式のものが設けられている。</t>
  </si>
  <si>
    <t>調理用器具の種類に応じて有効な自動消火装置が設けられ、かつ、調理室の外部への延焼を防止するために必要な措置が講じられている。</t>
  </si>
  <si>
    <t>⑧</t>
  </si>
  <si>
    <t>調理室が設置されているか。
また、保育室等を３階以上の階に設置する場合の基準を満たしているか。</t>
  </si>
  <si>
    <t>建物の種類・構造等</t>
  </si>
  <si>
    <t>壁及び天井の室内に面する部分の仕上げが不燃材料で行われている。</t>
  </si>
  <si>
    <t>カーテン、敷物、建具等で可燃性のものについて防炎処理が施されている。</t>
  </si>
  <si>
    <t>設置階</t>
  </si>
  <si>
    <t>保育室等を２階以上の階に設置する場合は、耐火建築物又は準耐火建築物（イ準耐）であるか。
保育室等を３階以上の階に設置する場合は、壁等について必要な基準を満たしているか。</t>
  </si>
  <si>
    <r>
      <t>建築基準法第２条第９号の３に規定する準耐火建築物</t>
    </r>
    <r>
      <rPr>
        <sz val="6"/>
        <color indexed="8"/>
        <rFont val="ＭＳ ゴシック"/>
        <family val="3"/>
      </rPr>
      <t>(同号ロに該当する準耐火建築物を除く。)</t>
    </r>
  </si>
  <si>
    <t>⑨</t>
  </si>
  <si>
    <t>警報・通報設備</t>
  </si>
  <si>
    <t>非常警報器具又は非常警報設備及び消防機関へ火災を通報する設備が設けられている。</t>
  </si>
  <si>
    <t>⑩</t>
  </si>
  <si>
    <t>次の施設及び設備が避難上有効な位置、かつ、保育室等からそのうちの一の施設又は設備に至る歩行距離が30メートル以下となるように設けられている。</t>
  </si>
  <si>
    <t>屋内階段</t>
  </si>
  <si>
    <t>屋内避難階段</t>
  </si>
  <si>
    <t>屋内特別避難階段</t>
  </si>
  <si>
    <t>屋外避難階段</t>
  </si>
  <si>
    <t>屋外特別避難階段</t>
  </si>
  <si>
    <t>待避上有効なバルコニー</t>
  </si>
  <si>
    <t>屋外傾斜路(準耐火構造)</t>
  </si>
  <si>
    <t>屋外傾斜路(準耐火構造)に準ずる設備</t>
  </si>
  <si>
    <t>屋外傾斜路(耐火構造)</t>
  </si>
  <si>
    <t>屋外階段</t>
  </si>
  <si>
    <t>屋外傾斜路(耐火構造)に準ずる設備</t>
  </si>
  <si>
    <t>２階</t>
  </si>
  <si>
    <t>３階</t>
  </si>
  <si>
    <t>Ａ常</t>
  </si>
  <si>
    <t>Ａ避</t>
  </si>
  <si>
    <t>Ｂ常</t>
  </si>
  <si>
    <t>Ｂ避</t>
  </si>
  <si>
    <t>⑪</t>
  </si>
  <si>
    <t>⑫</t>
  </si>
  <si>
    <t>常</t>
  </si>
  <si>
    <t>避</t>
  </si>
  <si>
    <t>４階～</t>
  </si>
  <si>
    <t>○</t>
  </si>
  <si>
    <t>×</t>
  </si>
  <si>
    <t>参</t>
  </si>
  <si>
    <t>照</t>
  </si>
  <si>
    <t>実</t>
  </si>
  <si>
    <t>階</t>
  </si>
  <si>
    <t>結</t>
  </si>
  <si>
    <t>果</t>
  </si>
  <si>
    <t>保育室等を２階以上の階に設置する場合に、転落防止用設備が設置されているか。</t>
  </si>
  <si>
    <t>保育室等その他子どもが出入りし、又は通行する場所に、子どもの転落事故を防止する次の設備が設けられている。</t>
  </si>
  <si>
    <t>保育室等を３階以上の階に設置する場合に、警報設備等が設置されているか。</t>
  </si>
  <si>
    <t>保育室等を２階以上の階に設置する場合に必要な、常用、避難用の施設又は設備が設置されているか。
また、保育室等を３階以上の階に設置する場合は、これらの施設又は設備が避難上有効な位置等に設けられているか。</t>
  </si>
  <si>
    <t>令和</t>
  </si>
  <si>
    <t>認可外保育施設からの移行</t>
  </si>
  <si>
    <t>３号</t>
  </si>
  <si>
    <t>-</t>
  </si>
  <si>
    <t>管理者（施設長）</t>
  </si>
  <si>
    <t>社会福祉法人</t>
  </si>
  <si>
    <t>学校法人</t>
  </si>
  <si>
    <t>事業主体</t>
  </si>
  <si>
    <t>無</t>
  </si>
  <si>
    <t>有</t>
  </si>
  <si>
    <t>保育士資格の有無</t>
  </si>
  <si>
    <t>受講済み</t>
  </si>
  <si>
    <t>未受講</t>
  </si>
  <si>
    <t>初任保育所長等研修の受講</t>
  </si>
  <si>
    <t>認可保育所等での勤務経験</t>
  </si>
  <si>
    <t>認可保育所等で２年以上の勤務経験がある</t>
  </si>
  <si>
    <t>管理者が認可要綱に規定する要件を満たしているか</t>
  </si>
  <si>
    <t>保育従事者（保育士）</t>
  </si>
  <si>
    <t>※管理者を除く数で入力すること</t>
  </si>
  <si>
    <t>調理業務を委託する場合は栄養士（又は管理栄養士）が配置されているか。</t>
  </si>
  <si>
    <t>屋外遊戯場</t>
  </si>
  <si>
    <t>敷地内屋上</t>
  </si>
  <si>
    <t>敷地内地上</t>
  </si>
  <si>
    <t>敷地外（代替地）</t>
  </si>
  <si>
    <t>代替地詳細</t>
  </si>
  <si>
    <t>直線距離</t>
  </si>
  <si>
    <t>公園名</t>
  </si>
  <si>
    <t>所在地</t>
  </si>
  <si>
    <t>１歳以上の園児×3.3㎡</t>
  </si>
  <si>
    <t>※保育室等の設置階が３階以上の場合、以下も入力すること。</t>
  </si>
  <si>
    <t>※保育室等の設置階が２階以上の場合、入力すること。</t>
  </si>
  <si>
    <t>※保育室等の設置階が３階以上の場合、入力すること。</t>
  </si>
  <si>
    <t>設置者の資金状況</t>
  </si>
  <si>
    <t>連携施設</t>
  </si>
  <si>
    <t>確保の有無</t>
  </si>
  <si>
    <t>連携の内容</t>
  </si>
  <si>
    <t>保育内容の支援</t>
  </si>
  <si>
    <t>代替保育</t>
  </si>
  <si>
    <t>卒園後の受け皿</t>
  </si>
  <si>
    <t>経過措置適用</t>
  </si>
  <si>
    <t>受け皿確保枠数</t>
  </si>
  <si>
    <t>６</t>
  </si>
  <si>
    <t>屋外遊戯場の面積が条例に規定する基準以上確保されているか。
また、代替地とする場合、その距離等は適切か（おおむね300ｍ以内）</t>
  </si>
  <si>
    <t>既に運営している場合は施設の運営開始年月日</t>
  </si>
  <si>
    <t>開設年月日</t>
  </si>
  <si>
    <t>直近年度決算期</t>
  </si>
  <si>
    <t>決算額</t>
  </si>
  <si>
    <t>直近前年度決算期</t>
  </si>
  <si>
    <t>直近前々年度決算期</t>
  </si>
  <si>
    <t>年齢別に必要な室の面積が確保されているか。
※乳児室及びほふく室の基準面積は、２歳未満の園児のうち、ほふくをするか、しないかにより判定するため、合計面積が基準を満たしていれば適とする。</t>
  </si>
  <si>
    <t>便所が設置されているか。</t>
  </si>
  <si>
    <t>保育士資格を有する保育従事者が配置されているか。</t>
  </si>
  <si>
    <t>医師、歯科医師に嘱託しているか。</t>
  </si>
  <si>
    <t>条例に規定する機能の全てに関し、連携施設を確保しているか。</t>
  </si>
  <si>
    <t>※敷地外（代替地）を選択した場合、以下も入力すること。</t>
  </si>
  <si>
    <t>従業員枠</t>
  </si>
  <si>
    <t>地域枠</t>
  </si>
  <si>
    <t>最低基準調書【小規模型事業所内保育事業】</t>
  </si>
  <si>
    <t>その他法人</t>
  </si>
  <si>
    <t>法人設立年月日</t>
  </si>
  <si>
    <t>札幌市が内示した利用定員と一致しているか
３歳以上の従業員枠についても札幌市との協議内容と一致しているか</t>
  </si>
  <si>
    <t>調理業務委託による自園調理</t>
  </si>
  <si>
    <t>連携施設等からの搬入</t>
  </si>
  <si>
    <t>調理員直接雇用による自園調理</t>
  </si>
  <si>
    <t>栄養士</t>
  </si>
  <si>
    <t>給食提供方法</t>
  </si>
  <si>
    <t>調理室（外部搬入の場合は調理設備)</t>
  </si>
  <si>
    <t>避難用設備等</t>
  </si>
  <si>
    <t>転落防止用設備</t>
  </si>
  <si>
    <t>④</t>
  </si>
  <si>
    <t>※勤務時間の欄で、常勤は就業規則等で定める１人当たり１か月の勤務時間、非常勤は対象
　職員の全員の１か月の勤務時間合計を入力</t>
  </si>
  <si>
    <t>配置の有無</t>
  </si>
  <si>
    <t>※下段の対象となる非常勤職員については、上段「年齢別配置基準」の人数及び勤務時間には
　含めないこと。</t>
  </si>
  <si>
    <t>※以下、該当する場合のみ入力</t>
  </si>
  <si>
    <t>常勤換算値（Ａ) ＜ 配置基準（Ｂ）</t>
  </si>
  <si>
    <r>
      <t>＜開園時点における</t>
    </r>
    <r>
      <rPr>
        <b/>
        <u val="single"/>
        <sz val="9"/>
        <color indexed="8"/>
        <rFont val="ＭＳ ゴシック"/>
        <family val="3"/>
      </rPr>
      <t>在園予定児童数</t>
    </r>
    <r>
      <rPr>
        <sz val="9"/>
        <color indexed="8"/>
        <rFont val="ＭＳ ゴシック"/>
        <family val="3"/>
      </rPr>
      <t>を入力＞</t>
    </r>
  </si>
  <si>
    <t>２歳の園児×1.98㎡</t>
  </si>
  <si>
    <t>保育室</t>
  </si>
  <si>
    <t>遊戯室</t>
  </si>
  <si>
    <t>年間事業費</t>
  </si>
  <si>
    <t>の1/12</t>
  </si>
  <si>
    <t>月額賃借料</t>
  </si>
  <si>
    <t>×12</t>
  </si>
  <si>
    <t>上記「年齢別配置基準」に
含まれない非常勤保育士の配置</t>
  </si>
  <si>
    <t xml:space="preserve">配置基準 </t>
  </si>
  <si>
    <t>（月</t>
  </si>
  <si>
    <t xml:space="preserve"> 時間以上の勤務とすること)</t>
  </si>
  <si>
    <t>債務超過の状態にないか。</t>
  </si>
  <si>
    <t>直近の決算期において、３期連続の損失計上がないか。</t>
  </si>
  <si>
    <t>必要な資金を保有しているか。
※社会福祉法人又は学校法人の場合は、①Ｂのみ記載（それ以外は記載不要）。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</si>
</sst>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階&quot;\)"/>
    <numFmt numFmtId="177" formatCode="0&quot;階&quot;&quot;建&quot;&quot;て&quot;"/>
    <numFmt numFmtId="178" formatCode="0&quot;人&quot;"/>
    <numFmt numFmtId="179" formatCode="0&quot;階&quot;"/>
    <numFmt numFmtId="180" formatCode="0&quot;㎡&quot;"/>
    <numFmt numFmtId="181" formatCode="0.00&quot;㎡&quot;"/>
    <numFmt numFmtId="182" formatCode="0&quot;年&quot;"/>
    <numFmt numFmtId="183" formatCode="&quot;(&quot;0&quot;人)&quot;"/>
    <numFmt numFmtId="184" formatCode="0&quot;ｍ&quot;"/>
    <numFmt numFmtId="185" formatCode="0.0&quot;㎡&quot;"/>
    <numFmt numFmtId="186" formatCode="0.00&quot;h&quot;"/>
    <numFmt numFmtId="187" formatCode="0.00_ "/>
    <numFmt numFmtId="188" formatCode="&quot;☎&quot;000\-0000"/>
    <numFmt numFmtId="189" formatCode="0.0"/>
    <numFmt numFmtId="190" formatCode="0&quot;m&quot;"/>
    <numFmt numFmtId="191" formatCode="0&quot;h&quot;"/>
    <numFmt numFmtId="192" formatCode="0&quot;時&quot;&quot;間&quot;"/>
    <numFmt numFmtId="193" formatCode="#,##0_ ;[Red]\-#,##0&quot;円&quot;"/>
    <numFmt numFmtId="194" formatCode="#,##0_ &quot;円&quot;"/>
    <numFmt numFmtId="195" formatCode="0_ "/>
  </numFmts>
  <fonts count="62">
    <font>
      <sz val="11"/>
      <color indexed="8"/>
      <name val="Calibri"/>
      <family val="3"/>
    </font>
    <font>
      <sz val="9"/>
      <color indexed="8"/>
      <name val="ＭＳ Ｐゴシック"/>
      <family val="3"/>
    </font>
    <font>
      <sz val="11"/>
      <name val="ＭＳ Ｐゴシック"/>
      <family val="3"/>
    </font>
    <font>
      <sz val="10"/>
      <name val="ＭＳ ゴシック"/>
      <family val="3"/>
    </font>
    <font>
      <sz val="11"/>
      <color indexed="8"/>
      <name val="ＭＳ 明朝"/>
      <family val="1"/>
    </font>
    <font>
      <sz val="10"/>
      <color indexed="8"/>
      <name val="ＭＳ ゴシック"/>
      <family val="3"/>
    </font>
    <font>
      <sz val="8"/>
      <color indexed="8"/>
      <name val="ＭＳ ゴシック"/>
      <family val="3"/>
    </font>
    <font>
      <sz val="6"/>
      <name val="ＭＳ Ｐゴシック"/>
      <family val="3"/>
    </font>
    <font>
      <sz val="20"/>
      <color indexed="8"/>
      <name val="ＭＳ ゴシック"/>
      <family val="3"/>
    </font>
    <font>
      <sz val="12"/>
      <color indexed="8"/>
      <name val="ＭＳ ゴシック"/>
      <family val="3"/>
    </font>
    <font>
      <sz val="18"/>
      <color indexed="8"/>
      <name val="ＭＳ ゴシック"/>
      <family val="3"/>
    </font>
    <font>
      <sz val="6"/>
      <color indexed="8"/>
      <name val="ＭＳ ゴシック"/>
      <family val="3"/>
    </font>
    <font>
      <b/>
      <sz val="9"/>
      <color indexed="8"/>
      <name val="ＭＳ ゴシック"/>
      <family val="3"/>
    </font>
    <font>
      <b/>
      <sz val="10"/>
      <color indexed="8"/>
      <name val="ＭＳ ゴシック"/>
      <family val="3"/>
    </font>
    <font>
      <sz val="11"/>
      <color indexed="8"/>
      <name val="ＭＳ ゴシック"/>
      <family val="3"/>
    </font>
    <font>
      <b/>
      <sz val="10"/>
      <name val="ＭＳ ゴシック"/>
      <family val="3"/>
    </font>
    <font>
      <sz val="9"/>
      <color indexed="8"/>
      <name val="ＭＳ ゴシック"/>
      <family val="3"/>
    </font>
    <font>
      <u val="single"/>
      <sz val="9"/>
      <color indexed="8"/>
      <name val="ＭＳ ゴシック"/>
      <family val="3"/>
    </font>
    <font>
      <b/>
      <u val="single"/>
      <sz val="9"/>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ゴシック"/>
      <family val="3"/>
    </font>
    <font>
      <sz val="10"/>
      <color indexed="10"/>
      <name val="ＭＳ ゴシック"/>
      <family val="3"/>
    </font>
    <font>
      <sz val="9"/>
      <color indexed="10"/>
      <name val="ＭＳ ゴシック"/>
      <family val="3"/>
    </font>
    <font>
      <b/>
      <sz val="9"/>
      <color indexed="10"/>
      <name val="ＭＳ ゴシック"/>
      <family val="3"/>
    </font>
    <font>
      <sz val="9"/>
      <name val="Meiryo UI"/>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color theme="0"/>
      <name val="ＭＳ ゴシック"/>
      <family val="3"/>
    </font>
    <font>
      <sz val="10"/>
      <color rgb="FFFF0000"/>
      <name val="ＭＳ ゴシック"/>
      <family val="3"/>
    </font>
    <font>
      <sz val="9"/>
      <color rgb="FFFF0000"/>
      <name val="ＭＳ ゴシック"/>
      <family val="3"/>
    </font>
    <font>
      <b/>
      <sz val="9"/>
      <color rgb="FFFF00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CC"/>
        <bgColor indexed="64"/>
      </patternFill>
    </fill>
    <fill>
      <patternFill patternType="solid">
        <fgColor theme="8" tint="0.599990010261535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hair"/>
      <bottom>
        <color indexed="63"/>
      </bottom>
    </border>
    <border>
      <left style="hair"/>
      <right style="hair"/>
      <top style="hair"/>
      <bottom style="hair"/>
    </border>
    <border>
      <left>
        <color indexed="63"/>
      </left>
      <right>
        <color indexed="63"/>
      </right>
      <top style="hair"/>
      <bottom style="hair"/>
    </border>
    <border>
      <left>
        <color indexed="63"/>
      </left>
      <right style="hair"/>
      <top style="hair"/>
      <bottom>
        <color indexed="63"/>
      </bottom>
    </border>
    <border>
      <left style="hair"/>
      <right>
        <color indexed="63"/>
      </right>
      <top>
        <color indexed="63"/>
      </top>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left style="double"/>
      <right>
        <color indexed="63"/>
      </right>
      <top style="hair"/>
      <bottom style="hair"/>
    </border>
    <border>
      <left style="hair"/>
      <right style="double"/>
      <top style="hair"/>
      <bottom style="hair"/>
    </border>
    <border diagonalUp="1">
      <left style="hair"/>
      <right style="hair"/>
      <top style="hair"/>
      <bottom style="hair"/>
      <diagonal style="hair"/>
    </border>
    <border diagonalUp="1">
      <left style="hair"/>
      <right style="double"/>
      <top style="hair"/>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4" fillId="0" borderId="0">
      <alignment vertical="center"/>
      <protection/>
    </xf>
    <xf numFmtId="0" fontId="57" fillId="32" borderId="0" applyNumberFormat="0" applyBorder="0" applyAlignment="0" applyProtection="0"/>
  </cellStyleXfs>
  <cellXfs count="357">
    <xf numFmtId="0" fontId="0" fillId="0" borderId="0" xfId="0" applyFont="1" applyAlignment="1">
      <alignment/>
    </xf>
    <xf numFmtId="0" fontId="5" fillId="33" borderId="0" xfId="0" applyFont="1" applyFill="1" applyBorder="1" applyAlignment="1" applyProtection="1">
      <alignment horizontal="left" vertical="center"/>
      <protection/>
    </xf>
    <xf numFmtId="0" fontId="5" fillId="0" borderId="0" xfId="0" applyFont="1" applyAlignment="1">
      <alignment horizontal="center" vertical="center"/>
    </xf>
    <xf numFmtId="0" fontId="5" fillId="0" borderId="0" xfId="0" applyFont="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vertical="center" wrapText="1"/>
    </xf>
    <xf numFmtId="0" fontId="5" fillId="34" borderId="14" xfId="0" applyFont="1" applyFill="1" applyBorder="1" applyAlignment="1" quotePrefix="1">
      <alignment horizontal="center" vertical="center"/>
    </xf>
    <xf numFmtId="0" fontId="5" fillId="33" borderId="15" xfId="0" applyFont="1" applyFill="1" applyBorder="1" applyAlignment="1">
      <alignment horizontal="center" vertical="center"/>
    </xf>
    <xf numFmtId="0" fontId="6" fillId="0" borderId="0" xfId="0" applyFont="1" applyAlignment="1">
      <alignment horizontal="left" vertical="center"/>
    </xf>
    <xf numFmtId="0" fontId="58" fillId="33" borderId="12" xfId="0" applyFont="1" applyFill="1" applyBorder="1" applyAlignment="1">
      <alignment horizontal="center" vertical="center"/>
    </xf>
    <xf numFmtId="0" fontId="5" fillId="35" borderId="0" xfId="0" applyFont="1" applyFill="1" applyAlignment="1">
      <alignment horizontal="left" vertical="center"/>
    </xf>
    <xf numFmtId="0" fontId="6" fillId="35" borderId="0" xfId="0" applyFont="1" applyFill="1" applyAlignment="1">
      <alignment horizontal="center" vertical="center"/>
    </xf>
    <xf numFmtId="0" fontId="58" fillId="33" borderId="0" xfId="0" applyFont="1" applyFill="1" applyBorder="1" applyAlignment="1">
      <alignment horizontal="center" vertical="center"/>
    </xf>
    <xf numFmtId="0" fontId="3" fillId="36" borderId="16" xfId="0" applyFont="1" applyFill="1" applyBorder="1" applyAlignment="1" applyProtection="1">
      <alignment horizontal="center" vertical="center"/>
      <protection locked="0"/>
    </xf>
    <xf numFmtId="0" fontId="5" fillId="35" borderId="16" xfId="0" applyFont="1" applyFill="1" applyBorder="1" applyAlignment="1">
      <alignment horizontal="center" vertical="center"/>
    </xf>
    <xf numFmtId="0" fontId="5" fillId="0" borderId="0" xfId="0" applyFont="1" applyBorder="1" applyAlignment="1">
      <alignment horizontal="left" vertical="center"/>
    </xf>
    <xf numFmtId="0" fontId="5" fillId="33" borderId="0" xfId="0" applyFont="1" applyFill="1" applyBorder="1" applyAlignment="1" applyProtection="1">
      <alignment horizontal="center" vertical="center"/>
      <protection/>
    </xf>
    <xf numFmtId="0" fontId="8" fillId="33" borderId="17" xfId="0" applyFont="1" applyFill="1" applyBorder="1" applyAlignment="1">
      <alignment vertical="center"/>
    </xf>
    <xf numFmtId="0" fontId="6" fillId="33" borderId="17" xfId="0" applyFont="1" applyFill="1" applyBorder="1" applyAlignment="1">
      <alignment vertical="top" wrapText="1"/>
    </xf>
    <xf numFmtId="0" fontId="58"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5" borderId="0" xfId="0" applyFont="1" applyFill="1" applyBorder="1" applyAlignment="1">
      <alignment horizontal="center" vertical="center"/>
    </xf>
    <xf numFmtId="0" fontId="6" fillId="35" borderId="0" xfId="0" applyFont="1" applyFill="1" applyAlignment="1">
      <alignment horizontal="left" vertical="center"/>
    </xf>
    <xf numFmtId="0" fontId="5" fillId="35" borderId="14" xfId="0" applyFont="1" applyFill="1" applyBorder="1" applyAlignment="1">
      <alignment horizontal="center" vertical="center"/>
    </xf>
    <xf numFmtId="0" fontId="5" fillId="35" borderId="16" xfId="0" applyFont="1" applyFill="1" applyBorder="1" applyAlignment="1">
      <alignment horizontal="left" vertical="center"/>
    </xf>
    <xf numFmtId="0" fontId="5" fillId="34" borderId="15" xfId="0" applyFont="1" applyFill="1" applyBorder="1" applyAlignment="1">
      <alignment horizontal="center" vertical="center"/>
    </xf>
    <xf numFmtId="0" fontId="5" fillId="34" borderId="18" xfId="0" applyFont="1" applyFill="1" applyBorder="1" applyAlignment="1">
      <alignment horizontal="center" vertical="center"/>
    </xf>
    <xf numFmtId="0" fontId="59" fillId="33" borderId="17" xfId="0" applyFont="1" applyFill="1" applyBorder="1" applyAlignment="1">
      <alignment vertical="center"/>
    </xf>
    <xf numFmtId="0" fontId="5" fillId="0" borderId="0" xfId="0" applyFont="1" applyFill="1" applyAlignment="1">
      <alignment horizontal="left" vertical="center"/>
    </xf>
    <xf numFmtId="0" fontId="60" fillId="33" borderId="10" xfId="0" applyFont="1" applyFill="1" applyBorder="1" applyAlignment="1">
      <alignment vertical="center"/>
    </xf>
    <xf numFmtId="0" fontId="5" fillId="33" borderId="19" xfId="0" applyFont="1" applyFill="1" applyBorder="1" applyAlignment="1">
      <alignment horizontal="center" vertical="center"/>
    </xf>
    <xf numFmtId="179" fontId="58" fillId="33" borderId="12" xfId="0" applyNumberFormat="1" applyFont="1" applyFill="1" applyBorder="1" applyAlignment="1">
      <alignment horizontal="center" vertical="center" wrapText="1"/>
    </xf>
    <xf numFmtId="0" fontId="5" fillId="34" borderId="16" xfId="0" applyFont="1" applyFill="1" applyBorder="1" applyAlignment="1">
      <alignment horizontal="center" vertical="center"/>
    </xf>
    <xf numFmtId="0" fontId="5" fillId="36" borderId="16" xfId="0" applyFont="1" applyFill="1" applyBorder="1" applyAlignment="1" applyProtection="1">
      <alignment horizontal="center" vertical="center"/>
      <protection locked="0"/>
    </xf>
    <xf numFmtId="0" fontId="5" fillId="33" borderId="17"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6" xfId="0" applyFont="1" applyFill="1" applyBorder="1" applyAlignment="1" applyProtection="1">
      <alignment horizontal="center" vertical="center"/>
      <protection/>
    </xf>
    <xf numFmtId="0" fontId="5" fillId="33" borderId="11" xfId="0" applyFont="1" applyFill="1" applyBorder="1" applyAlignment="1">
      <alignment horizontal="center" vertical="center"/>
    </xf>
    <xf numFmtId="0" fontId="5" fillId="33" borderId="17"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8" xfId="0" applyFont="1" applyFill="1" applyBorder="1" applyAlignment="1">
      <alignment horizontal="left" vertical="center"/>
    </xf>
    <xf numFmtId="0" fontId="5" fillId="35" borderId="0" xfId="0" applyFont="1" applyFill="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9"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0" xfId="0" applyFont="1" applyFill="1" applyBorder="1" applyAlignment="1">
      <alignment horizontal="left" vertical="center"/>
    </xf>
    <xf numFmtId="0" fontId="5" fillId="0" borderId="0" xfId="0" applyFont="1" applyFill="1" applyAlignment="1">
      <alignment horizontal="center" vertical="center"/>
    </xf>
    <xf numFmtId="0" fontId="5" fillId="33" borderId="10" xfId="0" applyFont="1" applyFill="1" applyBorder="1" applyAlignment="1" applyProtection="1">
      <alignment horizontal="left" vertical="center"/>
      <protection/>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35" borderId="0" xfId="0" applyFont="1" applyFill="1" applyBorder="1" applyAlignment="1">
      <alignment horizontal="left" vertical="center"/>
    </xf>
    <xf numFmtId="0" fontId="5" fillId="36" borderId="14" xfId="0" applyFont="1" applyFill="1" applyBorder="1" applyAlignment="1" applyProtection="1">
      <alignment horizontal="center" vertical="center"/>
      <protection locked="0"/>
    </xf>
    <xf numFmtId="0" fontId="58"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3" borderId="12" xfId="0" applyFont="1" applyFill="1" applyBorder="1" applyAlignment="1">
      <alignment horizontal="left" vertical="center"/>
    </xf>
    <xf numFmtId="0" fontId="5" fillId="36" borderId="21" xfId="0" applyFont="1" applyFill="1" applyBorder="1" applyAlignment="1" applyProtection="1">
      <alignment horizontal="center" vertical="center"/>
      <protection locked="0"/>
    </xf>
    <xf numFmtId="0" fontId="5" fillId="33" borderId="22" xfId="0" applyFont="1" applyFill="1" applyBorder="1" applyAlignment="1">
      <alignment vertical="center"/>
    </xf>
    <xf numFmtId="0" fontId="5" fillId="33" borderId="22" xfId="0" applyFont="1" applyFill="1" applyBorder="1" applyAlignment="1">
      <alignment vertical="center" shrinkToFit="1"/>
    </xf>
    <xf numFmtId="0" fontId="5" fillId="33" borderId="0" xfId="0" applyFont="1" applyFill="1" applyBorder="1" applyAlignment="1" applyProtection="1">
      <alignment vertical="center"/>
      <protection/>
    </xf>
    <xf numFmtId="0" fontId="12" fillId="33" borderId="10" xfId="0" applyFont="1" applyFill="1" applyBorder="1" applyAlignment="1" applyProtection="1">
      <alignment horizontal="left" vertical="center"/>
      <protection/>
    </xf>
    <xf numFmtId="0" fontId="3" fillId="33" borderId="11"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xf>
    <xf numFmtId="179" fontId="5" fillId="33" borderId="20" xfId="0" applyNumberFormat="1" applyFont="1" applyFill="1" applyBorder="1" applyAlignment="1" applyProtection="1">
      <alignment vertical="center"/>
      <protection/>
    </xf>
    <xf numFmtId="179" fontId="5" fillId="33" borderId="0" xfId="0" applyNumberFormat="1" applyFont="1" applyFill="1" applyBorder="1" applyAlignment="1" applyProtection="1">
      <alignment vertical="center"/>
      <protection/>
    </xf>
    <xf numFmtId="0" fontId="58" fillId="33" borderId="0" xfId="0" applyFont="1" applyFill="1" applyBorder="1" applyAlignment="1" applyProtection="1">
      <alignment horizontal="center" vertical="center"/>
      <protection/>
    </xf>
    <xf numFmtId="0" fontId="5" fillId="35" borderId="0" xfId="0" applyFont="1" applyFill="1" applyAlignment="1">
      <alignment horizontal="center" vertical="center"/>
    </xf>
    <xf numFmtId="0" fontId="3" fillId="33" borderId="0" xfId="0" applyFont="1" applyFill="1" applyBorder="1" applyAlignment="1">
      <alignment horizontal="left" vertical="center"/>
    </xf>
    <xf numFmtId="179" fontId="5" fillId="35" borderId="16" xfId="0" applyNumberFormat="1" applyFont="1" applyFill="1" applyBorder="1" applyAlignment="1">
      <alignment horizontal="center" vertical="center"/>
    </xf>
    <xf numFmtId="0" fontId="5" fillId="37" borderId="16" xfId="0" applyFont="1" applyFill="1" applyBorder="1" applyAlignment="1" applyProtection="1">
      <alignment horizontal="center" vertical="center" wrapText="1"/>
      <protection/>
    </xf>
    <xf numFmtId="0" fontId="5" fillId="33" borderId="2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18"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1" xfId="0" applyFont="1" applyFill="1" applyBorder="1" applyAlignment="1">
      <alignment horizontal="center" vertical="top"/>
    </xf>
    <xf numFmtId="0" fontId="6" fillId="33" borderId="12" xfId="0" applyFont="1" applyFill="1" applyBorder="1" applyAlignment="1">
      <alignment horizontal="left" vertical="top"/>
    </xf>
    <xf numFmtId="0" fontId="5" fillId="35" borderId="0" xfId="0" applyFont="1" applyFill="1" applyAlignment="1">
      <alignment horizontal="center" vertical="top"/>
    </xf>
    <xf numFmtId="0" fontId="5" fillId="35" borderId="0" xfId="0" applyFont="1" applyFill="1" applyAlignment="1">
      <alignment horizontal="left" vertical="top"/>
    </xf>
    <xf numFmtId="0" fontId="6" fillId="35" borderId="0" xfId="0" applyFont="1" applyFill="1" applyAlignment="1">
      <alignment horizontal="center" vertical="top"/>
    </xf>
    <xf numFmtId="0" fontId="6" fillId="35" borderId="0" xfId="0" applyFont="1" applyFill="1" applyAlignment="1">
      <alignment horizontal="left" vertical="top"/>
    </xf>
    <xf numFmtId="0" fontId="6" fillId="0" borderId="0" xfId="0" applyFont="1" applyAlignment="1">
      <alignment horizontal="left" vertical="top"/>
    </xf>
    <xf numFmtId="0" fontId="15" fillId="33" borderId="0" xfId="0" applyFont="1" applyFill="1" applyBorder="1" applyAlignment="1" applyProtection="1">
      <alignment horizontal="left" vertical="top"/>
      <protection/>
    </xf>
    <xf numFmtId="0" fontId="13" fillId="33" borderId="0" xfId="0" applyFont="1" applyFill="1" applyBorder="1" applyAlignment="1">
      <alignment vertical="top"/>
    </xf>
    <xf numFmtId="0" fontId="6" fillId="33" borderId="0" xfId="0" applyFont="1" applyFill="1" applyBorder="1" applyAlignment="1">
      <alignment vertical="top"/>
    </xf>
    <xf numFmtId="0" fontId="6" fillId="33" borderId="0" xfId="0" applyFont="1" applyFill="1" applyBorder="1" applyAlignment="1">
      <alignment horizontal="left" vertical="center"/>
    </xf>
    <xf numFmtId="0" fontId="16" fillId="33" borderId="0" xfId="0" applyFont="1" applyFill="1" applyBorder="1" applyAlignment="1">
      <alignment vertical="center"/>
    </xf>
    <xf numFmtId="0" fontId="17" fillId="33" borderId="0" xfId="0" applyFont="1" applyFill="1" applyBorder="1" applyAlignment="1">
      <alignment vertical="center"/>
    </xf>
    <xf numFmtId="195" fontId="58" fillId="33" borderId="0" xfId="0" applyNumberFormat="1" applyFont="1" applyFill="1" applyBorder="1" applyAlignment="1">
      <alignment vertical="center"/>
    </xf>
    <xf numFmtId="0" fontId="12" fillId="33" borderId="0" xfId="0" applyFont="1" applyFill="1" applyBorder="1" applyAlignment="1">
      <alignment vertical="center"/>
    </xf>
    <xf numFmtId="0" fontId="5" fillId="0" borderId="0" xfId="0" applyFont="1" applyBorder="1" applyAlignment="1">
      <alignment horizontal="center" vertical="center"/>
    </xf>
    <xf numFmtId="0" fontId="5" fillId="33" borderId="10"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0" xfId="0" applyFont="1" applyFill="1" applyBorder="1" applyAlignment="1">
      <alignment horizontal="center" vertical="center"/>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5" borderId="0" xfId="0" applyFont="1" applyFill="1" applyAlignment="1">
      <alignment horizontal="center" vertical="center"/>
    </xf>
    <xf numFmtId="0" fontId="5" fillId="33" borderId="17" xfId="0" applyFont="1" applyFill="1" applyBorder="1" applyAlignment="1">
      <alignment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6" borderId="16" xfId="0" applyFont="1" applyFill="1" applyBorder="1" applyAlignment="1" applyProtection="1">
      <alignment horizontal="center" vertical="center"/>
      <protection locked="0"/>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10" xfId="0" applyFont="1" applyFill="1" applyBorder="1" applyAlignment="1">
      <alignment horizontal="left" vertical="center"/>
    </xf>
    <xf numFmtId="0" fontId="3" fillId="33" borderId="0" xfId="0" applyFont="1" applyFill="1" applyBorder="1" applyAlignment="1">
      <alignment horizontal="center" vertical="center"/>
    </xf>
    <xf numFmtId="0" fontId="14" fillId="34" borderId="10" xfId="0" applyFont="1" applyFill="1" applyBorder="1" applyAlignment="1">
      <alignment horizontal="right" wrapText="1"/>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0" xfId="0" applyFont="1" applyFill="1" applyBorder="1" applyAlignment="1">
      <alignment horizontal="left" vertical="center"/>
    </xf>
    <xf numFmtId="0" fontId="5" fillId="36" borderId="16" xfId="0" applyFont="1" applyFill="1" applyBorder="1" applyAlignment="1" applyProtection="1">
      <alignment horizontal="center" vertical="center"/>
      <protection locked="0"/>
    </xf>
    <xf numFmtId="0" fontId="5" fillId="33" borderId="17" xfId="0" applyFont="1" applyFill="1" applyBorder="1" applyAlignment="1">
      <alignment horizontal="center" vertical="center"/>
    </xf>
    <xf numFmtId="38" fontId="5" fillId="33" borderId="0" xfId="48" applyFont="1" applyFill="1" applyBorder="1" applyAlignment="1">
      <alignment horizontal="right" vertical="center"/>
    </xf>
    <xf numFmtId="38" fontId="5" fillId="33" borderId="0" xfId="48" applyFont="1" applyFill="1" applyBorder="1" applyAlignment="1">
      <alignment horizontal="center" vertical="center"/>
    </xf>
    <xf numFmtId="38" fontId="5" fillId="33" borderId="20" xfId="48" applyFont="1" applyFill="1" applyBorder="1" applyAlignment="1">
      <alignment horizontal="right" vertical="center"/>
    </xf>
    <xf numFmtId="38" fontId="5" fillId="33" borderId="20" xfId="48" applyFont="1" applyFill="1" applyBorder="1" applyAlignment="1">
      <alignment horizontal="center" vertical="center"/>
    </xf>
    <xf numFmtId="0" fontId="5" fillId="36" borderId="23" xfId="0" applyFont="1" applyFill="1" applyBorder="1" applyAlignment="1" applyProtection="1">
      <alignment horizontal="center" vertical="center"/>
      <protection locked="0"/>
    </xf>
    <xf numFmtId="0" fontId="5" fillId="33" borderId="23" xfId="0" applyFont="1" applyFill="1" applyBorder="1" applyAlignment="1">
      <alignment horizontal="center" vertical="center"/>
    </xf>
    <xf numFmtId="194" fontId="5" fillId="33" borderId="17" xfId="48" applyNumberFormat="1" applyFont="1" applyFill="1" applyBorder="1" applyAlignment="1" applyProtection="1">
      <alignment horizontal="center" vertical="center" shrinkToFit="1"/>
      <protection locked="0"/>
    </xf>
    <xf numFmtId="0" fontId="5" fillId="36" borderId="23" xfId="0" applyFont="1" applyFill="1" applyBorder="1" applyAlignment="1" applyProtection="1">
      <alignment horizontal="center" vertical="center"/>
      <protection locked="0"/>
    </xf>
    <xf numFmtId="0" fontId="5" fillId="34" borderId="17" xfId="0" applyFont="1" applyFill="1" applyBorder="1" applyAlignment="1">
      <alignment horizontal="left" vertical="center"/>
    </xf>
    <xf numFmtId="0" fontId="5" fillId="34" borderId="24" xfId="0" applyFont="1" applyFill="1" applyBorder="1" applyAlignment="1">
      <alignment horizontal="left" vertical="center"/>
    </xf>
    <xf numFmtId="178" fontId="5" fillId="33" borderId="25"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right" wrapText="1"/>
    </xf>
    <xf numFmtId="178" fontId="5" fillId="36" borderId="16" xfId="0" applyNumberFormat="1" applyFont="1" applyFill="1" applyBorder="1" applyAlignment="1" applyProtection="1">
      <alignment horizontal="center" vertical="center" shrinkToFit="1"/>
      <protection locked="0"/>
    </xf>
    <xf numFmtId="178" fontId="5" fillId="36" borderId="26" xfId="0" applyNumberFormat="1" applyFont="1" applyFill="1" applyBorder="1" applyAlignment="1" applyProtection="1">
      <alignment horizontal="center" vertical="center" shrinkToFit="1"/>
      <protection locked="0"/>
    </xf>
    <xf numFmtId="0" fontId="5" fillId="33" borderId="14" xfId="0" applyFont="1" applyFill="1" applyBorder="1" applyAlignment="1">
      <alignment vertical="center"/>
    </xf>
    <xf numFmtId="0" fontId="5" fillId="33" borderId="17" xfId="0" applyFont="1" applyFill="1" applyBorder="1" applyAlignment="1">
      <alignment vertical="center"/>
    </xf>
    <xf numFmtId="0" fontId="5" fillId="34" borderId="10" xfId="0" applyFont="1" applyFill="1" applyBorder="1" applyAlignment="1">
      <alignment horizontal="left" wrapText="1"/>
    </xf>
    <xf numFmtId="0" fontId="5" fillId="34" borderId="13" xfId="0" applyFont="1" applyFill="1" applyBorder="1" applyAlignment="1">
      <alignment horizontal="left" wrapText="1"/>
    </xf>
    <xf numFmtId="0" fontId="8" fillId="33" borderId="15"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3" xfId="0" applyFont="1" applyFill="1" applyBorder="1" applyAlignment="1">
      <alignment horizontal="center" vertical="center"/>
    </xf>
    <xf numFmtId="194" fontId="5" fillId="36" borderId="14" xfId="0" applyNumberFormat="1" applyFont="1" applyFill="1" applyBorder="1" applyAlignment="1" applyProtection="1">
      <alignment horizontal="center" vertical="center"/>
      <protection locked="0"/>
    </xf>
    <xf numFmtId="194" fontId="5" fillId="36" borderId="17" xfId="0" applyNumberFormat="1" applyFont="1" applyFill="1" applyBorder="1" applyAlignment="1" applyProtection="1">
      <alignment horizontal="center" vertical="center"/>
      <protection locked="0"/>
    </xf>
    <xf numFmtId="194" fontId="5" fillId="36" borderId="24" xfId="0" applyNumberFormat="1" applyFont="1" applyFill="1" applyBorder="1" applyAlignment="1" applyProtection="1">
      <alignment horizontal="center" vertical="center"/>
      <protection locked="0"/>
    </xf>
    <xf numFmtId="178" fontId="5" fillId="33" borderId="27" xfId="0" applyNumberFormat="1" applyFont="1" applyFill="1" applyBorder="1" applyAlignment="1" applyProtection="1">
      <alignment horizontal="center" vertical="center" shrinkToFit="1"/>
      <protection/>
    </xf>
    <xf numFmtId="178" fontId="5" fillId="33" borderId="28" xfId="0" applyNumberFormat="1" applyFont="1" applyFill="1" applyBorder="1" applyAlignment="1" applyProtection="1">
      <alignment horizontal="center" vertical="center" shrinkToFit="1"/>
      <protection/>
    </xf>
    <xf numFmtId="0" fontId="5" fillId="34" borderId="16" xfId="0" applyFont="1" applyFill="1" applyBorder="1" applyAlignment="1">
      <alignment horizontal="center" vertical="center"/>
    </xf>
    <xf numFmtId="0" fontId="6" fillId="33" borderId="15"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3" xfId="0" applyFont="1" applyFill="1" applyBorder="1" applyAlignment="1">
      <alignment horizontal="left" vertical="top" wrapText="1"/>
    </xf>
    <xf numFmtId="0" fontId="5" fillId="36" borderId="16" xfId="0" applyFont="1" applyFill="1" applyBorder="1" applyAlignment="1" applyProtection="1">
      <alignment horizontal="center" vertical="center"/>
      <protection locked="0"/>
    </xf>
    <xf numFmtId="194" fontId="5" fillId="36" borderId="16" xfId="0" applyNumberFormat="1" applyFont="1" applyFill="1" applyBorder="1" applyAlignment="1" applyProtection="1">
      <alignment horizontal="right" vertical="center" shrinkToFit="1"/>
      <protection locked="0"/>
    </xf>
    <xf numFmtId="194" fontId="5" fillId="33" borderId="16" xfId="0" applyNumberFormat="1" applyFont="1" applyFill="1" applyBorder="1" applyAlignment="1">
      <alignment horizontal="right" vertical="center" shrinkToFit="1"/>
    </xf>
    <xf numFmtId="0" fontId="8" fillId="33" borderId="15" xfId="0" applyFont="1" applyFill="1" applyBorder="1" applyAlignment="1" quotePrefix="1">
      <alignment horizontal="center" vertical="center"/>
    </xf>
    <xf numFmtId="0" fontId="8" fillId="33" borderId="18" xfId="0" applyFont="1" applyFill="1" applyBorder="1" applyAlignment="1" quotePrefix="1">
      <alignment horizontal="center" vertical="center"/>
    </xf>
    <xf numFmtId="0" fontId="8" fillId="33" borderId="11" xfId="0" applyFont="1" applyFill="1" applyBorder="1" applyAlignment="1" quotePrefix="1">
      <alignment horizontal="center" vertical="center"/>
    </xf>
    <xf numFmtId="0" fontId="8" fillId="33" borderId="12" xfId="0" applyFont="1" applyFill="1" applyBorder="1" applyAlignment="1" quotePrefix="1">
      <alignment horizontal="center" vertical="center"/>
    </xf>
    <xf numFmtId="0" fontId="8" fillId="33" borderId="19" xfId="0" applyFont="1" applyFill="1" applyBorder="1" applyAlignment="1" quotePrefix="1">
      <alignment horizontal="center" vertical="center"/>
    </xf>
    <xf numFmtId="0" fontId="8" fillId="33" borderId="13" xfId="0" applyFont="1" applyFill="1" applyBorder="1" applyAlignment="1" quotePrefix="1">
      <alignment horizontal="center" vertical="center"/>
    </xf>
    <xf numFmtId="0" fontId="6" fillId="33" borderId="16" xfId="0" applyFont="1" applyFill="1" applyBorder="1" applyAlignment="1">
      <alignment horizontal="left" vertical="center"/>
    </xf>
    <xf numFmtId="0" fontId="6" fillId="33" borderId="16" xfId="0" applyFont="1" applyFill="1" applyBorder="1" applyAlignment="1">
      <alignment horizontal="left" vertical="center" wrapText="1"/>
    </xf>
    <xf numFmtId="179" fontId="5" fillId="34" borderId="15" xfId="0" applyNumberFormat="1" applyFont="1" applyFill="1" applyBorder="1" applyAlignment="1">
      <alignment horizontal="center" vertical="center"/>
    </xf>
    <xf numFmtId="179" fontId="5" fillId="34" borderId="20" xfId="0" applyNumberFormat="1" applyFont="1" applyFill="1" applyBorder="1" applyAlignment="1">
      <alignment horizontal="center" vertical="center"/>
    </xf>
    <xf numFmtId="179" fontId="5" fillId="34" borderId="19" xfId="0" applyNumberFormat="1" applyFont="1" applyFill="1" applyBorder="1" applyAlignment="1">
      <alignment horizontal="center" vertical="center"/>
    </xf>
    <xf numFmtId="179" fontId="5" fillId="34" borderId="10" xfId="0" applyNumberFormat="1" applyFont="1" applyFill="1" applyBorder="1" applyAlignment="1">
      <alignment horizontal="center" vertical="center"/>
    </xf>
    <xf numFmtId="0" fontId="6" fillId="36" borderId="17" xfId="0" applyFont="1" applyFill="1" applyBorder="1" applyAlignment="1" applyProtection="1">
      <alignment horizontal="left" vertical="center"/>
      <protection locked="0"/>
    </xf>
    <xf numFmtId="0" fontId="6" fillId="36" borderId="24" xfId="0" applyFont="1" applyFill="1" applyBorder="1" applyAlignment="1" applyProtection="1">
      <alignment horizontal="left" vertical="center"/>
      <protection locked="0"/>
    </xf>
    <xf numFmtId="0" fontId="5" fillId="33" borderId="16" xfId="0" applyFont="1" applyFill="1" applyBorder="1" applyAlignment="1">
      <alignment horizontal="left" vertical="center"/>
    </xf>
    <xf numFmtId="179" fontId="5" fillId="34" borderId="16" xfId="0" applyNumberFormat="1" applyFont="1" applyFill="1" applyBorder="1" applyAlignment="1">
      <alignment horizontal="center" vertical="center"/>
    </xf>
    <xf numFmtId="0" fontId="6" fillId="36" borderId="16" xfId="0" applyFont="1" applyFill="1" applyBorder="1" applyAlignment="1" applyProtection="1">
      <alignment horizontal="left" vertical="center"/>
      <protection locked="0"/>
    </xf>
    <xf numFmtId="0" fontId="6" fillId="33" borderId="16" xfId="0" applyFont="1" applyFill="1" applyBorder="1" applyAlignment="1">
      <alignment vertical="center" wrapText="1"/>
    </xf>
    <xf numFmtId="0" fontId="58" fillId="33" borderId="22" xfId="0" applyFont="1" applyFill="1" applyBorder="1" applyAlignment="1">
      <alignment horizontal="center" vertical="center"/>
    </xf>
    <xf numFmtId="0" fontId="13" fillId="33" borderId="17" xfId="0" applyFont="1" applyFill="1" applyBorder="1" applyAlignment="1">
      <alignment horizontal="left" vertical="center"/>
    </xf>
    <xf numFmtId="0" fontId="5" fillId="36" borderId="14" xfId="0" applyFont="1" applyFill="1" applyBorder="1" applyAlignment="1" applyProtection="1">
      <alignment horizontal="left" vertical="center"/>
      <protection locked="0"/>
    </xf>
    <xf numFmtId="0" fontId="5" fillId="36" borderId="17" xfId="0" applyFont="1" applyFill="1" applyBorder="1" applyAlignment="1" applyProtection="1">
      <alignment horizontal="left" vertical="center"/>
      <protection locked="0"/>
    </xf>
    <xf numFmtId="0" fontId="5" fillId="36" borderId="24" xfId="0" applyFont="1" applyFill="1" applyBorder="1" applyAlignment="1" applyProtection="1">
      <alignment horizontal="left" vertical="center"/>
      <protection locked="0"/>
    </xf>
    <xf numFmtId="184" fontId="5" fillId="36" borderId="15" xfId="0" applyNumberFormat="1" applyFont="1" applyFill="1" applyBorder="1" applyAlignment="1" applyProtection="1">
      <alignment horizontal="center" vertical="center"/>
      <protection locked="0"/>
    </xf>
    <xf numFmtId="184" fontId="5" fillId="36" borderId="20" xfId="0" applyNumberFormat="1" applyFont="1" applyFill="1" applyBorder="1" applyAlignment="1" applyProtection="1">
      <alignment horizontal="center" vertical="center"/>
      <protection locked="0"/>
    </xf>
    <xf numFmtId="184" fontId="5" fillId="36" borderId="18" xfId="0" applyNumberFormat="1" applyFont="1" applyFill="1" applyBorder="1" applyAlignment="1" applyProtection="1">
      <alignment horizontal="center" vertical="center"/>
      <protection locked="0"/>
    </xf>
    <xf numFmtId="184" fontId="5" fillId="36" borderId="19" xfId="0" applyNumberFormat="1" applyFont="1" applyFill="1" applyBorder="1" applyAlignment="1" applyProtection="1">
      <alignment horizontal="center" vertical="center"/>
      <protection locked="0"/>
    </xf>
    <xf numFmtId="184" fontId="5" fillId="36" borderId="10" xfId="0" applyNumberFormat="1" applyFont="1" applyFill="1" applyBorder="1" applyAlignment="1" applyProtection="1">
      <alignment horizontal="center" vertical="center"/>
      <protection locked="0"/>
    </xf>
    <xf numFmtId="184" fontId="5" fillId="36" borderId="13" xfId="0" applyNumberFormat="1" applyFont="1" applyFill="1" applyBorder="1" applyAlignment="1" applyProtection="1">
      <alignment horizontal="center" vertical="center"/>
      <protection locked="0"/>
    </xf>
    <xf numFmtId="0" fontId="5" fillId="33" borderId="15" xfId="0" applyFont="1" applyFill="1" applyBorder="1" applyAlignment="1">
      <alignment horizontal="left" vertical="center"/>
    </xf>
    <xf numFmtId="0" fontId="5" fillId="33" borderId="2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2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181" fontId="5" fillId="33" borderId="20" xfId="0" applyNumberFormat="1" applyFont="1" applyFill="1" applyBorder="1" applyAlignment="1">
      <alignment horizontal="right" vertical="center"/>
    </xf>
    <xf numFmtId="181" fontId="5" fillId="33" borderId="18"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12" xfId="0" applyNumberFormat="1" applyFont="1" applyFill="1" applyBorder="1" applyAlignment="1">
      <alignment horizontal="right" vertical="center"/>
    </xf>
    <xf numFmtId="181" fontId="5" fillId="33" borderId="10" xfId="0" applyNumberFormat="1" applyFont="1" applyFill="1" applyBorder="1" applyAlignment="1">
      <alignment horizontal="right" vertical="center"/>
    </xf>
    <xf numFmtId="181" fontId="5" fillId="33" borderId="13" xfId="0" applyNumberFormat="1" applyFont="1" applyFill="1" applyBorder="1" applyAlignment="1">
      <alignment horizontal="right" vertical="center"/>
    </xf>
    <xf numFmtId="181" fontId="5" fillId="36" borderId="14" xfId="0" applyNumberFormat="1" applyFont="1" applyFill="1" applyBorder="1" applyAlignment="1" applyProtection="1">
      <alignment horizontal="right" vertical="center"/>
      <protection locked="0"/>
    </xf>
    <xf numFmtId="181" fontId="5" fillId="36" borderId="17" xfId="0" applyNumberFormat="1" applyFont="1" applyFill="1" applyBorder="1" applyAlignment="1" applyProtection="1">
      <alignment horizontal="right" vertical="center"/>
      <protection locked="0"/>
    </xf>
    <xf numFmtId="181" fontId="5" fillId="36" borderId="24" xfId="0" applyNumberFormat="1" applyFont="1" applyFill="1" applyBorder="1" applyAlignment="1" applyProtection="1">
      <alignment horizontal="right" vertical="center"/>
      <protection locked="0"/>
    </xf>
    <xf numFmtId="0" fontId="6" fillId="33" borderId="17" xfId="0" applyFont="1" applyFill="1" applyBorder="1" applyAlignment="1">
      <alignment horizontal="left" vertical="center" wrapText="1"/>
    </xf>
    <xf numFmtId="0" fontId="6" fillId="33" borderId="24" xfId="0" applyFont="1" applyFill="1" applyBorder="1" applyAlignment="1">
      <alignment horizontal="left" vertical="center" wrapText="1"/>
    </xf>
    <xf numFmtId="179" fontId="5" fillId="36" borderId="16" xfId="0" applyNumberFormat="1" applyFont="1" applyFill="1" applyBorder="1" applyAlignment="1" applyProtection="1">
      <alignment horizontal="center" vertical="center" wrapText="1"/>
      <protection locked="0"/>
    </xf>
    <xf numFmtId="0" fontId="5" fillId="33" borderId="14" xfId="0" applyFont="1" applyFill="1" applyBorder="1" applyAlignment="1">
      <alignment horizontal="left" vertical="center"/>
    </xf>
    <xf numFmtId="0" fontId="5" fillId="33" borderId="17"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24" xfId="0" applyFont="1" applyFill="1" applyBorder="1" applyAlignment="1">
      <alignment horizontal="left" vertical="center"/>
    </xf>
    <xf numFmtId="0" fontId="5" fillId="33" borderId="20"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12"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6" borderId="14" xfId="0" applyFont="1" applyFill="1" applyBorder="1" applyAlignment="1" applyProtection="1">
      <alignment horizontal="center" vertical="center"/>
      <protection locked="0"/>
    </xf>
    <xf numFmtId="0" fontId="5" fillId="36" borderId="17" xfId="0" applyFont="1" applyFill="1" applyBorder="1" applyAlignment="1" applyProtection="1">
      <alignment horizontal="center" vertical="center"/>
      <protection locked="0"/>
    </xf>
    <xf numFmtId="0" fontId="5" fillId="36" borderId="24" xfId="0" applyFont="1" applyFill="1" applyBorder="1" applyAlignment="1" applyProtection="1">
      <alignment horizontal="center" vertical="center"/>
      <protection locked="0"/>
    </xf>
    <xf numFmtId="178" fontId="5" fillId="36" borderId="14" xfId="0" applyNumberFormat="1" applyFont="1" applyFill="1" applyBorder="1" applyAlignment="1" applyProtection="1">
      <alignment horizontal="center" vertical="center"/>
      <protection locked="0"/>
    </xf>
    <xf numFmtId="178" fontId="5" fillId="36" borderId="17" xfId="0" applyNumberFormat="1" applyFont="1" applyFill="1" applyBorder="1" applyAlignment="1" applyProtection="1">
      <alignment horizontal="center" vertical="center"/>
      <protection locked="0"/>
    </xf>
    <xf numFmtId="178" fontId="5" fillId="36" borderId="24" xfId="0" applyNumberFormat="1" applyFont="1" applyFill="1" applyBorder="1" applyAlignment="1" applyProtection="1">
      <alignment horizontal="center" vertical="center"/>
      <protection locked="0"/>
    </xf>
    <xf numFmtId="192" fontId="5" fillId="36" borderId="14" xfId="0" applyNumberFormat="1" applyFont="1" applyFill="1" applyBorder="1" applyAlignment="1" applyProtection="1">
      <alignment horizontal="center" vertical="center" shrinkToFit="1"/>
      <protection locked="0"/>
    </xf>
    <xf numFmtId="192" fontId="5" fillId="36" borderId="17" xfId="0" applyNumberFormat="1" applyFont="1" applyFill="1" applyBorder="1" applyAlignment="1" applyProtection="1">
      <alignment horizontal="center" vertical="center" shrinkToFit="1"/>
      <protection locked="0"/>
    </xf>
    <xf numFmtId="192" fontId="5" fillId="36" borderId="24" xfId="0" applyNumberFormat="1" applyFont="1" applyFill="1" applyBorder="1" applyAlignment="1" applyProtection="1">
      <alignment horizontal="center" vertical="center" shrinkToFit="1"/>
      <protection locked="0"/>
    </xf>
    <xf numFmtId="178" fontId="5" fillId="33" borderId="14" xfId="0" applyNumberFormat="1" applyFont="1" applyFill="1" applyBorder="1" applyAlignment="1">
      <alignment horizontal="center" vertical="center"/>
    </xf>
    <xf numFmtId="178" fontId="5" fillId="33" borderId="17" xfId="0" applyNumberFormat="1" applyFont="1" applyFill="1" applyBorder="1" applyAlignment="1">
      <alignment horizontal="center" vertical="center"/>
    </xf>
    <xf numFmtId="178" fontId="5" fillId="33" borderId="24" xfId="0" applyNumberFormat="1" applyFont="1" applyFill="1" applyBorder="1" applyAlignment="1">
      <alignment horizontal="center" vertical="center"/>
    </xf>
    <xf numFmtId="0" fontId="5" fillId="34" borderId="23" xfId="0" applyFont="1" applyFill="1" applyBorder="1" applyAlignment="1">
      <alignment horizontal="center" vertical="center"/>
    </xf>
    <xf numFmtId="0" fontId="14" fillId="33" borderId="14" xfId="0" applyFont="1" applyFill="1" applyBorder="1" applyAlignment="1">
      <alignment horizontal="left" vertical="center" shrinkToFit="1"/>
    </xf>
    <xf numFmtId="0" fontId="14" fillId="33" borderId="17" xfId="0" applyFont="1" applyFill="1" applyBorder="1" applyAlignment="1">
      <alignment horizontal="left" vertical="center" shrinkToFit="1"/>
    </xf>
    <xf numFmtId="0" fontId="14" fillId="33" borderId="24" xfId="0" applyFont="1" applyFill="1" applyBorder="1" applyAlignment="1">
      <alignment horizontal="left" vertical="center" shrinkToFit="1"/>
    </xf>
    <xf numFmtId="0" fontId="5" fillId="33" borderId="18" xfId="0" applyFont="1" applyFill="1" applyBorder="1" applyAlignment="1">
      <alignment horizontal="left" vertical="center"/>
    </xf>
    <xf numFmtId="0" fontId="5" fillId="34" borderId="21" xfId="0" applyFont="1" applyFill="1" applyBorder="1" applyAlignment="1">
      <alignment horizontal="center" vertical="center"/>
    </xf>
    <xf numFmtId="178" fontId="5" fillId="33" borderId="16" xfId="0" applyNumberFormat="1" applyFont="1" applyFill="1" applyBorder="1" applyAlignment="1" applyProtection="1">
      <alignment horizontal="center" vertical="center" shrinkToFit="1"/>
      <protection/>
    </xf>
    <xf numFmtId="178" fontId="5" fillId="33" borderId="26" xfId="0" applyNumberFormat="1" applyFont="1" applyFill="1" applyBorder="1" applyAlignment="1" applyProtection="1">
      <alignment horizontal="center" vertical="center" shrinkToFit="1"/>
      <protection/>
    </xf>
    <xf numFmtId="178" fontId="3" fillId="0" borderId="25" xfId="0" applyNumberFormat="1" applyFont="1" applyBorder="1" applyAlignment="1">
      <alignment horizontal="center" vertical="center" shrinkToFit="1"/>
    </xf>
    <xf numFmtId="178" fontId="3" fillId="0" borderId="17" xfId="0" applyNumberFormat="1" applyFont="1" applyBorder="1" applyAlignment="1">
      <alignment horizontal="center" vertical="center" shrinkToFit="1"/>
    </xf>
    <xf numFmtId="178" fontId="3" fillId="0" borderId="24" xfId="0" applyNumberFormat="1" applyFont="1" applyBorder="1" applyAlignment="1">
      <alignment horizontal="center" vertical="center" shrinkToFit="1"/>
    </xf>
    <xf numFmtId="0" fontId="5" fillId="34" borderId="25" xfId="0"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5" fillId="33" borderId="17" xfId="0" applyFont="1" applyFill="1" applyBorder="1" applyAlignment="1">
      <alignment horizontal="right" vertical="center"/>
    </xf>
    <xf numFmtId="0" fontId="5" fillId="33" borderId="16" xfId="0" applyFont="1" applyFill="1" applyBorder="1" applyAlignment="1" applyProtection="1">
      <alignment horizontal="center" vertical="center"/>
      <protection/>
    </xf>
    <xf numFmtId="0" fontId="5" fillId="33" borderId="14" xfId="0" applyFont="1" applyFill="1" applyBorder="1" applyAlignment="1" applyProtection="1">
      <alignment horizontal="left" vertical="center"/>
      <protection/>
    </xf>
    <xf numFmtId="0" fontId="5" fillId="33" borderId="17" xfId="0" applyFont="1" applyFill="1" applyBorder="1" applyAlignment="1" applyProtection="1">
      <alignment horizontal="left" vertical="center"/>
      <protection/>
    </xf>
    <xf numFmtId="0" fontId="5" fillId="33" borderId="24" xfId="0" applyFont="1" applyFill="1" applyBorder="1" applyAlignment="1" applyProtection="1">
      <alignment horizontal="left" vertical="center"/>
      <protection/>
    </xf>
    <xf numFmtId="0" fontId="9" fillId="0" borderId="0" xfId="0" applyFont="1" applyAlignment="1">
      <alignment horizontal="left" vertical="center"/>
    </xf>
    <xf numFmtId="0" fontId="5" fillId="35" borderId="0" xfId="0" applyFont="1" applyFill="1" applyAlignment="1">
      <alignment horizontal="center" vertical="center"/>
    </xf>
    <xf numFmtId="0" fontId="10" fillId="36" borderId="14" xfId="0" applyFont="1" applyFill="1" applyBorder="1" applyAlignment="1" applyProtection="1">
      <alignment horizontal="left" vertical="center" indent="1" shrinkToFit="1"/>
      <protection locked="0"/>
    </xf>
    <xf numFmtId="0" fontId="10" fillId="36" borderId="17" xfId="0" applyFont="1" applyFill="1" applyBorder="1" applyAlignment="1" applyProtection="1">
      <alignment horizontal="left" vertical="center" indent="1" shrinkToFit="1"/>
      <protection locked="0"/>
    </xf>
    <xf numFmtId="0" fontId="10" fillId="36" borderId="24" xfId="0" applyFont="1" applyFill="1" applyBorder="1" applyAlignment="1" applyProtection="1">
      <alignment horizontal="left" vertical="center" indent="1" shrinkToFit="1"/>
      <protection locked="0"/>
    </xf>
    <xf numFmtId="0" fontId="10" fillId="36" borderId="14" xfId="0" applyFont="1" applyFill="1" applyBorder="1" applyAlignment="1" applyProtection="1">
      <alignment horizontal="center" vertical="center"/>
      <protection locked="0"/>
    </xf>
    <xf numFmtId="0" fontId="10" fillId="36" borderId="17" xfId="0" applyFont="1" applyFill="1" applyBorder="1" applyAlignment="1" applyProtection="1">
      <alignment horizontal="center" vertical="center"/>
      <protection locked="0"/>
    </xf>
    <xf numFmtId="0" fontId="10" fillId="36" borderId="24" xfId="0" applyFont="1" applyFill="1" applyBorder="1" applyAlignment="1" applyProtection="1">
      <alignment horizontal="center" vertical="center"/>
      <protection locked="0"/>
    </xf>
    <xf numFmtId="0" fontId="10" fillId="33" borderId="0" xfId="0" applyFont="1" applyFill="1" applyBorder="1" applyAlignment="1">
      <alignment horizontal="center" vertical="center"/>
    </xf>
    <xf numFmtId="0" fontId="10" fillId="33" borderId="12" xfId="0" applyFont="1" applyFill="1" applyBorder="1" applyAlignment="1">
      <alignment horizontal="center" vertical="center"/>
    </xf>
    <xf numFmtId="0" fontId="61" fillId="33" borderId="20" xfId="0" applyFont="1" applyFill="1" applyBorder="1" applyAlignment="1" applyProtection="1">
      <alignment horizontal="left" vertical="top" wrapText="1"/>
      <protection/>
    </xf>
    <xf numFmtId="181" fontId="5" fillId="36" borderId="14" xfId="0" applyNumberFormat="1" applyFont="1" applyFill="1" applyBorder="1" applyAlignment="1" applyProtection="1">
      <alignment horizontal="center" vertical="center"/>
      <protection locked="0"/>
    </xf>
    <xf numFmtId="181" fontId="5" fillId="36" borderId="17" xfId="0" applyNumberFormat="1" applyFont="1" applyFill="1" applyBorder="1" applyAlignment="1" applyProtection="1">
      <alignment horizontal="center" vertical="center"/>
      <protection locked="0"/>
    </xf>
    <xf numFmtId="181" fontId="5" fillId="36" borderId="24" xfId="0" applyNumberFormat="1" applyFont="1" applyFill="1" applyBorder="1" applyAlignment="1" applyProtection="1">
      <alignment horizontal="center" vertical="center"/>
      <protection locked="0"/>
    </xf>
    <xf numFmtId="181" fontId="5" fillId="33" borderId="14" xfId="0" applyNumberFormat="1" applyFont="1" applyFill="1" applyBorder="1" applyAlignment="1" applyProtection="1">
      <alignment horizontal="center" vertical="center"/>
      <protection/>
    </xf>
    <xf numFmtId="181" fontId="5" fillId="33" borderId="17" xfId="0" applyNumberFormat="1" applyFont="1" applyFill="1" applyBorder="1" applyAlignment="1" applyProtection="1">
      <alignment horizontal="center" vertical="center"/>
      <protection/>
    </xf>
    <xf numFmtId="181" fontId="5" fillId="33" borderId="24" xfId="0" applyNumberFormat="1" applyFont="1" applyFill="1" applyBorder="1" applyAlignment="1" applyProtection="1">
      <alignment horizontal="center" vertical="center"/>
      <protection/>
    </xf>
    <xf numFmtId="181" fontId="5" fillId="33" borderId="17" xfId="0" applyNumberFormat="1" applyFont="1" applyFill="1" applyBorder="1" applyAlignment="1">
      <alignment horizontal="center" vertical="center"/>
    </xf>
    <xf numFmtId="0" fontId="5" fillId="34" borderId="14"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11" xfId="0" applyFont="1" applyFill="1" applyBorder="1" applyAlignment="1">
      <alignment horizontal="center" vertical="center"/>
    </xf>
    <xf numFmtId="0" fontId="5" fillId="34" borderId="20"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0"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181" fontId="5" fillId="33" borderId="20" xfId="0" applyNumberFormat="1" applyFont="1" applyFill="1" applyBorder="1" applyAlignment="1">
      <alignment horizontal="center" vertical="center"/>
    </xf>
    <xf numFmtId="181" fontId="5" fillId="33" borderId="0" xfId="0" applyNumberFormat="1" applyFont="1" applyFill="1" applyBorder="1" applyAlignment="1">
      <alignment horizontal="center" vertical="center"/>
    </xf>
    <xf numFmtId="181" fontId="5" fillId="33" borderId="10" xfId="0" applyNumberFormat="1" applyFont="1" applyFill="1" applyBorder="1" applyAlignment="1">
      <alignment horizontal="center" vertical="center"/>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16" fillId="34" borderId="23" xfId="0" applyFont="1" applyFill="1" applyBorder="1" applyAlignment="1">
      <alignment horizontal="center" vertical="center"/>
    </xf>
    <xf numFmtId="0" fontId="16" fillId="33" borderId="20" xfId="0" applyFont="1" applyFill="1" applyBorder="1" applyAlignment="1">
      <alignment horizontal="left" vertical="center"/>
    </xf>
    <xf numFmtId="178" fontId="5" fillId="0" borderId="17"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0" fontId="61" fillId="33" borderId="20" xfId="0" applyFont="1" applyFill="1" applyBorder="1" applyAlignment="1" applyProtection="1">
      <alignment horizontal="left" vertical="top"/>
      <protection/>
    </xf>
    <xf numFmtId="178" fontId="5" fillId="0" borderId="25" xfId="0" applyNumberFormat="1" applyFont="1" applyBorder="1" applyAlignment="1">
      <alignment horizontal="center" vertical="center" shrinkToFit="1"/>
    </xf>
    <xf numFmtId="178" fontId="5" fillId="0" borderId="17" xfId="0" applyNumberFormat="1" applyFont="1" applyBorder="1" applyAlignment="1">
      <alignment horizontal="center" vertical="center" shrinkToFit="1"/>
    </xf>
    <xf numFmtId="178" fontId="5" fillId="0" borderId="24" xfId="0" applyNumberFormat="1" applyFont="1" applyBorder="1" applyAlignment="1">
      <alignment horizontal="center" vertical="center" shrinkToFit="1"/>
    </xf>
    <xf numFmtId="178" fontId="5" fillId="33" borderId="14" xfId="0" applyNumberFormat="1" applyFont="1" applyFill="1" applyBorder="1" applyAlignment="1" applyProtection="1">
      <alignment horizontal="center" vertical="center"/>
      <protection/>
    </xf>
    <xf numFmtId="178" fontId="5" fillId="33" borderId="17" xfId="0" applyNumberFormat="1" applyFont="1" applyFill="1" applyBorder="1" applyAlignment="1" applyProtection="1">
      <alignment horizontal="center" vertical="center"/>
      <protection/>
    </xf>
    <xf numFmtId="178" fontId="5" fillId="33" borderId="24" xfId="0" applyNumberFormat="1" applyFont="1" applyFill="1" applyBorder="1" applyAlignment="1" applyProtection="1">
      <alignment horizontal="center" vertical="center"/>
      <protection/>
    </xf>
    <xf numFmtId="194" fontId="5" fillId="36" borderId="14" xfId="48" applyNumberFormat="1" applyFont="1" applyFill="1" applyBorder="1" applyAlignment="1" applyProtection="1">
      <alignment horizontal="center" vertical="center" shrinkToFit="1"/>
      <protection locked="0"/>
    </xf>
    <xf numFmtId="194" fontId="5" fillId="36" borderId="17" xfId="48" applyNumberFormat="1" applyFont="1" applyFill="1" applyBorder="1" applyAlignment="1" applyProtection="1">
      <alignment horizontal="center" vertical="center" shrinkToFit="1"/>
      <protection locked="0"/>
    </xf>
    <xf numFmtId="194" fontId="5" fillId="36" borderId="24" xfId="48" applyNumberFormat="1" applyFont="1" applyFill="1" applyBorder="1" applyAlignment="1" applyProtection="1">
      <alignment horizontal="center" vertical="center" shrinkToFit="1"/>
      <protection locked="0"/>
    </xf>
    <xf numFmtId="194" fontId="5" fillId="33" borderId="14" xfId="48" applyNumberFormat="1" applyFont="1" applyFill="1" applyBorder="1" applyAlignment="1" applyProtection="1">
      <alignment horizontal="center" vertical="center" shrinkToFit="1"/>
      <protection locked="0"/>
    </xf>
    <xf numFmtId="194" fontId="5" fillId="33" borderId="17" xfId="48" applyNumberFormat="1" applyFont="1" applyFill="1" applyBorder="1" applyAlignment="1" applyProtection="1">
      <alignment horizontal="center" vertical="center" shrinkToFit="1"/>
      <protection locked="0"/>
    </xf>
    <xf numFmtId="194" fontId="5" fillId="33" borderId="14" xfId="48" applyNumberFormat="1" applyFont="1" applyFill="1" applyBorder="1" applyAlignment="1" applyProtection="1">
      <alignment horizontal="center" vertical="center" shrinkToFit="1"/>
      <protection/>
    </xf>
    <xf numFmtId="194" fontId="5" fillId="33" borderId="17" xfId="48" applyNumberFormat="1" applyFont="1" applyFill="1" applyBorder="1" applyAlignment="1" applyProtection="1">
      <alignment horizontal="center" vertical="center" shrinkToFit="1"/>
      <protection/>
    </xf>
    <xf numFmtId="194" fontId="5" fillId="33" borderId="24" xfId="48" applyNumberFormat="1" applyFont="1" applyFill="1" applyBorder="1" applyAlignment="1" applyProtection="1">
      <alignment horizontal="center" vertical="center" shrinkToFit="1"/>
      <protection/>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194" fontId="3" fillId="33" borderId="15" xfId="48" applyNumberFormat="1" applyFont="1" applyFill="1" applyBorder="1" applyAlignment="1">
      <alignment horizontal="center" vertical="center" shrinkToFit="1"/>
    </xf>
    <xf numFmtId="194" fontId="3" fillId="33" borderId="20" xfId="48" applyNumberFormat="1" applyFont="1" applyFill="1" applyBorder="1" applyAlignment="1">
      <alignment horizontal="center" vertical="center" shrinkToFit="1"/>
    </xf>
    <xf numFmtId="194" fontId="3" fillId="33" borderId="18" xfId="48" applyNumberFormat="1" applyFont="1" applyFill="1" applyBorder="1" applyAlignment="1">
      <alignment horizontal="center" vertical="center" shrinkToFit="1"/>
    </xf>
    <xf numFmtId="194" fontId="3" fillId="33" borderId="19" xfId="48" applyNumberFormat="1" applyFont="1" applyFill="1" applyBorder="1" applyAlignment="1">
      <alignment horizontal="center" vertical="center" shrinkToFit="1"/>
    </xf>
    <xf numFmtId="194" fontId="3" fillId="33" borderId="10" xfId="48" applyNumberFormat="1" applyFont="1" applyFill="1" applyBorder="1" applyAlignment="1">
      <alignment horizontal="center" vertical="center" shrinkToFit="1"/>
    </xf>
    <xf numFmtId="194" fontId="3" fillId="33" borderId="13" xfId="48" applyNumberFormat="1" applyFont="1" applyFill="1" applyBorder="1" applyAlignment="1">
      <alignment horizontal="center" vertical="center" shrinkToFit="1"/>
    </xf>
    <xf numFmtId="194" fontId="5" fillId="36" borderId="15" xfId="48" applyNumberFormat="1" applyFont="1" applyFill="1" applyBorder="1" applyAlignment="1" applyProtection="1">
      <alignment horizontal="center" vertical="center" shrinkToFit="1"/>
      <protection locked="0"/>
    </xf>
    <xf numFmtId="194" fontId="5" fillId="36" borderId="20" xfId="48" applyNumberFormat="1" applyFont="1" applyFill="1" applyBorder="1" applyAlignment="1" applyProtection="1">
      <alignment horizontal="center" vertical="center" shrinkToFit="1"/>
      <protection locked="0"/>
    </xf>
    <xf numFmtId="194" fontId="5" fillId="36" borderId="18" xfId="48" applyNumberFormat="1" applyFont="1" applyFill="1" applyBorder="1" applyAlignment="1" applyProtection="1">
      <alignment horizontal="center" vertical="center" shrinkToFit="1"/>
      <protection locked="0"/>
    </xf>
    <xf numFmtId="194" fontId="5" fillId="36" borderId="19" xfId="48" applyNumberFormat="1" applyFont="1" applyFill="1" applyBorder="1" applyAlignment="1" applyProtection="1">
      <alignment horizontal="center" vertical="center" shrinkToFit="1"/>
      <protection locked="0"/>
    </xf>
    <xf numFmtId="194" fontId="5" fillId="36" borderId="10" xfId="48" applyNumberFormat="1" applyFont="1" applyFill="1" applyBorder="1" applyAlignment="1" applyProtection="1">
      <alignment horizontal="center" vertical="center" shrinkToFit="1"/>
      <protection locked="0"/>
    </xf>
    <xf numFmtId="194" fontId="5" fillId="36" borderId="13" xfId="48" applyNumberFormat="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dxfs count="19">
    <dxf>
      <fill>
        <patternFill patternType="darkGray"/>
      </fill>
    </dxf>
    <dxf>
      <fill>
        <patternFill patternType="darkGray"/>
      </fill>
    </dxf>
    <dxf>
      <font>
        <color theme="0"/>
      </font>
    </dxf>
    <dxf>
      <font>
        <color theme="0"/>
      </font>
    </dxf>
    <dxf>
      <font>
        <color theme="0"/>
      </font>
    </dxf>
    <dxf>
      <font>
        <name val="ＭＳ Ｐゴシック"/>
        <color theme="0"/>
      </font>
    </dxf>
    <dxf>
      <font>
        <color theme="0"/>
      </font>
    </dxf>
    <dxf>
      <fill>
        <patternFill patternType="mediumGray"/>
      </fill>
    </dxf>
    <dxf>
      <fill>
        <patternFill patternType="mediumGray"/>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19050</xdr:colOff>
      <xdr:row>118</xdr:row>
      <xdr:rowOff>0</xdr:rowOff>
    </xdr:from>
    <xdr:ext cx="161925" cy="266700"/>
    <xdr:sp fLocksText="0">
      <xdr:nvSpPr>
        <xdr:cNvPr id="1" name="テキスト ボックス 1"/>
        <xdr:cNvSpPr txBox="1">
          <a:spLocks noChangeArrowheads="1"/>
        </xdr:cNvSpPr>
      </xdr:nvSpPr>
      <xdr:spPr>
        <a:xfrm>
          <a:off x="4181475" y="25965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118</xdr:row>
      <xdr:rowOff>0</xdr:rowOff>
    </xdr:from>
    <xdr:ext cx="161925" cy="266700"/>
    <xdr:sp fLocksText="0">
      <xdr:nvSpPr>
        <xdr:cNvPr id="2" name="テキスト ボックス 2"/>
        <xdr:cNvSpPr txBox="1">
          <a:spLocks noChangeArrowheads="1"/>
        </xdr:cNvSpPr>
      </xdr:nvSpPr>
      <xdr:spPr>
        <a:xfrm>
          <a:off x="4181475" y="25965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118</xdr:row>
      <xdr:rowOff>0</xdr:rowOff>
    </xdr:from>
    <xdr:ext cx="161925" cy="266700"/>
    <xdr:sp fLocksText="0">
      <xdr:nvSpPr>
        <xdr:cNvPr id="3" name="テキスト ボックス 3"/>
        <xdr:cNvSpPr txBox="1">
          <a:spLocks noChangeArrowheads="1"/>
        </xdr:cNvSpPr>
      </xdr:nvSpPr>
      <xdr:spPr>
        <a:xfrm>
          <a:off x="4181475" y="25965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19</xdr:col>
      <xdr:colOff>19050</xdr:colOff>
      <xdr:row>118</xdr:row>
      <xdr:rowOff>0</xdr:rowOff>
    </xdr:from>
    <xdr:ext cx="161925" cy="266700"/>
    <xdr:sp fLocksText="0">
      <xdr:nvSpPr>
        <xdr:cNvPr id="4" name="テキスト ボックス 4"/>
        <xdr:cNvSpPr txBox="1">
          <a:spLocks noChangeArrowheads="1"/>
        </xdr:cNvSpPr>
      </xdr:nvSpPr>
      <xdr:spPr>
        <a:xfrm>
          <a:off x="4181475" y="259651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53"/>
  <sheetViews>
    <sheetView tabSelected="1" view="pageBreakPreview" zoomScaleSheetLayoutView="100" workbookViewId="0" topLeftCell="A33">
      <selection activeCell="B69" sqref="B69"/>
    </sheetView>
  </sheetViews>
  <sheetFormatPr defaultColWidth="3.28125" defaultRowHeight="19.5" customHeight="1" outlineLevelRow="1" outlineLevelCol="1"/>
  <cols>
    <col min="1" max="1" width="3.28125" style="2" customWidth="1"/>
    <col min="2" max="23" width="3.28125" style="3" customWidth="1"/>
    <col min="24" max="25" width="3.28125" style="20" customWidth="1"/>
    <col min="26" max="31" width="3.28125" style="3" customWidth="1"/>
    <col min="32" max="41" width="3.28125" style="2" hidden="1" customWidth="1" outlineLevel="1"/>
    <col min="42" max="45" width="3.28125" style="3" hidden="1" customWidth="1" outlineLevel="1"/>
    <col min="46" max="46" width="3.28125" style="3" customWidth="1" collapsed="1"/>
    <col min="47" max="16384" width="3.28125" style="3" customWidth="1"/>
  </cols>
  <sheetData>
    <row r="1" spans="1:45" ht="19.5" customHeight="1">
      <c r="A1" s="284" t="s">
        <v>190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5" t="s">
        <v>68</v>
      </c>
      <c r="AG1" s="285"/>
      <c r="AH1" s="285"/>
      <c r="AI1" s="285"/>
      <c r="AJ1" s="285"/>
      <c r="AK1" s="285"/>
      <c r="AL1" s="285"/>
      <c r="AM1" s="285"/>
      <c r="AN1" s="285"/>
      <c r="AO1" s="285"/>
      <c r="AP1" s="285"/>
      <c r="AQ1" s="285"/>
      <c r="AR1" s="285"/>
      <c r="AS1" s="285"/>
    </row>
    <row r="2" spans="1:45" ht="19.5" customHeight="1">
      <c r="A2" s="11" t="s">
        <v>5</v>
      </c>
      <c r="B2" s="148" t="s">
        <v>49</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9"/>
      <c r="AF2" s="51"/>
      <c r="AG2" s="51"/>
      <c r="AH2" s="51"/>
      <c r="AI2" s="51"/>
      <c r="AJ2" s="51"/>
      <c r="AK2" s="51"/>
      <c r="AL2" s="51"/>
      <c r="AM2" s="51"/>
      <c r="AN2" s="51"/>
      <c r="AO2" s="51"/>
      <c r="AP2" s="15"/>
      <c r="AQ2" s="15"/>
      <c r="AR2" s="15"/>
      <c r="AS2" s="15"/>
    </row>
    <row r="3" spans="1:45" ht="19.5" customHeight="1">
      <c r="A3" s="12" t="s">
        <v>19</v>
      </c>
      <c r="B3" s="244" t="s">
        <v>56</v>
      </c>
      <c r="C3" s="244"/>
      <c r="D3" s="244"/>
      <c r="E3" s="244"/>
      <c r="F3" s="244"/>
      <c r="G3" s="244"/>
      <c r="H3" s="244"/>
      <c r="I3" s="244"/>
      <c r="J3" s="244"/>
      <c r="K3" s="244"/>
      <c r="L3" s="244"/>
      <c r="M3" s="244"/>
      <c r="N3" s="244"/>
      <c r="O3" s="244"/>
      <c r="P3" s="244"/>
      <c r="Q3" s="244"/>
      <c r="R3" s="244"/>
      <c r="S3" s="244"/>
      <c r="T3" s="244"/>
      <c r="U3" s="244"/>
      <c r="V3" s="244"/>
      <c r="W3" s="244"/>
      <c r="X3" s="244"/>
      <c r="Y3" s="42"/>
      <c r="Z3" s="41" t="s">
        <v>20</v>
      </c>
      <c r="AA3" s="223" t="s">
        <v>66</v>
      </c>
      <c r="AB3" s="223"/>
      <c r="AC3" s="223"/>
      <c r="AD3" s="223"/>
      <c r="AE3" s="270"/>
      <c r="AF3" s="51"/>
      <c r="AG3" s="51"/>
      <c r="AH3" s="51"/>
      <c r="AI3" s="51"/>
      <c r="AJ3" s="51"/>
      <c r="AK3" s="51"/>
      <c r="AL3" s="51"/>
      <c r="AM3" s="51"/>
      <c r="AN3" s="51"/>
      <c r="AO3" s="51"/>
      <c r="AP3" s="15"/>
      <c r="AQ3" s="15"/>
      <c r="AR3" s="15"/>
      <c r="AS3" s="15"/>
    </row>
    <row r="4" spans="1:45" ht="29.25" customHeight="1">
      <c r="A4" s="54"/>
      <c r="B4" s="286"/>
      <c r="C4" s="287"/>
      <c r="D4" s="287"/>
      <c r="E4" s="287"/>
      <c r="F4" s="287"/>
      <c r="G4" s="287"/>
      <c r="H4" s="287"/>
      <c r="I4" s="287"/>
      <c r="J4" s="287"/>
      <c r="K4" s="287"/>
      <c r="L4" s="287"/>
      <c r="M4" s="287"/>
      <c r="N4" s="287"/>
      <c r="O4" s="287"/>
      <c r="P4" s="287"/>
      <c r="Q4" s="287"/>
      <c r="R4" s="287"/>
      <c r="S4" s="287"/>
      <c r="T4" s="287"/>
      <c r="U4" s="287"/>
      <c r="V4" s="287"/>
      <c r="W4" s="287"/>
      <c r="X4" s="288"/>
      <c r="Y4" s="6"/>
      <c r="Z4" s="289"/>
      <c r="AA4" s="290"/>
      <c r="AB4" s="290"/>
      <c r="AC4" s="291"/>
      <c r="AD4" s="292" t="s">
        <v>57</v>
      </c>
      <c r="AE4" s="293"/>
      <c r="AF4" s="51"/>
      <c r="AG4" s="51"/>
      <c r="AH4" s="51"/>
      <c r="AI4" s="51"/>
      <c r="AJ4" s="51"/>
      <c r="AK4" s="51"/>
      <c r="AL4" s="51"/>
      <c r="AM4" s="51"/>
      <c r="AN4" s="51"/>
      <c r="AO4" s="51"/>
      <c r="AP4" s="15"/>
      <c r="AQ4" s="15"/>
      <c r="AR4" s="15"/>
      <c r="AS4" s="15"/>
    </row>
    <row r="5" spans="1:45" ht="19.5" customHeight="1">
      <c r="A5" s="45" t="s">
        <v>21</v>
      </c>
      <c r="B5" s="225" t="s">
        <v>60</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49"/>
      <c r="AF5" s="51"/>
      <c r="AG5" s="51"/>
      <c r="AH5" s="51"/>
      <c r="AI5" s="51"/>
      <c r="AJ5" s="51"/>
      <c r="AK5" s="51"/>
      <c r="AL5" s="51"/>
      <c r="AM5" s="51"/>
      <c r="AN5" s="51"/>
      <c r="AO5" s="51"/>
      <c r="AP5" s="15"/>
      <c r="AQ5" s="15"/>
      <c r="AR5" s="15"/>
      <c r="AS5" s="15"/>
    </row>
    <row r="6" spans="1:45" ht="19.5" customHeight="1">
      <c r="A6" s="54"/>
      <c r="B6" s="38"/>
      <c r="C6" s="207" t="s">
        <v>61</v>
      </c>
      <c r="D6" s="207"/>
      <c r="E6" s="38"/>
      <c r="F6" s="207" t="s">
        <v>134</v>
      </c>
      <c r="G6" s="207"/>
      <c r="H6" s="207"/>
      <c r="I6" s="207"/>
      <c r="J6" s="207"/>
      <c r="K6" s="207"/>
      <c r="L6" s="207"/>
      <c r="M6" s="207"/>
      <c r="N6" s="207"/>
      <c r="O6" s="207"/>
      <c r="P6" s="41" t="s">
        <v>47</v>
      </c>
      <c r="Q6" s="180" t="s">
        <v>62</v>
      </c>
      <c r="R6" s="180"/>
      <c r="S6" s="180"/>
      <c r="T6" s="180"/>
      <c r="U6" s="180"/>
      <c r="V6" s="190"/>
      <c r="W6" s="190"/>
      <c r="X6" s="38"/>
      <c r="Y6" s="25" t="s">
        <v>63</v>
      </c>
      <c r="Z6" s="38"/>
      <c r="AA6" s="25" t="s">
        <v>64</v>
      </c>
      <c r="AB6" s="38"/>
      <c r="AC6" s="25" t="s">
        <v>65</v>
      </c>
      <c r="AD6" s="45"/>
      <c r="AE6" s="43"/>
      <c r="AF6" s="51"/>
      <c r="AG6" s="51"/>
      <c r="AH6" s="51"/>
      <c r="AI6" s="51"/>
      <c r="AJ6" s="51"/>
      <c r="AK6" s="51"/>
      <c r="AL6" s="51"/>
      <c r="AM6" s="51"/>
      <c r="AN6" s="51"/>
      <c r="AO6" s="51"/>
      <c r="AP6" s="15"/>
      <c r="AQ6" s="15"/>
      <c r="AR6" s="15"/>
      <c r="AS6" s="15"/>
    </row>
    <row r="7" spans="1:45" ht="19.5" customHeight="1">
      <c r="A7" s="45" t="s">
        <v>22</v>
      </c>
      <c r="B7" s="225" t="s">
        <v>177</v>
      </c>
      <c r="C7" s="225"/>
      <c r="D7" s="225"/>
      <c r="E7" s="225"/>
      <c r="F7" s="225"/>
      <c r="G7" s="225"/>
      <c r="H7" s="225"/>
      <c r="I7" s="225"/>
      <c r="J7" s="225"/>
      <c r="K7" s="225"/>
      <c r="L7" s="225"/>
      <c r="M7" s="225"/>
      <c r="N7" s="225"/>
      <c r="O7" s="225"/>
      <c r="P7" s="225"/>
      <c r="Q7" s="225" t="s">
        <v>176</v>
      </c>
      <c r="R7" s="225"/>
      <c r="S7" s="225"/>
      <c r="T7" s="225"/>
      <c r="U7" s="225"/>
      <c r="V7" s="225"/>
      <c r="W7" s="225"/>
      <c r="X7" s="225"/>
      <c r="Y7" s="225"/>
      <c r="Z7" s="225"/>
      <c r="AA7" s="225"/>
      <c r="AB7" s="225"/>
      <c r="AC7" s="225"/>
      <c r="AD7" s="225"/>
      <c r="AE7" s="249"/>
      <c r="AF7" s="51"/>
      <c r="AG7" s="51"/>
      <c r="AH7" s="51"/>
      <c r="AI7" s="51"/>
      <c r="AJ7" s="51"/>
      <c r="AK7" s="51"/>
      <c r="AL7" s="51"/>
      <c r="AM7" s="51"/>
      <c r="AN7" s="51"/>
      <c r="AO7" s="51"/>
      <c r="AP7" s="15"/>
      <c r="AQ7" s="15"/>
      <c r="AR7" s="15"/>
      <c r="AS7" s="15"/>
    </row>
    <row r="8" spans="1:45" ht="19.5" customHeight="1">
      <c r="A8" s="45"/>
      <c r="B8" s="280" t="s">
        <v>133</v>
      </c>
      <c r="C8" s="280"/>
      <c r="D8" s="38"/>
      <c r="E8" s="25" t="s">
        <v>63</v>
      </c>
      <c r="F8" s="38"/>
      <c r="G8" s="25" t="s">
        <v>64</v>
      </c>
      <c r="H8" s="38"/>
      <c r="I8" s="25" t="s">
        <v>65</v>
      </c>
      <c r="J8" s="65"/>
      <c r="K8" s="65"/>
      <c r="L8" s="65"/>
      <c r="M8" s="65"/>
      <c r="N8" s="65"/>
      <c r="O8" s="65"/>
      <c r="P8" s="65"/>
      <c r="Q8" s="65"/>
      <c r="R8" s="65"/>
      <c r="S8" s="65"/>
      <c r="T8" s="65"/>
      <c r="U8" s="65"/>
      <c r="V8" s="65"/>
      <c r="W8" s="65"/>
      <c r="X8" s="65"/>
      <c r="Y8" s="65"/>
      <c r="Z8" s="65"/>
      <c r="AA8" s="65"/>
      <c r="AB8" s="65"/>
      <c r="AC8" s="65"/>
      <c r="AD8" s="65"/>
      <c r="AE8" s="67"/>
      <c r="AF8" s="51"/>
      <c r="AG8" s="51"/>
      <c r="AH8" s="51"/>
      <c r="AI8" s="51"/>
      <c r="AJ8" s="51"/>
      <c r="AK8" s="51"/>
      <c r="AL8" s="51"/>
      <c r="AM8" s="51"/>
      <c r="AN8" s="51"/>
      <c r="AO8" s="51"/>
      <c r="AP8" s="15"/>
      <c r="AQ8" s="15"/>
      <c r="AR8" s="15"/>
      <c r="AS8" s="15"/>
    </row>
    <row r="9" spans="1:45" ht="19.5" customHeight="1">
      <c r="A9" s="45" t="s">
        <v>23</v>
      </c>
      <c r="B9" s="1" t="s">
        <v>140</v>
      </c>
      <c r="C9" s="21"/>
      <c r="D9" s="21"/>
      <c r="E9" s="21"/>
      <c r="F9" s="21"/>
      <c r="G9" s="21"/>
      <c r="H9" s="21"/>
      <c r="I9" s="21"/>
      <c r="J9" s="1"/>
      <c r="K9" s="1"/>
      <c r="L9" s="1"/>
      <c r="M9" s="1"/>
      <c r="N9" s="1"/>
      <c r="O9" s="1"/>
      <c r="P9" s="1"/>
      <c r="Q9" s="1"/>
      <c r="R9" s="1"/>
      <c r="S9" s="1"/>
      <c r="T9" s="1"/>
      <c r="U9" s="1"/>
      <c r="V9" s="1"/>
      <c r="W9" s="1"/>
      <c r="X9" s="1"/>
      <c r="Y9" s="1"/>
      <c r="Z9" s="65"/>
      <c r="AA9" s="65"/>
      <c r="AB9" s="65"/>
      <c r="AC9" s="65"/>
      <c r="AD9" s="65"/>
      <c r="AE9" s="67"/>
      <c r="AF9" s="51"/>
      <c r="AG9" s="51"/>
      <c r="AH9" s="51"/>
      <c r="AI9" s="51"/>
      <c r="AJ9" s="51"/>
      <c r="AK9" s="51"/>
      <c r="AL9" s="51"/>
      <c r="AM9" s="51"/>
      <c r="AN9" s="51"/>
      <c r="AO9" s="51"/>
      <c r="AP9" s="15"/>
      <c r="AQ9" s="15"/>
      <c r="AR9" s="15"/>
      <c r="AS9" s="15"/>
    </row>
    <row r="10" spans="1:45" ht="19.5" customHeight="1">
      <c r="A10" s="45"/>
      <c r="B10" s="66"/>
      <c r="C10" s="281" t="s">
        <v>138</v>
      </c>
      <c r="D10" s="282"/>
      <c r="E10" s="282"/>
      <c r="F10" s="282"/>
      <c r="G10" s="282"/>
      <c r="H10" s="282"/>
      <c r="I10" s="283"/>
      <c r="J10" s="66"/>
      <c r="K10" s="243" t="s">
        <v>139</v>
      </c>
      <c r="L10" s="244"/>
      <c r="M10" s="244"/>
      <c r="N10" s="244"/>
      <c r="O10" s="244"/>
      <c r="P10" s="244"/>
      <c r="Q10" s="250"/>
      <c r="R10" s="66"/>
      <c r="S10" s="243" t="s">
        <v>191</v>
      </c>
      <c r="T10" s="244"/>
      <c r="U10" s="244"/>
      <c r="V10" s="244"/>
      <c r="W10" s="244"/>
      <c r="X10" s="244"/>
      <c r="Y10" s="250"/>
      <c r="Z10" s="42"/>
      <c r="AA10" s="42"/>
      <c r="AB10" s="42"/>
      <c r="AC10" s="42"/>
      <c r="AD10" s="42"/>
      <c r="AE10" s="43"/>
      <c r="AF10" s="51"/>
      <c r="AG10" s="51"/>
      <c r="AH10" s="51"/>
      <c r="AI10" s="51"/>
      <c r="AJ10" s="51"/>
      <c r="AK10" s="51"/>
      <c r="AL10" s="51"/>
      <c r="AM10" s="51"/>
      <c r="AN10" s="51"/>
      <c r="AO10" s="51"/>
      <c r="AP10" s="15"/>
      <c r="AQ10" s="15"/>
      <c r="AR10" s="15"/>
      <c r="AS10" s="15"/>
    </row>
    <row r="11" spans="1:45" s="61" customFormat="1" ht="19.5" customHeight="1">
      <c r="A11" s="60" t="s">
        <v>36</v>
      </c>
      <c r="B11" s="59" t="s">
        <v>192</v>
      </c>
      <c r="C11" s="59"/>
      <c r="D11" s="59"/>
      <c r="E11" s="59"/>
      <c r="F11" s="59"/>
      <c r="G11" s="59"/>
      <c r="H11" s="59"/>
      <c r="I11" s="59"/>
      <c r="J11" s="42"/>
      <c r="K11" s="42"/>
      <c r="L11" s="42"/>
      <c r="M11" s="42"/>
      <c r="N11" s="42"/>
      <c r="O11" s="42"/>
      <c r="P11" s="42"/>
      <c r="Q11" s="42"/>
      <c r="R11" s="42"/>
      <c r="S11" s="42"/>
      <c r="T11" s="42"/>
      <c r="U11" s="42"/>
      <c r="V11" s="42"/>
      <c r="W11" s="42"/>
      <c r="X11" s="42"/>
      <c r="Y11" s="42"/>
      <c r="Z11" s="42"/>
      <c r="AA11" s="42"/>
      <c r="AB11" s="42"/>
      <c r="AC11" s="42"/>
      <c r="AD11" s="42"/>
      <c r="AE11" s="43"/>
      <c r="AF11" s="26"/>
      <c r="AG11" s="26"/>
      <c r="AH11" s="26"/>
      <c r="AI11" s="26"/>
      <c r="AJ11" s="26"/>
      <c r="AK11" s="26"/>
      <c r="AL11" s="26"/>
      <c r="AM11" s="26"/>
      <c r="AN11" s="26"/>
      <c r="AO11" s="26"/>
      <c r="AP11" s="62"/>
      <c r="AQ11" s="62"/>
      <c r="AR11" s="62"/>
      <c r="AS11" s="62"/>
    </row>
    <row r="12" spans="1:45" ht="19.5" customHeight="1">
      <c r="A12" s="45"/>
      <c r="B12" s="254"/>
      <c r="C12" s="256"/>
      <c r="D12" s="66"/>
      <c r="E12" s="44" t="s">
        <v>63</v>
      </c>
      <c r="F12" s="66"/>
      <c r="G12" s="44" t="s">
        <v>64</v>
      </c>
      <c r="H12" s="66"/>
      <c r="I12" s="44" t="s">
        <v>65</v>
      </c>
      <c r="J12" s="54"/>
      <c r="K12" s="42"/>
      <c r="L12" s="42"/>
      <c r="M12" s="42"/>
      <c r="N12" s="42"/>
      <c r="O12" s="42"/>
      <c r="P12" s="42"/>
      <c r="Q12" s="42"/>
      <c r="R12" s="42"/>
      <c r="S12" s="42"/>
      <c r="T12" s="42"/>
      <c r="U12" s="42"/>
      <c r="V12" s="42"/>
      <c r="W12" s="42"/>
      <c r="X12" s="42"/>
      <c r="Y12" s="42"/>
      <c r="Z12" s="42"/>
      <c r="AA12" s="42"/>
      <c r="AB12" s="42"/>
      <c r="AC12" s="42"/>
      <c r="AD12" s="42"/>
      <c r="AE12" s="43"/>
      <c r="AF12" s="51"/>
      <c r="AG12" s="51"/>
      <c r="AH12" s="51"/>
      <c r="AI12" s="51"/>
      <c r="AJ12" s="51"/>
      <c r="AK12" s="51"/>
      <c r="AL12" s="51"/>
      <c r="AM12" s="51"/>
      <c r="AN12" s="51"/>
      <c r="AO12" s="51"/>
      <c r="AP12" s="15"/>
      <c r="AQ12" s="15"/>
      <c r="AR12" s="15"/>
      <c r="AS12" s="15"/>
    </row>
    <row r="13" spans="1:45" ht="9.75" customHeight="1">
      <c r="A13" s="5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8"/>
      <c r="AF13" s="51"/>
      <c r="AG13" s="51"/>
      <c r="AH13" s="51"/>
      <c r="AI13" s="51"/>
      <c r="AJ13" s="51"/>
      <c r="AK13" s="51"/>
      <c r="AL13" s="51"/>
      <c r="AM13" s="51"/>
      <c r="AN13" s="51"/>
      <c r="AO13" s="51"/>
      <c r="AP13" s="15"/>
      <c r="AQ13" s="15"/>
      <c r="AR13" s="15"/>
      <c r="AS13" s="15"/>
    </row>
    <row r="14" spans="1:45" ht="19.5" customHeight="1">
      <c r="A14" s="11" t="s">
        <v>14</v>
      </c>
      <c r="B14" s="148" t="s">
        <v>0</v>
      </c>
      <c r="C14" s="148"/>
      <c r="D14" s="148"/>
      <c r="E14" s="148"/>
      <c r="F14" s="148"/>
      <c r="G14" s="148"/>
      <c r="H14" s="148"/>
      <c r="I14" s="148"/>
      <c r="J14" s="148"/>
      <c r="K14" s="148"/>
      <c r="L14" s="148"/>
      <c r="M14" s="148"/>
      <c r="N14" s="148"/>
      <c r="O14" s="148"/>
      <c r="P14" s="148"/>
      <c r="Q14" s="148"/>
      <c r="R14" s="148"/>
      <c r="S14" s="148"/>
      <c r="T14" s="148"/>
      <c r="U14" s="148"/>
      <c r="V14" s="148"/>
      <c r="W14" s="148"/>
      <c r="X14" s="149"/>
      <c r="Y14" s="153" t="s">
        <v>30</v>
      </c>
      <c r="Z14" s="155"/>
      <c r="AA14" s="153" t="s">
        <v>35</v>
      </c>
      <c r="AB14" s="154"/>
      <c r="AC14" s="154"/>
      <c r="AD14" s="154"/>
      <c r="AE14" s="155"/>
      <c r="AF14" s="51"/>
      <c r="AG14" s="51"/>
      <c r="AH14" s="51"/>
      <c r="AI14" s="51"/>
      <c r="AJ14" s="51"/>
      <c r="AK14" s="51"/>
      <c r="AL14" s="51"/>
      <c r="AM14" s="51"/>
      <c r="AN14" s="51"/>
      <c r="AO14" s="51"/>
      <c r="AP14" s="15"/>
      <c r="AQ14" s="15"/>
      <c r="AR14" s="15"/>
      <c r="AS14" s="15"/>
    </row>
    <row r="15" spans="1:45" ht="19.5" customHeight="1">
      <c r="A15" s="12"/>
      <c r="B15" s="244"/>
      <c r="C15" s="244"/>
      <c r="D15" s="244"/>
      <c r="E15" s="244"/>
      <c r="F15" s="244"/>
      <c r="G15" s="244"/>
      <c r="H15" s="244"/>
      <c r="I15" s="279"/>
      <c r="J15" s="279"/>
      <c r="K15" s="279"/>
      <c r="L15" s="279"/>
      <c r="M15" s="279"/>
      <c r="N15" s="279"/>
      <c r="O15" s="279"/>
      <c r="P15" s="279"/>
      <c r="Q15" s="279"/>
      <c r="R15" s="279"/>
      <c r="S15" s="279"/>
      <c r="T15" s="40"/>
      <c r="U15" s="223"/>
      <c r="V15" s="223"/>
      <c r="W15" s="223"/>
      <c r="X15" s="270"/>
      <c r="Y15" s="169" t="s">
        <v>136</v>
      </c>
      <c r="Z15" s="170"/>
      <c r="AA15" s="181" t="s">
        <v>193</v>
      </c>
      <c r="AB15" s="182"/>
      <c r="AC15" s="182"/>
      <c r="AD15" s="182"/>
      <c r="AE15" s="183"/>
      <c r="AF15" s="51"/>
      <c r="AG15" s="51"/>
      <c r="AH15" s="51"/>
      <c r="AI15" s="51"/>
      <c r="AJ15" s="51"/>
      <c r="AK15" s="51"/>
      <c r="AL15" s="51"/>
      <c r="AM15" s="51"/>
      <c r="AN15" s="51"/>
      <c r="AO15" s="51"/>
      <c r="AP15" s="15"/>
      <c r="AQ15" s="15"/>
      <c r="AR15" s="15"/>
      <c r="AS15" s="15"/>
    </row>
    <row r="16" spans="1:45" ht="19.5" customHeight="1">
      <c r="A16" s="45"/>
      <c r="B16" s="180"/>
      <c r="C16" s="180"/>
      <c r="D16" s="180"/>
      <c r="E16" s="180" t="s">
        <v>8</v>
      </c>
      <c r="F16" s="180"/>
      <c r="G16" s="180" t="s">
        <v>9</v>
      </c>
      <c r="H16" s="180"/>
      <c r="I16" s="180" t="s">
        <v>10</v>
      </c>
      <c r="J16" s="180"/>
      <c r="K16" s="180" t="s">
        <v>11</v>
      </c>
      <c r="L16" s="180"/>
      <c r="M16" s="180" t="s">
        <v>12</v>
      </c>
      <c r="N16" s="180"/>
      <c r="O16" s="180" t="s">
        <v>13</v>
      </c>
      <c r="P16" s="153"/>
      <c r="Q16" s="277" t="s">
        <v>7</v>
      </c>
      <c r="R16" s="154"/>
      <c r="S16" s="155"/>
      <c r="T16" s="1"/>
      <c r="U16" s="278"/>
      <c r="V16" s="278"/>
      <c r="W16" s="278"/>
      <c r="X16" s="71"/>
      <c r="Y16" s="171"/>
      <c r="Z16" s="172"/>
      <c r="AA16" s="184"/>
      <c r="AB16" s="185"/>
      <c r="AC16" s="185"/>
      <c r="AD16" s="185"/>
      <c r="AE16" s="186"/>
      <c r="AF16" s="51"/>
      <c r="AG16" s="51"/>
      <c r="AH16" s="51"/>
      <c r="AI16" s="51"/>
      <c r="AJ16" s="51"/>
      <c r="AK16" s="51"/>
      <c r="AL16" s="51"/>
      <c r="AM16" s="51"/>
      <c r="AN16" s="51"/>
      <c r="AO16" s="51"/>
      <c r="AP16" s="15"/>
      <c r="AQ16" s="15"/>
      <c r="AR16" s="15"/>
      <c r="AS16" s="15"/>
    </row>
    <row r="17" spans="1:45" ht="19.5" customHeight="1">
      <c r="A17" s="45"/>
      <c r="B17" s="153" t="s">
        <v>189</v>
      </c>
      <c r="C17" s="154"/>
      <c r="D17" s="155"/>
      <c r="E17" s="163"/>
      <c r="F17" s="163"/>
      <c r="G17" s="163"/>
      <c r="H17" s="163"/>
      <c r="I17" s="163"/>
      <c r="J17" s="163"/>
      <c r="K17" s="178"/>
      <c r="L17" s="178"/>
      <c r="M17" s="178"/>
      <c r="N17" s="178"/>
      <c r="O17" s="178"/>
      <c r="P17" s="179"/>
      <c r="Q17" s="150">
        <f>SUM(E17:J17)</f>
        <v>0</v>
      </c>
      <c r="R17" s="151"/>
      <c r="S17" s="152"/>
      <c r="T17" s="1"/>
      <c r="U17" s="21"/>
      <c r="V17" s="21"/>
      <c r="W17" s="21"/>
      <c r="X17" s="71"/>
      <c r="Y17" s="171"/>
      <c r="Z17" s="172"/>
      <c r="AA17" s="184"/>
      <c r="AB17" s="185"/>
      <c r="AC17" s="185"/>
      <c r="AD17" s="185"/>
      <c r="AE17" s="186"/>
      <c r="AF17" s="51"/>
      <c r="AG17" s="51"/>
      <c r="AH17" s="51"/>
      <c r="AI17" s="51"/>
      <c r="AJ17" s="51"/>
      <c r="AK17" s="51"/>
      <c r="AL17" s="51"/>
      <c r="AM17" s="51"/>
      <c r="AN17" s="51"/>
      <c r="AO17" s="51"/>
      <c r="AP17" s="15"/>
      <c r="AQ17" s="15"/>
      <c r="AR17" s="15"/>
      <c r="AS17" s="15"/>
    </row>
    <row r="18" spans="1:45" ht="19.5" customHeight="1">
      <c r="A18" s="45"/>
      <c r="B18" s="153" t="s">
        <v>188</v>
      </c>
      <c r="C18" s="154"/>
      <c r="D18" s="155"/>
      <c r="E18" s="163"/>
      <c r="F18" s="163"/>
      <c r="G18" s="163"/>
      <c r="H18" s="163"/>
      <c r="I18" s="163"/>
      <c r="J18" s="163"/>
      <c r="K18" s="163"/>
      <c r="L18" s="163"/>
      <c r="M18" s="163"/>
      <c r="N18" s="163"/>
      <c r="O18" s="163"/>
      <c r="P18" s="164"/>
      <c r="Q18" s="150">
        <f>SUM(E18:P18)</f>
        <v>0</v>
      </c>
      <c r="R18" s="151"/>
      <c r="S18" s="152"/>
      <c r="T18" s="1"/>
      <c r="U18" s="21"/>
      <c r="V18" s="21"/>
      <c r="W18" s="21"/>
      <c r="X18" s="71"/>
      <c r="Y18" s="171"/>
      <c r="Z18" s="172"/>
      <c r="AA18" s="184"/>
      <c r="AB18" s="185"/>
      <c r="AC18" s="185"/>
      <c r="AD18" s="185"/>
      <c r="AE18" s="186"/>
      <c r="AF18" s="51"/>
      <c r="AG18" s="51"/>
      <c r="AH18" s="51"/>
      <c r="AI18" s="51"/>
      <c r="AJ18" s="51"/>
      <c r="AK18" s="51"/>
      <c r="AL18" s="51"/>
      <c r="AM18" s="51"/>
      <c r="AN18" s="51"/>
      <c r="AO18" s="51"/>
      <c r="AP18" s="15"/>
      <c r="AQ18" s="15"/>
      <c r="AR18" s="15"/>
      <c r="AS18" s="15"/>
    </row>
    <row r="19" spans="1:45" ht="19.5" customHeight="1">
      <c r="A19" s="45"/>
      <c r="B19" s="180" t="s">
        <v>7</v>
      </c>
      <c r="C19" s="180"/>
      <c r="D19" s="180"/>
      <c r="E19" s="272">
        <f>SUM(E17:F18)</f>
        <v>0</v>
      </c>
      <c r="F19" s="272"/>
      <c r="G19" s="272">
        <f>SUM(G17:H18)</f>
        <v>0</v>
      </c>
      <c r="H19" s="272"/>
      <c r="I19" s="272">
        <f>SUM(I17:J18)</f>
        <v>0</v>
      </c>
      <c r="J19" s="272"/>
      <c r="K19" s="272">
        <f>K18</f>
        <v>0</v>
      </c>
      <c r="L19" s="272"/>
      <c r="M19" s="272">
        <f>M18</f>
        <v>0</v>
      </c>
      <c r="N19" s="272"/>
      <c r="O19" s="272">
        <f>O18</f>
        <v>0</v>
      </c>
      <c r="P19" s="273"/>
      <c r="Q19" s="274">
        <f>SUM(E19:P19)</f>
        <v>0</v>
      </c>
      <c r="R19" s="275"/>
      <c r="S19" s="276"/>
      <c r="T19" s="1"/>
      <c r="U19" s="71"/>
      <c r="V19" s="71"/>
      <c r="W19" s="71"/>
      <c r="X19" s="1"/>
      <c r="Y19" s="171"/>
      <c r="Z19" s="172"/>
      <c r="AA19" s="184"/>
      <c r="AB19" s="185"/>
      <c r="AC19" s="185"/>
      <c r="AD19" s="185"/>
      <c r="AE19" s="186"/>
      <c r="AF19" s="51"/>
      <c r="AG19" s="51"/>
      <c r="AH19" s="51"/>
      <c r="AI19" s="51"/>
      <c r="AJ19" s="51"/>
      <c r="AK19" s="51"/>
      <c r="AL19" s="51"/>
      <c r="AM19" s="51"/>
      <c r="AN19" s="51"/>
      <c r="AO19" s="51"/>
      <c r="AP19" s="15"/>
      <c r="AQ19" s="15"/>
      <c r="AR19" s="15"/>
      <c r="AS19" s="15"/>
    </row>
    <row r="20" spans="1:45" ht="9.75" customHeight="1">
      <c r="A20" s="45"/>
      <c r="B20" s="41"/>
      <c r="C20" s="41"/>
      <c r="D20" s="41"/>
      <c r="E20" s="41"/>
      <c r="F20" s="41"/>
      <c r="G20" s="41"/>
      <c r="H20" s="41"/>
      <c r="I20" s="41"/>
      <c r="J20" s="41"/>
      <c r="K20" s="41"/>
      <c r="L20" s="41"/>
      <c r="M20" s="41"/>
      <c r="N20" s="41"/>
      <c r="O20" s="41"/>
      <c r="P20" s="41"/>
      <c r="Q20" s="41"/>
      <c r="R20" s="41"/>
      <c r="S20" s="41"/>
      <c r="T20" s="42"/>
      <c r="U20" s="41"/>
      <c r="V20" s="41"/>
      <c r="W20" s="41"/>
      <c r="X20" s="43"/>
      <c r="Y20" s="171"/>
      <c r="Z20" s="172"/>
      <c r="AA20" s="187"/>
      <c r="AB20" s="188"/>
      <c r="AC20" s="188"/>
      <c r="AD20" s="188"/>
      <c r="AE20" s="189"/>
      <c r="AF20" s="51"/>
      <c r="AG20" s="51"/>
      <c r="AH20" s="51"/>
      <c r="AI20" s="51"/>
      <c r="AJ20" s="51"/>
      <c r="AK20" s="51"/>
      <c r="AL20" s="51"/>
      <c r="AM20" s="51"/>
      <c r="AN20" s="51"/>
      <c r="AO20" s="51"/>
      <c r="AP20" s="15"/>
      <c r="AQ20" s="15"/>
      <c r="AR20" s="15"/>
      <c r="AS20" s="15"/>
    </row>
    <row r="21" spans="1:45" ht="19.5" customHeight="1">
      <c r="A21" s="11" t="s">
        <v>58</v>
      </c>
      <c r="B21" s="148" t="s">
        <v>39</v>
      </c>
      <c r="C21" s="148"/>
      <c r="D21" s="148"/>
      <c r="E21" s="148"/>
      <c r="F21" s="148"/>
      <c r="G21" s="148"/>
      <c r="H21" s="148"/>
      <c r="I21" s="148"/>
      <c r="J21" s="148"/>
      <c r="K21" s="148"/>
      <c r="L21" s="148"/>
      <c r="M21" s="148"/>
      <c r="N21" s="148"/>
      <c r="O21" s="148"/>
      <c r="P21" s="148"/>
      <c r="Q21" s="148"/>
      <c r="R21" s="148"/>
      <c r="S21" s="148"/>
      <c r="T21" s="148"/>
      <c r="U21" s="148"/>
      <c r="V21" s="148"/>
      <c r="W21" s="148"/>
      <c r="X21" s="149"/>
      <c r="Y21" s="153" t="s">
        <v>30</v>
      </c>
      <c r="Z21" s="155"/>
      <c r="AA21" s="153" t="s">
        <v>35</v>
      </c>
      <c r="AB21" s="154"/>
      <c r="AC21" s="154"/>
      <c r="AD21" s="154"/>
      <c r="AE21" s="155"/>
      <c r="AF21" s="51"/>
      <c r="AG21" s="51"/>
      <c r="AH21" s="51"/>
      <c r="AI21" s="51"/>
      <c r="AJ21" s="51"/>
      <c r="AK21" s="51"/>
      <c r="AL21" s="51"/>
      <c r="AM21" s="51"/>
      <c r="AN21" s="51"/>
      <c r="AO21" s="51"/>
      <c r="AP21" s="15"/>
      <c r="AQ21" s="15"/>
      <c r="AR21" s="15"/>
      <c r="AS21" s="15"/>
    </row>
    <row r="22" spans="1:45" ht="19.5" customHeight="1">
      <c r="A22" s="45" t="s">
        <v>19</v>
      </c>
      <c r="B22" s="223" t="s">
        <v>137</v>
      </c>
      <c r="C22" s="223"/>
      <c r="D22" s="223"/>
      <c r="E22" s="223"/>
      <c r="F22" s="223"/>
      <c r="G22" s="223"/>
      <c r="H22" s="223"/>
      <c r="I22" s="223"/>
      <c r="J22" s="223"/>
      <c r="K22" s="223"/>
      <c r="L22" s="223"/>
      <c r="M22" s="223"/>
      <c r="N22" s="223"/>
      <c r="O22" s="223"/>
      <c r="P22" s="223"/>
      <c r="Q22" s="223"/>
      <c r="R22" s="223"/>
      <c r="S22" s="223"/>
      <c r="T22" s="223"/>
      <c r="U22" s="223"/>
      <c r="V22" s="223"/>
      <c r="W22" s="223"/>
      <c r="X22" s="270"/>
      <c r="Y22" s="169" t="str">
        <f>IF(OR(B10="○",J10="○"),"適",IF(AND(B24="○",OR(K24="○",B27="○",B28="○")),"適","否"))</f>
        <v>否</v>
      </c>
      <c r="Z22" s="170"/>
      <c r="AA22" s="181" t="s">
        <v>149</v>
      </c>
      <c r="AB22" s="182"/>
      <c r="AC22" s="182"/>
      <c r="AD22" s="182"/>
      <c r="AE22" s="183"/>
      <c r="AF22" s="51"/>
      <c r="AG22" s="51"/>
      <c r="AH22" s="51"/>
      <c r="AI22" s="51"/>
      <c r="AJ22" s="51"/>
      <c r="AK22" s="51"/>
      <c r="AL22" s="51"/>
      <c r="AM22" s="51"/>
      <c r="AN22" s="51"/>
      <c r="AO22" s="51"/>
      <c r="AP22" s="15"/>
      <c r="AQ22" s="15"/>
      <c r="AR22" s="15"/>
      <c r="AS22" s="15"/>
    </row>
    <row r="23" spans="1:45" ht="19.5" customHeight="1">
      <c r="A23" s="45"/>
      <c r="B23" s="153" t="s">
        <v>143</v>
      </c>
      <c r="C23" s="154"/>
      <c r="D23" s="154"/>
      <c r="E23" s="154"/>
      <c r="F23" s="154"/>
      <c r="G23" s="154"/>
      <c r="H23" s="154"/>
      <c r="I23" s="155"/>
      <c r="J23" s="42"/>
      <c r="K23" s="153" t="s">
        <v>146</v>
      </c>
      <c r="L23" s="154"/>
      <c r="M23" s="154"/>
      <c r="N23" s="154"/>
      <c r="O23" s="154"/>
      <c r="P23" s="154"/>
      <c r="Q23" s="154"/>
      <c r="R23" s="154"/>
      <c r="S23" s="154"/>
      <c r="T23" s="155"/>
      <c r="U23" s="42"/>
      <c r="V23" s="42"/>
      <c r="W23" s="42"/>
      <c r="X23" s="43"/>
      <c r="Y23" s="171"/>
      <c r="Z23" s="172"/>
      <c r="AA23" s="184"/>
      <c r="AB23" s="185"/>
      <c r="AC23" s="185"/>
      <c r="AD23" s="185"/>
      <c r="AE23" s="186"/>
      <c r="AF23" s="51"/>
      <c r="AG23" s="51"/>
      <c r="AH23" s="51"/>
      <c r="AI23" s="51"/>
      <c r="AJ23" s="51"/>
      <c r="AK23" s="51"/>
      <c r="AL23" s="51"/>
      <c r="AM23" s="51"/>
      <c r="AN23" s="51"/>
      <c r="AO23" s="51"/>
      <c r="AP23" s="15"/>
      <c r="AQ23" s="15"/>
      <c r="AR23" s="15"/>
      <c r="AS23" s="15"/>
    </row>
    <row r="24" spans="1:45" ht="19.5" customHeight="1">
      <c r="A24" s="45"/>
      <c r="B24" s="38"/>
      <c r="C24" s="243" t="s">
        <v>142</v>
      </c>
      <c r="D24" s="244"/>
      <c r="E24" s="250"/>
      <c r="F24" s="38"/>
      <c r="G24" s="243" t="s">
        <v>141</v>
      </c>
      <c r="H24" s="244"/>
      <c r="I24" s="250"/>
      <c r="J24" s="42"/>
      <c r="K24" s="38"/>
      <c r="L24" s="243" t="s">
        <v>144</v>
      </c>
      <c r="M24" s="244"/>
      <c r="N24" s="244"/>
      <c r="O24" s="250"/>
      <c r="P24" s="38"/>
      <c r="Q24" s="243" t="s">
        <v>145</v>
      </c>
      <c r="R24" s="244"/>
      <c r="S24" s="244"/>
      <c r="T24" s="250"/>
      <c r="U24" s="42"/>
      <c r="V24" s="42"/>
      <c r="W24" s="42"/>
      <c r="X24" s="43"/>
      <c r="Y24" s="171"/>
      <c r="Z24" s="172"/>
      <c r="AA24" s="184"/>
      <c r="AB24" s="185"/>
      <c r="AC24" s="185"/>
      <c r="AD24" s="185"/>
      <c r="AE24" s="186"/>
      <c r="AF24" s="51"/>
      <c r="AG24" s="51"/>
      <c r="AH24" s="51"/>
      <c r="AI24" s="51"/>
      <c r="AJ24" s="51"/>
      <c r="AK24" s="51"/>
      <c r="AL24" s="51"/>
      <c r="AM24" s="51"/>
      <c r="AN24" s="51"/>
      <c r="AO24" s="51"/>
      <c r="AP24" s="15"/>
      <c r="AQ24" s="15"/>
      <c r="AR24" s="15"/>
      <c r="AS24" s="15"/>
    </row>
    <row r="25" spans="1:45" ht="19.5" customHeight="1">
      <c r="A25" s="45"/>
      <c r="B25" s="42"/>
      <c r="C25" s="42"/>
      <c r="D25" s="42"/>
      <c r="E25" s="42"/>
      <c r="F25" s="42"/>
      <c r="G25" s="42"/>
      <c r="H25" s="42"/>
      <c r="I25" s="42"/>
      <c r="J25" s="42"/>
      <c r="K25" s="42"/>
      <c r="L25" s="42"/>
      <c r="M25" s="42"/>
      <c r="N25" s="42"/>
      <c r="O25" s="42"/>
      <c r="P25" s="42"/>
      <c r="Q25" s="42"/>
      <c r="R25" s="42"/>
      <c r="S25" s="42"/>
      <c r="T25" s="42"/>
      <c r="U25" s="42"/>
      <c r="V25" s="42"/>
      <c r="W25" s="42"/>
      <c r="X25" s="43"/>
      <c r="Y25" s="171"/>
      <c r="Z25" s="172"/>
      <c r="AA25" s="184"/>
      <c r="AB25" s="185"/>
      <c r="AC25" s="185"/>
      <c r="AD25" s="185"/>
      <c r="AE25" s="186"/>
      <c r="AF25" s="51"/>
      <c r="AG25" s="51"/>
      <c r="AH25" s="51"/>
      <c r="AI25" s="51"/>
      <c r="AJ25" s="51"/>
      <c r="AK25" s="51"/>
      <c r="AL25" s="51"/>
      <c r="AM25" s="51"/>
      <c r="AN25" s="51"/>
      <c r="AO25" s="51"/>
      <c r="AP25" s="15"/>
      <c r="AQ25" s="15"/>
      <c r="AR25" s="15"/>
      <c r="AS25" s="15"/>
    </row>
    <row r="26" spans="1:45" ht="19.5" customHeight="1">
      <c r="A26" s="45"/>
      <c r="B26" s="153" t="s">
        <v>147</v>
      </c>
      <c r="C26" s="154"/>
      <c r="D26" s="154"/>
      <c r="E26" s="154"/>
      <c r="F26" s="154"/>
      <c r="G26" s="154"/>
      <c r="H26" s="154"/>
      <c r="I26" s="154"/>
      <c r="J26" s="154"/>
      <c r="K26" s="154"/>
      <c r="L26" s="154"/>
      <c r="M26" s="154"/>
      <c r="N26" s="154"/>
      <c r="O26" s="154"/>
      <c r="P26" s="154"/>
      <c r="Q26" s="154"/>
      <c r="R26" s="154"/>
      <c r="S26" s="154"/>
      <c r="T26" s="154"/>
      <c r="U26" s="154"/>
      <c r="V26" s="154"/>
      <c r="W26" s="155"/>
      <c r="X26" s="43"/>
      <c r="Y26" s="171"/>
      <c r="Z26" s="172"/>
      <c r="AA26" s="184"/>
      <c r="AB26" s="185"/>
      <c r="AC26" s="185"/>
      <c r="AD26" s="185"/>
      <c r="AE26" s="186"/>
      <c r="AF26" s="51"/>
      <c r="AG26" s="51"/>
      <c r="AH26" s="51"/>
      <c r="AI26" s="51"/>
      <c r="AJ26" s="51"/>
      <c r="AK26" s="51"/>
      <c r="AL26" s="51"/>
      <c r="AM26" s="51"/>
      <c r="AN26" s="51"/>
      <c r="AO26" s="51"/>
      <c r="AP26" s="15"/>
      <c r="AQ26" s="15"/>
      <c r="AR26" s="15"/>
      <c r="AS26" s="15"/>
    </row>
    <row r="27" spans="1:45" ht="19.5" customHeight="1">
      <c r="A27" s="45"/>
      <c r="B27" s="38"/>
      <c r="C27" s="243" t="s">
        <v>148</v>
      </c>
      <c r="D27" s="244"/>
      <c r="E27" s="244"/>
      <c r="F27" s="244"/>
      <c r="G27" s="244"/>
      <c r="H27" s="244"/>
      <c r="I27" s="244"/>
      <c r="J27" s="244"/>
      <c r="K27" s="244"/>
      <c r="L27" s="244"/>
      <c r="M27" s="244"/>
      <c r="N27" s="244"/>
      <c r="O27" s="244"/>
      <c r="P27" s="244"/>
      <c r="Q27" s="244"/>
      <c r="R27" s="244"/>
      <c r="S27" s="244"/>
      <c r="T27" s="244"/>
      <c r="U27" s="244"/>
      <c r="V27" s="244"/>
      <c r="W27" s="250"/>
      <c r="X27" s="14">
        <f>IF(B27="○",1,0)</f>
        <v>0</v>
      </c>
      <c r="Y27" s="171"/>
      <c r="Z27" s="172"/>
      <c r="AA27" s="184"/>
      <c r="AB27" s="185"/>
      <c r="AC27" s="185"/>
      <c r="AD27" s="185"/>
      <c r="AE27" s="186"/>
      <c r="AF27" s="51"/>
      <c r="AG27" s="51"/>
      <c r="AH27" s="51"/>
      <c r="AI27" s="51"/>
      <c r="AJ27" s="51"/>
      <c r="AK27" s="51"/>
      <c r="AL27" s="51"/>
      <c r="AM27" s="51"/>
      <c r="AN27" s="51"/>
      <c r="AO27" s="51"/>
      <c r="AP27" s="15"/>
      <c r="AQ27" s="15"/>
      <c r="AR27" s="15"/>
      <c r="AS27" s="15"/>
    </row>
    <row r="28" spans="1:45" ht="19.5" customHeight="1">
      <c r="A28" s="45"/>
      <c r="B28" s="38"/>
      <c r="C28" s="267" t="str">
        <f>IF(B6="○","―","当該施設で２年以上勤務しており、かつ、当該施設の移行日前から認可日の前日まで、勤務して１年以上、園長として従事している。")</f>
        <v>当該施設で２年以上勤務しており、かつ、当該施設の移行日前から認可日の前日まで、勤務して１年以上、園長として従事している。</v>
      </c>
      <c r="D28" s="268"/>
      <c r="E28" s="268"/>
      <c r="F28" s="268"/>
      <c r="G28" s="268"/>
      <c r="H28" s="268"/>
      <c r="I28" s="268"/>
      <c r="J28" s="268"/>
      <c r="K28" s="268"/>
      <c r="L28" s="268"/>
      <c r="M28" s="268"/>
      <c r="N28" s="268"/>
      <c r="O28" s="268"/>
      <c r="P28" s="268"/>
      <c r="Q28" s="268"/>
      <c r="R28" s="268"/>
      <c r="S28" s="268"/>
      <c r="T28" s="268"/>
      <c r="U28" s="268"/>
      <c r="V28" s="268"/>
      <c r="W28" s="269"/>
      <c r="X28" s="14">
        <f>IF(B28="○",1,0)</f>
        <v>0</v>
      </c>
      <c r="Y28" s="171"/>
      <c r="Z28" s="172"/>
      <c r="AA28" s="184"/>
      <c r="AB28" s="185"/>
      <c r="AC28" s="185"/>
      <c r="AD28" s="185"/>
      <c r="AE28" s="186"/>
      <c r="AF28" s="51"/>
      <c r="AG28" s="51"/>
      <c r="AH28" s="51"/>
      <c r="AI28" s="51"/>
      <c r="AJ28" s="51"/>
      <c r="AK28" s="51"/>
      <c r="AL28" s="51"/>
      <c r="AM28" s="51"/>
      <c r="AN28" s="51"/>
      <c r="AO28" s="51"/>
      <c r="AP28" s="15"/>
      <c r="AQ28" s="15"/>
      <c r="AR28" s="15"/>
      <c r="AS28" s="15"/>
    </row>
    <row r="29" spans="1:45" ht="9.75" customHeight="1">
      <c r="A29" s="45"/>
      <c r="B29" s="41"/>
      <c r="C29" s="41"/>
      <c r="D29" s="41"/>
      <c r="E29" s="41"/>
      <c r="F29" s="41"/>
      <c r="G29" s="41"/>
      <c r="H29" s="41"/>
      <c r="I29" s="41"/>
      <c r="J29" s="41"/>
      <c r="K29" s="41"/>
      <c r="L29" s="41"/>
      <c r="M29" s="41"/>
      <c r="N29" s="41"/>
      <c r="O29" s="41"/>
      <c r="P29" s="41"/>
      <c r="Q29" s="41"/>
      <c r="R29" s="41"/>
      <c r="S29" s="41"/>
      <c r="T29" s="42"/>
      <c r="U29" s="41"/>
      <c r="V29" s="41"/>
      <c r="W29" s="41"/>
      <c r="X29" s="43"/>
      <c r="Y29" s="173"/>
      <c r="Z29" s="174"/>
      <c r="AA29" s="187"/>
      <c r="AB29" s="188"/>
      <c r="AC29" s="188"/>
      <c r="AD29" s="188"/>
      <c r="AE29" s="189"/>
      <c r="AF29" s="51"/>
      <c r="AG29" s="51"/>
      <c r="AH29" s="51"/>
      <c r="AI29" s="51"/>
      <c r="AJ29" s="51"/>
      <c r="AK29" s="51"/>
      <c r="AL29" s="51"/>
      <c r="AM29" s="51"/>
      <c r="AN29" s="51"/>
      <c r="AO29" s="51"/>
      <c r="AP29" s="15"/>
      <c r="AQ29" s="15"/>
      <c r="AR29" s="15"/>
      <c r="AS29" s="15"/>
    </row>
    <row r="30" spans="1:45" ht="19.5" customHeight="1">
      <c r="A30" s="12" t="s">
        <v>20</v>
      </c>
      <c r="B30" s="223" t="s">
        <v>150</v>
      </c>
      <c r="C30" s="223"/>
      <c r="D30" s="223"/>
      <c r="E30" s="223"/>
      <c r="F30" s="223"/>
      <c r="G30" s="223"/>
      <c r="H30" s="223"/>
      <c r="I30" s="223"/>
      <c r="J30" s="223"/>
      <c r="K30" s="223"/>
      <c r="L30" s="223"/>
      <c r="M30" s="223"/>
      <c r="N30" s="223"/>
      <c r="O30" s="223"/>
      <c r="P30" s="223"/>
      <c r="Q30" s="223"/>
      <c r="R30" s="223"/>
      <c r="S30" s="223"/>
      <c r="T30" s="223"/>
      <c r="U30" s="223"/>
      <c r="V30" s="223"/>
      <c r="W30" s="223"/>
      <c r="X30" s="270"/>
      <c r="Y30" s="169" t="str">
        <f>IF(OR(AND(R34&gt;=U34,U38="○"),(AND(R34&gt;=U44,B41="○",U38="○"))),"適","否")</f>
        <v>否</v>
      </c>
      <c r="Z30" s="170"/>
      <c r="AA30" s="181" t="s">
        <v>184</v>
      </c>
      <c r="AB30" s="182"/>
      <c r="AC30" s="182"/>
      <c r="AD30" s="182"/>
      <c r="AE30" s="183"/>
      <c r="AF30" s="51"/>
      <c r="AG30" s="15"/>
      <c r="AH30" s="51"/>
      <c r="AI30" s="51"/>
      <c r="AJ30" s="51"/>
      <c r="AK30" s="51"/>
      <c r="AL30" s="51"/>
      <c r="AM30" s="51"/>
      <c r="AN30" s="51"/>
      <c r="AO30" s="51"/>
      <c r="AP30" s="15"/>
      <c r="AQ30" s="15"/>
      <c r="AR30" s="15"/>
      <c r="AS30" s="15"/>
    </row>
    <row r="31" spans="1:45" ht="19.5" customHeight="1">
      <c r="A31" s="45"/>
      <c r="B31" s="72" t="s">
        <v>151</v>
      </c>
      <c r="C31" s="4"/>
      <c r="D31" s="4"/>
      <c r="E31" s="4"/>
      <c r="F31" s="4"/>
      <c r="G31" s="4"/>
      <c r="H31" s="4"/>
      <c r="I31" s="4"/>
      <c r="J31" s="4"/>
      <c r="K31" s="4"/>
      <c r="L31" s="4"/>
      <c r="M31" s="34"/>
      <c r="N31" s="34"/>
      <c r="O31" s="34"/>
      <c r="P31" s="34"/>
      <c r="Q31" s="34"/>
      <c r="R31" s="34"/>
      <c r="S31" s="34"/>
      <c r="T31" s="34"/>
      <c r="U31" s="34"/>
      <c r="V31" s="34"/>
      <c r="W31" s="34"/>
      <c r="X31" s="42"/>
      <c r="Y31" s="171"/>
      <c r="Z31" s="172"/>
      <c r="AA31" s="184"/>
      <c r="AB31" s="185"/>
      <c r="AC31" s="185"/>
      <c r="AD31" s="185"/>
      <c r="AE31" s="186"/>
      <c r="AF31" s="51"/>
      <c r="AG31" s="26"/>
      <c r="AH31" s="26"/>
      <c r="AI31" s="26"/>
      <c r="AJ31" s="26"/>
      <c r="AK31" s="26"/>
      <c r="AL31" s="51"/>
      <c r="AM31" s="51"/>
      <c r="AN31" s="15"/>
      <c r="AO31" s="15"/>
      <c r="AP31" s="15"/>
      <c r="AQ31" s="15"/>
      <c r="AR31" s="15"/>
      <c r="AS31" s="15"/>
    </row>
    <row r="32" spans="1:45" ht="19.5" customHeight="1">
      <c r="A32" s="45"/>
      <c r="B32" s="271"/>
      <c r="C32" s="271"/>
      <c r="D32" s="271"/>
      <c r="E32" s="271"/>
      <c r="F32" s="180" t="s">
        <v>42</v>
      </c>
      <c r="G32" s="180"/>
      <c r="H32" s="180"/>
      <c r="I32" s="180"/>
      <c r="J32" s="180"/>
      <c r="K32" s="180"/>
      <c r="L32" s="180" t="s">
        <v>43</v>
      </c>
      <c r="M32" s="180"/>
      <c r="N32" s="180"/>
      <c r="O32" s="180"/>
      <c r="P32" s="180"/>
      <c r="Q32" s="180"/>
      <c r="R32" s="271" t="s">
        <v>44</v>
      </c>
      <c r="S32" s="271"/>
      <c r="T32" s="271"/>
      <c r="U32" s="271" t="s">
        <v>45</v>
      </c>
      <c r="V32" s="271"/>
      <c r="W32" s="271"/>
      <c r="X32" s="42"/>
      <c r="Y32" s="171"/>
      <c r="Z32" s="172"/>
      <c r="AA32" s="184"/>
      <c r="AB32" s="185"/>
      <c r="AC32" s="185"/>
      <c r="AD32" s="185"/>
      <c r="AE32" s="186"/>
      <c r="AF32" s="51"/>
      <c r="AG32" s="15"/>
      <c r="AH32" s="51"/>
      <c r="AI32" s="51"/>
      <c r="AJ32" s="51"/>
      <c r="AK32" s="51"/>
      <c r="AL32" s="51"/>
      <c r="AM32" s="51"/>
      <c r="AN32" s="51"/>
      <c r="AO32" s="51"/>
      <c r="AP32" s="15"/>
      <c r="AQ32" s="15"/>
      <c r="AR32" s="15"/>
      <c r="AS32" s="15"/>
    </row>
    <row r="33" spans="1:45" ht="19.5" customHeight="1">
      <c r="A33" s="45"/>
      <c r="B33" s="266"/>
      <c r="C33" s="266"/>
      <c r="D33" s="266"/>
      <c r="E33" s="266"/>
      <c r="F33" s="180" t="s">
        <v>40</v>
      </c>
      <c r="G33" s="180"/>
      <c r="H33" s="180"/>
      <c r="I33" s="180" t="s">
        <v>41</v>
      </c>
      <c r="J33" s="180" t="s">
        <v>41</v>
      </c>
      <c r="K33" s="180"/>
      <c r="L33" s="180" t="s">
        <v>40</v>
      </c>
      <c r="M33" s="180" t="s">
        <v>40</v>
      </c>
      <c r="N33" s="180"/>
      <c r="O33" s="180" t="s">
        <v>41</v>
      </c>
      <c r="P33" s="180" t="s">
        <v>41</v>
      </c>
      <c r="Q33" s="180"/>
      <c r="R33" s="159" t="s">
        <v>18</v>
      </c>
      <c r="S33" s="160"/>
      <c r="T33" s="161"/>
      <c r="U33" s="266" t="s">
        <v>26</v>
      </c>
      <c r="V33" s="266" t="s">
        <v>41</v>
      </c>
      <c r="W33" s="266"/>
      <c r="X33" s="7"/>
      <c r="Y33" s="171"/>
      <c r="Z33" s="172"/>
      <c r="AA33" s="184"/>
      <c r="AB33" s="185"/>
      <c r="AC33" s="185"/>
      <c r="AD33" s="185"/>
      <c r="AE33" s="186"/>
      <c r="AF33" s="51"/>
      <c r="AG33" s="26"/>
      <c r="AH33" s="26"/>
      <c r="AI33" s="26"/>
      <c r="AJ33" s="26"/>
      <c r="AK33" s="51"/>
      <c r="AL33" s="51"/>
      <c r="AM33" s="51"/>
      <c r="AN33" s="51"/>
      <c r="AO33" s="51"/>
      <c r="AP33" s="15"/>
      <c r="AQ33" s="15"/>
      <c r="AR33" s="15"/>
      <c r="AS33" s="15"/>
    </row>
    <row r="34" spans="1:45" ht="19.5" customHeight="1">
      <c r="A34" s="45"/>
      <c r="B34" s="180" t="s">
        <v>46</v>
      </c>
      <c r="C34" s="180"/>
      <c r="D34" s="180"/>
      <c r="E34" s="180"/>
      <c r="F34" s="257"/>
      <c r="G34" s="258"/>
      <c r="H34" s="259"/>
      <c r="I34" s="257"/>
      <c r="J34" s="258"/>
      <c r="K34" s="259"/>
      <c r="L34" s="260"/>
      <c r="M34" s="261"/>
      <c r="N34" s="262"/>
      <c r="O34" s="260"/>
      <c r="P34" s="261"/>
      <c r="Q34" s="262"/>
      <c r="R34" s="263">
        <f>_xlfn.IFERROR(IF(I34=0,F34,F34+(ROUNDDOWN(O34/L34,0))),0)</f>
        <v>0</v>
      </c>
      <c r="S34" s="264"/>
      <c r="T34" s="265"/>
      <c r="U34" s="263">
        <f>ROUND(ROUNDDOWN(E19/3,1)+ROUNDDOWN((G19+I19)/6,1),0)+1</f>
        <v>1</v>
      </c>
      <c r="V34" s="264" t="e">
        <f>ROUND(ROUNDDOWN(#REF!/3,1)+ROUNDDOWN((#REF!+#REF!)/6,1),0)</f>
        <v>#REF!</v>
      </c>
      <c r="W34" s="265" t="e">
        <f>ROUND(ROUNDDOWN(#REF!/3,1)+ROUNDDOWN((#REF!+#REF!)/6,1),0)</f>
        <v>#REF!</v>
      </c>
      <c r="X34" s="14">
        <f>IF(R34&gt;=U34,1,0)</f>
        <v>0</v>
      </c>
      <c r="Y34" s="171"/>
      <c r="Z34" s="172"/>
      <c r="AA34" s="184"/>
      <c r="AB34" s="185"/>
      <c r="AC34" s="185"/>
      <c r="AD34" s="185"/>
      <c r="AE34" s="186"/>
      <c r="AF34" s="51"/>
      <c r="AG34" s="15"/>
      <c r="AH34" s="51"/>
      <c r="AI34" s="51"/>
      <c r="AJ34" s="51"/>
      <c r="AK34" s="51"/>
      <c r="AL34" s="51"/>
      <c r="AM34" s="51"/>
      <c r="AN34" s="51"/>
      <c r="AO34" s="51"/>
      <c r="AP34" s="15"/>
      <c r="AQ34" s="15"/>
      <c r="AR34" s="15"/>
      <c r="AS34" s="15"/>
    </row>
    <row r="35" spans="1:45" s="97" customFormat="1" ht="30" customHeight="1">
      <c r="A35" s="91"/>
      <c r="B35" s="294" t="s">
        <v>203</v>
      </c>
      <c r="C35" s="294"/>
      <c r="D35" s="294"/>
      <c r="E35" s="294"/>
      <c r="F35" s="294"/>
      <c r="G35" s="294"/>
      <c r="H35" s="294"/>
      <c r="I35" s="294"/>
      <c r="J35" s="294"/>
      <c r="K35" s="294"/>
      <c r="L35" s="294"/>
      <c r="M35" s="294"/>
      <c r="N35" s="294"/>
      <c r="O35" s="294"/>
      <c r="P35" s="294"/>
      <c r="Q35" s="294"/>
      <c r="R35" s="294"/>
      <c r="S35" s="294"/>
      <c r="T35" s="294"/>
      <c r="U35" s="294"/>
      <c r="V35" s="294"/>
      <c r="W35" s="294"/>
      <c r="X35" s="92"/>
      <c r="Y35" s="171"/>
      <c r="Z35" s="172"/>
      <c r="AA35" s="184"/>
      <c r="AB35" s="185"/>
      <c r="AC35" s="185"/>
      <c r="AD35" s="185"/>
      <c r="AE35" s="186"/>
      <c r="AF35" s="93"/>
      <c r="AG35" s="94"/>
      <c r="AH35" s="93"/>
      <c r="AI35" s="93"/>
      <c r="AJ35" s="93"/>
      <c r="AK35" s="93"/>
      <c r="AL35" s="93"/>
      <c r="AM35" s="93"/>
      <c r="AN35" s="95"/>
      <c r="AO35" s="95"/>
      <c r="AP35" s="96"/>
      <c r="AQ35" s="96"/>
      <c r="AR35" s="96"/>
      <c r="AS35" s="96"/>
    </row>
    <row r="36" spans="1:46" s="13" customFormat="1" ht="15" customHeight="1">
      <c r="A36" s="89"/>
      <c r="B36" s="315" t="s">
        <v>216</v>
      </c>
      <c r="C36" s="316"/>
      <c r="D36" s="316"/>
      <c r="E36" s="316"/>
      <c r="F36" s="316"/>
      <c r="G36" s="316"/>
      <c r="H36" s="316"/>
      <c r="I36" s="317"/>
      <c r="J36" s="316" t="s">
        <v>217</v>
      </c>
      <c r="K36" s="316"/>
      <c r="L36" s="316"/>
      <c r="M36" s="316"/>
      <c r="N36" s="316"/>
      <c r="O36" s="316"/>
      <c r="P36" s="316"/>
      <c r="Q36" s="316"/>
      <c r="R36" s="316"/>
      <c r="S36" s="316"/>
      <c r="T36" s="317"/>
      <c r="U36" s="156" t="s">
        <v>204</v>
      </c>
      <c r="V36" s="157"/>
      <c r="W36" s="158"/>
      <c r="X36" s="90"/>
      <c r="Y36" s="171"/>
      <c r="Z36" s="172"/>
      <c r="AA36" s="110"/>
      <c r="AB36" s="111"/>
      <c r="AC36" s="111"/>
      <c r="AD36" s="111"/>
      <c r="AE36" s="112"/>
      <c r="AF36" s="116"/>
      <c r="AG36" s="319"/>
      <c r="AH36" s="319"/>
      <c r="AI36" s="319"/>
      <c r="AJ36" s="319"/>
      <c r="AK36" s="319"/>
      <c r="AL36" s="319"/>
      <c r="AM36" s="319"/>
      <c r="AN36" s="319"/>
      <c r="AO36" s="319"/>
      <c r="AP36" s="319"/>
      <c r="AQ36" s="319"/>
      <c r="AR36" s="319"/>
      <c r="AS36" s="319"/>
      <c r="AT36" s="319"/>
    </row>
    <row r="37" spans="1:45" s="13" customFormat="1" ht="15" customHeight="1">
      <c r="A37" s="89"/>
      <c r="B37" s="318"/>
      <c r="C37" s="319"/>
      <c r="D37" s="319"/>
      <c r="E37" s="319"/>
      <c r="F37" s="319"/>
      <c r="G37" s="319"/>
      <c r="H37" s="319"/>
      <c r="I37" s="320"/>
      <c r="J37" s="162" t="s">
        <v>218</v>
      </c>
      <c r="K37" s="162"/>
      <c r="L37" s="128">
        <f>IF(L34="","",L34/2)</f>
      </c>
      <c r="M37" s="167" t="s">
        <v>219</v>
      </c>
      <c r="N37" s="167"/>
      <c r="O37" s="167"/>
      <c r="P37" s="167"/>
      <c r="Q37" s="167"/>
      <c r="R37" s="167"/>
      <c r="S37" s="167"/>
      <c r="T37" s="168"/>
      <c r="U37" s="159"/>
      <c r="V37" s="160"/>
      <c r="W37" s="161"/>
      <c r="X37" s="90"/>
      <c r="Y37" s="171"/>
      <c r="Z37" s="172"/>
      <c r="AA37" s="110"/>
      <c r="AB37" s="111"/>
      <c r="AC37" s="111"/>
      <c r="AD37" s="111"/>
      <c r="AE37" s="112"/>
      <c r="AF37" s="116"/>
      <c r="AG37" s="15"/>
      <c r="AH37" s="116"/>
      <c r="AI37" s="116"/>
      <c r="AJ37" s="116"/>
      <c r="AK37" s="116"/>
      <c r="AL37" s="116"/>
      <c r="AM37" s="116"/>
      <c r="AN37" s="16"/>
      <c r="AO37" s="16"/>
      <c r="AP37" s="27"/>
      <c r="AQ37" s="27"/>
      <c r="AR37" s="27"/>
      <c r="AS37" s="27"/>
    </row>
    <row r="38" spans="1:45" s="13" customFormat="1" ht="19.5" customHeight="1">
      <c r="A38" s="89"/>
      <c r="B38" s="321"/>
      <c r="C38" s="322"/>
      <c r="D38" s="322"/>
      <c r="E38" s="322"/>
      <c r="F38" s="322"/>
      <c r="G38" s="322"/>
      <c r="H38" s="322"/>
      <c r="I38" s="323"/>
      <c r="J38" s="326">
        <v>2</v>
      </c>
      <c r="K38" s="326"/>
      <c r="L38" s="326"/>
      <c r="M38" s="326"/>
      <c r="N38" s="326"/>
      <c r="O38" s="326"/>
      <c r="P38" s="326"/>
      <c r="Q38" s="326"/>
      <c r="R38" s="326"/>
      <c r="S38" s="326"/>
      <c r="T38" s="327"/>
      <c r="U38" s="254"/>
      <c r="V38" s="255"/>
      <c r="W38" s="256"/>
      <c r="X38" s="90"/>
      <c r="Y38" s="171"/>
      <c r="Z38" s="172"/>
      <c r="AA38" s="110"/>
      <c r="AB38" s="111"/>
      <c r="AC38" s="111"/>
      <c r="AD38" s="111"/>
      <c r="AE38" s="112"/>
      <c r="AF38" s="116"/>
      <c r="AG38" s="15"/>
      <c r="AH38" s="116"/>
      <c r="AI38" s="116"/>
      <c r="AJ38" s="116"/>
      <c r="AK38" s="116"/>
      <c r="AL38" s="116"/>
      <c r="AM38" s="116"/>
      <c r="AN38" s="16"/>
      <c r="AO38" s="16"/>
      <c r="AP38" s="27"/>
      <c r="AQ38" s="27"/>
      <c r="AR38" s="27"/>
      <c r="AS38" s="27"/>
    </row>
    <row r="39" spans="1:45" s="13" customFormat="1" ht="39.75" customHeight="1">
      <c r="A39" s="89"/>
      <c r="B39" s="294" t="s">
        <v>205</v>
      </c>
      <c r="C39" s="328"/>
      <c r="D39" s="328"/>
      <c r="E39" s="328"/>
      <c r="F39" s="328"/>
      <c r="G39" s="328"/>
      <c r="H39" s="328"/>
      <c r="I39" s="328"/>
      <c r="J39" s="328"/>
      <c r="K39" s="328"/>
      <c r="L39" s="328"/>
      <c r="M39" s="328"/>
      <c r="N39" s="328"/>
      <c r="O39" s="328"/>
      <c r="P39" s="328"/>
      <c r="Q39" s="328"/>
      <c r="R39" s="328"/>
      <c r="S39" s="328"/>
      <c r="T39" s="328"/>
      <c r="U39" s="328"/>
      <c r="V39" s="328"/>
      <c r="W39" s="328"/>
      <c r="X39" s="90"/>
      <c r="Y39" s="171"/>
      <c r="Z39" s="172"/>
      <c r="AA39" s="110"/>
      <c r="AB39" s="111"/>
      <c r="AC39" s="111"/>
      <c r="AD39" s="111"/>
      <c r="AE39" s="112"/>
      <c r="AF39" s="116"/>
      <c r="AG39" s="15"/>
      <c r="AH39" s="116"/>
      <c r="AI39" s="116"/>
      <c r="AJ39" s="116"/>
      <c r="AK39" s="116"/>
      <c r="AL39" s="116"/>
      <c r="AM39" s="116"/>
      <c r="AN39" s="16"/>
      <c r="AO39" s="16"/>
      <c r="AP39" s="27"/>
      <c r="AQ39" s="27"/>
      <c r="AR39" s="27"/>
      <c r="AS39" s="27"/>
    </row>
    <row r="40" spans="1:45" s="13" customFormat="1" ht="19.5" customHeight="1" hidden="1" outlineLevel="1">
      <c r="A40" s="89"/>
      <c r="B40" s="98" t="s">
        <v>206</v>
      </c>
      <c r="C40" s="99"/>
      <c r="D40" s="99"/>
      <c r="E40" s="99"/>
      <c r="F40" s="99"/>
      <c r="G40" s="99"/>
      <c r="H40" s="99"/>
      <c r="I40" s="100"/>
      <c r="J40" s="100"/>
      <c r="K40" s="100"/>
      <c r="L40" s="100"/>
      <c r="M40" s="100"/>
      <c r="N40" s="100"/>
      <c r="O40" s="100"/>
      <c r="P40" s="100"/>
      <c r="Q40" s="100"/>
      <c r="R40" s="100"/>
      <c r="S40" s="100"/>
      <c r="T40" s="100"/>
      <c r="U40" s="100"/>
      <c r="V40" s="100"/>
      <c r="W40" s="100"/>
      <c r="X40" s="101"/>
      <c r="Y40" s="171"/>
      <c r="Z40" s="172"/>
      <c r="AA40" s="110"/>
      <c r="AB40" s="111"/>
      <c r="AC40" s="111"/>
      <c r="AD40" s="111"/>
      <c r="AE40" s="112"/>
      <c r="AF40" s="116"/>
      <c r="AG40" s="15"/>
      <c r="AH40" s="116"/>
      <c r="AI40" s="116"/>
      <c r="AJ40" s="116"/>
      <c r="AK40" s="116"/>
      <c r="AL40" s="116"/>
      <c r="AM40" s="116"/>
      <c r="AN40" s="16"/>
      <c r="AO40" s="16"/>
      <c r="AP40" s="27"/>
      <c r="AQ40" s="27"/>
      <c r="AR40" s="27"/>
      <c r="AS40" s="27"/>
    </row>
    <row r="41" spans="1:31" ht="19.5" customHeight="1" hidden="1" outlineLevel="1">
      <c r="A41" s="118"/>
      <c r="B41" s="115"/>
      <c r="C41" s="243" t="s">
        <v>207</v>
      </c>
      <c r="D41" s="244"/>
      <c r="E41" s="244"/>
      <c r="F41" s="244"/>
      <c r="G41" s="244"/>
      <c r="H41" s="244"/>
      <c r="I41" s="244"/>
      <c r="J41" s="244"/>
      <c r="K41" s="244"/>
      <c r="L41" s="244"/>
      <c r="M41" s="244"/>
      <c r="N41" s="250"/>
      <c r="O41" s="102"/>
      <c r="P41" s="102"/>
      <c r="Q41" s="102"/>
      <c r="R41" s="103"/>
      <c r="S41" s="103"/>
      <c r="T41" s="6"/>
      <c r="U41" s="6"/>
      <c r="V41" s="6"/>
      <c r="W41" s="6"/>
      <c r="X41" s="6"/>
      <c r="Y41" s="171"/>
      <c r="Z41" s="172"/>
      <c r="AA41" s="110"/>
      <c r="AB41" s="111"/>
      <c r="AC41" s="111"/>
      <c r="AD41" s="111"/>
      <c r="AE41" s="112"/>
    </row>
    <row r="42" spans="1:31" ht="22.5" customHeight="1" hidden="1" outlineLevel="1">
      <c r="A42" s="118"/>
      <c r="B42" s="325" t="s">
        <v>208</v>
      </c>
      <c r="C42" s="325"/>
      <c r="D42" s="325"/>
      <c r="E42" s="325"/>
      <c r="F42" s="325"/>
      <c r="G42" s="325"/>
      <c r="H42" s="325"/>
      <c r="I42" s="325"/>
      <c r="J42" s="325"/>
      <c r="K42" s="325"/>
      <c r="L42" s="325"/>
      <c r="M42" s="105"/>
      <c r="N42" s="105"/>
      <c r="O42" s="102"/>
      <c r="P42" s="102"/>
      <c r="Q42" s="102"/>
      <c r="R42" s="102"/>
      <c r="S42" s="102"/>
      <c r="T42" s="6"/>
      <c r="U42" s="271" t="s">
        <v>45</v>
      </c>
      <c r="V42" s="271"/>
      <c r="W42" s="271"/>
      <c r="X42" s="6"/>
      <c r="Y42" s="171"/>
      <c r="Z42" s="172"/>
      <c r="AA42" s="110"/>
      <c r="AB42" s="111"/>
      <c r="AC42" s="111"/>
      <c r="AD42" s="111"/>
      <c r="AE42" s="112"/>
    </row>
    <row r="43" spans="1:39" ht="19.5" customHeight="1" hidden="1" outlineLevel="1">
      <c r="A43" s="118"/>
      <c r="B43" s="180"/>
      <c r="C43" s="180"/>
      <c r="D43" s="180"/>
      <c r="E43" s="180" t="s">
        <v>8</v>
      </c>
      <c r="F43" s="180"/>
      <c r="G43" s="180" t="s">
        <v>9</v>
      </c>
      <c r="H43" s="180"/>
      <c r="I43" s="180" t="s">
        <v>10</v>
      </c>
      <c r="J43" s="180"/>
      <c r="K43" s="180" t="s">
        <v>11</v>
      </c>
      <c r="L43" s="180"/>
      <c r="M43" s="180" t="s">
        <v>12</v>
      </c>
      <c r="N43" s="180"/>
      <c r="O43" s="180" t="s">
        <v>13</v>
      </c>
      <c r="P43" s="153"/>
      <c r="Q43" s="277" t="s">
        <v>7</v>
      </c>
      <c r="R43" s="154"/>
      <c r="S43" s="155"/>
      <c r="T43" s="113"/>
      <c r="U43" s="324" t="s">
        <v>27</v>
      </c>
      <c r="V43" s="324" t="s">
        <v>41</v>
      </c>
      <c r="W43" s="324"/>
      <c r="X43" s="6"/>
      <c r="Y43" s="171"/>
      <c r="Z43" s="172"/>
      <c r="AA43" s="110"/>
      <c r="AB43" s="111"/>
      <c r="AC43" s="111"/>
      <c r="AD43" s="111"/>
      <c r="AE43" s="111"/>
      <c r="AF43" s="26"/>
      <c r="AG43" s="62"/>
      <c r="AH43" s="26"/>
      <c r="AI43" s="26"/>
      <c r="AJ43" s="26"/>
      <c r="AK43" s="26"/>
      <c r="AL43" s="26"/>
      <c r="AM43" s="106"/>
    </row>
    <row r="44" spans="1:39" ht="19.5" customHeight="1" hidden="1" outlineLevel="1">
      <c r="A44" s="118"/>
      <c r="B44" s="180" t="s">
        <v>135</v>
      </c>
      <c r="C44" s="180"/>
      <c r="D44" s="180"/>
      <c r="E44" s="163"/>
      <c r="F44" s="163"/>
      <c r="G44" s="163"/>
      <c r="H44" s="163"/>
      <c r="I44" s="163"/>
      <c r="J44" s="163"/>
      <c r="K44" s="178"/>
      <c r="L44" s="178"/>
      <c r="M44" s="178"/>
      <c r="N44" s="178"/>
      <c r="O44" s="178"/>
      <c r="P44" s="179"/>
      <c r="Q44" s="329">
        <f>SUM(E44:J44)</f>
        <v>0</v>
      </c>
      <c r="R44" s="330"/>
      <c r="S44" s="331"/>
      <c r="T44" s="104">
        <f>AH44+AL44</f>
        <v>0</v>
      </c>
      <c r="U44" s="332">
        <f>ROUND(ROUNDDOWN(E44/3,1)+ROUNDDOWN((G44+I44)/6,1),0)+1</f>
        <v>1</v>
      </c>
      <c r="V44" s="333"/>
      <c r="W44" s="334"/>
      <c r="X44" s="6"/>
      <c r="Y44" s="171"/>
      <c r="Z44" s="172"/>
      <c r="AA44" s="110"/>
      <c r="AB44" s="111"/>
      <c r="AC44" s="111"/>
      <c r="AD44" s="111"/>
      <c r="AE44" s="111"/>
      <c r="AF44" s="26"/>
      <c r="AG44" s="109"/>
      <c r="AH44" s="26"/>
      <c r="AI44" s="109"/>
      <c r="AJ44" s="26"/>
      <c r="AK44" s="109"/>
      <c r="AL44" s="26"/>
      <c r="AM44" s="106"/>
    </row>
    <row r="45" spans="1:31" ht="9.75" customHeight="1" hidden="1" outlineLevel="1">
      <c r="A45" s="119"/>
      <c r="B45" s="107"/>
      <c r="C45" s="107"/>
      <c r="D45" s="107"/>
      <c r="E45" s="107"/>
      <c r="F45" s="107"/>
      <c r="G45" s="107"/>
      <c r="H45" s="107"/>
      <c r="I45" s="107"/>
      <c r="J45" s="107"/>
      <c r="K45" s="107"/>
      <c r="L45" s="107"/>
      <c r="M45" s="107"/>
      <c r="N45" s="107"/>
      <c r="O45" s="107"/>
      <c r="P45" s="107"/>
      <c r="Q45" s="107"/>
      <c r="R45" s="107"/>
      <c r="S45" s="107"/>
      <c r="T45" s="114"/>
      <c r="U45" s="107"/>
      <c r="V45" s="107"/>
      <c r="W45" s="107"/>
      <c r="X45" s="8"/>
      <c r="Y45" s="173"/>
      <c r="Z45" s="174"/>
      <c r="AA45" s="110"/>
      <c r="AB45" s="111"/>
      <c r="AC45" s="111"/>
      <c r="AD45" s="111"/>
      <c r="AE45" s="112"/>
    </row>
    <row r="46" spans="1:45" ht="19.5" customHeight="1" collapsed="1">
      <c r="A46" s="12" t="s">
        <v>21</v>
      </c>
      <c r="B46" s="84" t="s">
        <v>50</v>
      </c>
      <c r="C46" s="84"/>
      <c r="D46" s="82"/>
      <c r="E46" s="82"/>
      <c r="F46" s="82"/>
      <c r="G46" s="82"/>
      <c r="H46" s="82"/>
      <c r="I46" s="82"/>
      <c r="J46" s="82"/>
      <c r="K46" s="82"/>
      <c r="L46" s="82"/>
      <c r="M46" s="82"/>
      <c r="N46" s="82"/>
      <c r="O46" s="82"/>
      <c r="P46" s="82"/>
      <c r="Q46" s="82"/>
      <c r="R46" s="82"/>
      <c r="S46" s="82"/>
      <c r="T46" s="84"/>
      <c r="U46" s="82"/>
      <c r="V46" s="82"/>
      <c r="W46" s="82"/>
      <c r="X46" s="86"/>
      <c r="Y46" s="169" t="str">
        <f>IF(AND(O49+R49&gt;=U49,O50+R50&gt;=U50),"適","否")</f>
        <v>適</v>
      </c>
      <c r="Z46" s="170"/>
      <c r="AA46" s="181" t="s">
        <v>152</v>
      </c>
      <c r="AB46" s="182"/>
      <c r="AC46" s="182"/>
      <c r="AD46" s="182"/>
      <c r="AE46" s="183"/>
      <c r="AF46" s="51" t="s">
        <v>29</v>
      </c>
      <c r="AG46" s="15" t="s">
        <v>48</v>
      </c>
      <c r="AH46" s="51"/>
      <c r="AI46" s="51"/>
      <c r="AJ46" s="51"/>
      <c r="AK46" s="51"/>
      <c r="AL46" s="16"/>
      <c r="AM46" s="16"/>
      <c r="AN46" s="51"/>
      <c r="AO46" s="51"/>
      <c r="AP46" s="15"/>
      <c r="AQ46" s="15"/>
      <c r="AR46" s="15"/>
      <c r="AS46" s="15"/>
    </row>
    <row r="47" spans="1:45" ht="19.5" customHeight="1">
      <c r="A47" s="45"/>
      <c r="B47" s="153" t="s">
        <v>198</v>
      </c>
      <c r="C47" s="154"/>
      <c r="D47" s="154"/>
      <c r="E47" s="154"/>
      <c r="F47" s="154"/>
      <c r="G47" s="154"/>
      <c r="H47" s="154"/>
      <c r="I47" s="154"/>
      <c r="J47" s="155"/>
      <c r="K47" s="69"/>
      <c r="L47" s="156"/>
      <c r="M47" s="157"/>
      <c r="N47" s="158"/>
      <c r="O47" s="153" t="s">
        <v>42</v>
      </c>
      <c r="P47" s="154"/>
      <c r="Q47" s="154"/>
      <c r="R47" s="154"/>
      <c r="S47" s="154"/>
      <c r="T47" s="155"/>
      <c r="U47" s="156" t="s">
        <v>45</v>
      </c>
      <c r="V47" s="157"/>
      <c r="W47" s="158"/>
      <c r="X47" s="88"/>
      <c r="Y47" s="171"/>
      <c r="Z47" s="172"/>
      <c r="AA47" s="184"/>
      <c r="AB47" s="185"/>
      <c r="AC47" s="185"/>
      <c r="AD47" s="185"/>
      <c r="AE47" s="186"/>
      <c r="AF47" s="51"/>
      <c r="AG47" s="15"/>
      <c r="AH47" s="51"/>
      <c r="AI47" s="51"/>
      <c r="AJ47" s="51"/>
      <c r="AK47" s="51"/>
      <c r="AL47" s="16"/>
      <c r="AM47" s="16"/>
      <c r="AN47" s="51"/>
      <c r="AO47" s="51"/>
      <c r="AP47" s="15"/>
      <c r="AQ47" s="15"/>
      <c r="AR47" s="15"/>
      <c r="AS47" s="15"/>
    </row>
    <row r="48" spans="1:45" ht="19.5" customHeight="1">
      <c r="A48" s="45"/>
      <c r="B48" s="87"/>
      <c r="C48" s="165" t="s">
        <v>196</v>
      </c>
      <c r="D48" s="166"/>
      <c r="E48" s="166"/>
      <c r="F48" s="166"/>
      <c r="G48" s="166"/>
      <c r="H48" s="166"/>
      <c r="I48" s="166"/>
      <c r="J48" s="166"/>
      <c r="K48" s="69"/>
      <c r="L48" s="159"/>
      <c r="M48" s="160"/>
      <c r="N48" s="161"/>
      <c r="O48" s="153" t="s">
        <v>40</v>
      </c>
      <c r="P48" s="154"/>
      <c r="Q48" s="155"/>
      <c r="R48" s="153" t="s">
        <v>41</v>
      </c>
      <c r="S48" s="154"/>
      <c r="T48" s="155"/>
      <c r="U48" s="159"/>
      <c r="V48" s="160"/>
      <c r="W48" s="161"/>
      <c r="X48" s="88"/>
      <c r="Y48" s="171"/>
      <c r="Z48" s="172"/>
      <c r="AA48" s="184"/>
      <c r="AB48" s="185"/>
      <c r="AC48" s="185"/>
      <c r="AD48" s="185"/>
      <c r="AE48" s="186"/>
      <c r="AF48" s="51"/>
      <c r="AG48" s="15"/>
      <c r="AH48" s="51"/>
      <c r="AI48" s="51"/>
      <c r="AJ48" s="51"/>
      <c r="AK48" s="51"/>
      <c r="AL48" s="16"/>
      <c r="AM48" s="16"/>
      <c r="AN48" s="51"/>
      <c r="AO48" s="51"/>
      <c r="AP48" s="15"/>
      <c r="AQ48" s="15"/>
      <c r="AR48" s="15"/>
      <c r="AS48" s="15"/>
    </row>
    <row r="49" spans="1:45" ht="19.5" customHeight="1">
      <c r="A49" s="45"/>
      <c r="B49" s="68"/>
      <c r="C49" s="165" t="s">
        <v>194</v>
      </c>
      <c r="D49" s="166"/>
      <c r="E49" s="166"/>
      <c r="F49" s="166"/>
      <c r="G49" s="166"/>
      <c r="H49" s="166"/>
      <c r="I49" s="166"/>
      <c r="J49" s="166"/>
      <c r="K49" s="69"/>
      <c r="L49" s="153" t="s">
        <v>51</v>
      </c>
      <c r="M49" s="154"/>
      <c r="N49" s="155"/>
      <c r="O49" s="257"/>
      <c r="P49" s="258"/>
      <c r="Q49" s="259"/>
      <c r="R49" s="257"/>
      <c r="S49" s="258"/>
      <c r="T49" s="259"/>
      <c r="U49" s="263">
        <f>IF(B48="○",1,0)</f>
        <v>0</v>
      </c>
      <c r="V49" s="264"/>
      <c r="W49" s="265"/>
      <c r="X49" s="88"/>
      <c r="Y49" s="171"/>
      <c r="Z49" s="172"/>
      <c r="AA49" s="184"/>
      <c r="AB49" s="185"/>
      <c r="AC49" s="185"/>
      <c r="AD49" s="185"/>
      <c r="AE49" s="186"/>
      <c r="AF49" s="51"/>
      <c r="AG49" s="15"/>
      <c r="AH49" s="51"/>
      <c r="AI49" s="51"/>
      <c r="AJ49" s="51"/>
      <c r="AK49" s="51"/>
      <c r="AL49" s="16"/>
      <c r="AM49" s="16"/>
      <c r="AN49" s="51"/>
      <c r="AO49" s="51"/>
      <c r="AP49" s="15"/>
      <c r="AQ49" s="15"/>
      <c r="AR49" s="15"/>
      <c r="AS49" s="15"/>
    </row>
    <row r="50" spans="1:45" ht="19.5" customHeight="1">
      <c r="A50" s="45"/>
      <c r="B50" s="87"/>
      <c r="C50" s="165" t="s">
        <v>195</v>
      </c>
      <c r="D50" s="166"/>
      <c r="E50" s="166"/>
      <c r="F50" s="166"/>
      <c r="G50" s="166"/>
      <c r="H50" s="166"/>
      <c r="I50" s="166"/>
      <c r="J50" s="166"/>
      <c r="K50" s="70"/>
      <c r="L50" s="302" t="s">
        <v>197</v>
      </c>
      <c r="M50" s="303"/>
      <c r="N50" s="304"/>
      <c r="O50" s="257"/>
      <c r="P50" s="258"/>
      <c r="Q50" s="259"/>
      <c r="R50" s="257"/>
      <c r="S50" s="258"/>
      <c r="T50" s="259"/>
      <c r="U50" s="263">
        <f>IF(B49="○",1,0)</f>
        <v>0</v>
      </c>
      <c r="V50" s="264"/>
      <c r="W50" s="265"/>
      <c r="X50" s="88"/>
      <c r="Y50" s="171"/>
      <c r="Z50" s="172"/>
      <c r="AA50" s="184"/>
      <c r="AB50" s="185"/>
      <c r="AC50" s="185"/>
      <c r="AD50" s="185"/>
      <c r="AE50" s="186"/>
      <c r="AF50" s="51"/>
      <c r="AG50" s="15"/>
      <c r="AH50" s="51"/>
      <c r="AI50" s="51"/>
      <c r="AJ50" s="51"/>
      <c r="AK50" s="51"/>
      <c r="AL50" s="16"/>
      <c r="AM50" s="16"/>
      <c r="AN50" s="51"/>
      <c r="AO50" s="51"/>
      <c r="AP50" s="15"/>
      <c r="AQ50" s="15"/>
      <c r="AR50" s="15"/>
      <c r="AS50" s="15"/>
    </row>
    <row r="51" spans="1:45" ht="9.75" customHeight="1">
      <c r="A51" s="35"/>
      <c r="B51" s="83"/>
      <c r="C51" s="83"/>
      <c r="D51" s="83"/>
      <c r="E51" s="83"/>
      <c r="F51" s="83"/>
      <c r="G51" s="83"/>
      <c r="H51" s="83"/>
      <c r="I51" s="83"/>
      <c r="J51" s="83"/>
      <c r="K51" s="83"/>
      <c r="L51" s="83"/>
      <c r="M51" s="83"/>
      <c r="N51" s="83"/>
      <c r="O51" s="83"/>
      <c r="P51" s="83"/>
      <c r="Q51" s="83"/>
      <c r="R51" s="83"/>
      <c r="S51" s="83"/>
      <c r="T51" s="85"/>
      <c r="U51" s="83"/>
      <c r="V51" s="83"/>
      <c r="W51" s="83"/>
      <c r="X51" s="8"/>
      <c r="Y51" s="173"/>
      <c r="Z51" s="174"/>
      <c r="AA51" s="187"/>
      <c r="AB51" s="188"/>
      <c r="AC51" s="188"/>
      <c r="AD51" s="188"/>
      <c r="AE51" s="189"/>
      <c r="AF51" s="51"/>
      <c r="AG51" s="51"/>
      <c r="AH51" s="51"/>
      <c r="AI51" s="51"/>
      <c r="AJ51" s="51"/>
      <c r="AK51" s="51"/>
      <c r="AL51" s="51"/>
      <c r="AM51" s="51"/>
      <c r="AN51" s="51"/>
      <c r="AO51" s="51"/>
      <c r="AP51" s="15"/>
      <c r="AQ51" s="15"/>
      <c r="AR51" s="15"/>
      <c r="AS51" s="15"/>
    </row>
    <row r="52" spans="1:45" ht="19.5" customHeight="1">
      <c r="A52" s="12" t="s">
        <v>22</v>
      </c>
      <c r="B52" s="49" t="s">
        <v>52</v>
      </c>
      <c r="C52" s="40"/>
      <c r="D52" s="40"/>
      <c r="E52" s="40"/>
      <c r="F52" s="40"/>
      <c r="G52" s="40"/>
      <c r="H52" s="40"/>
      <c r="I52" s="40"/>
      <c r="J52" s="40"/>
      <c r="K52" s="40"/>
      <c r="L52" s="40"/>
      <c r="M52" s="40"/>
      <c r="N52" s="40"/>
      <c r="O52" s="40"/>
      <c r="P52" s="40"/>
      <c r="Q52" s="40"/>
      <c r="R52" s="40"/>
      <c r="S52" s="40"/>
      <c r="T52" s="49"/>
      <c r="U52" s="40"/>
      <c r="V52" s="40"/>
      <c r="W52" s="40"/>
      <c r="X52" s="50"/>
      <c r="Y52" s="169" t="str">
        <f>IF(AND(B54="○",I54="○"),"適","否")</f>
        <v>否</v>
      </c>
      <c r="Z52" s="170"/>
      <c r="AA52" s="181" t="s">
        <v>185</v>
      </c>
      <c r="AB52" s="182"/>
      <c r="AC52" s="182"/>
      <c r="AD52" s="182"/>
      <c r="AE52" s="183"/>
      <c r="AF52" s="51"/>
      <c r="AG52" s="51"/>
      <c r="AH52" s="51"/>
      <c r="AI52" s="51"/>
      <c r="AJ52" s="51"/>
      <c r="AK52" s="51"/>
      <c r="AL52" s="51"/>
      <c r="AM52" s="51"/>
      <c r="AN52" s="51"/>
      <c r="AO52" s="51"/>
      <c r="AP52" s="15"/>
      <c r="AQ52" s="15"/>
      <c r="AR52" s="15"/>
      <c r="AS52" s="15"/>
    </row>
    <row r="53" spans="1:45" ht="19.5" customHeight="1">
      <c r="A53" s="45"/>
      <c r="B53" s="153" t="s">
        <v>55</v>
      </c>
      <c r="C53" s="154"/>
      <c r="D53" s="154"/>
      <c r="E53" s="154"/>
      <c r="F53" s="154"/>
      <c r="G53" s="154"/>
      <c r="H53" s="154"/>
      <c r="I53" s="154"/>
      <c r="J53" s="154"/>
      <c r="K53" s="154"/>
      <c r="L53" s="154"/>
      <c r="M53" s="154"/>
      <c r="N53" s="154"/>
      <c r="O53" s="154"/>
      <c r="P53" s="5"/>
      <c r="Q53" s="6"/>
      <c r="R53" s="6"/>
      <c r="S53" s="6"/>
      <c r="T53" s="6"/>
      <c r="U53" s="6"/>
      <c r="V53" s="6"/>
      <c r="W53" s="41"/>
      <c r="X53" s="43"/>
      <c r="Y53" s="171"/>
      <c r="Z53" s="172"/>
      <c r="AA53" s="184"/>
      <c r="AB53" s="185"/>
      <c r="AC53" s="185"/>
      <c r="AD53" s="185"/>
      <c r="AE53" s="186"/>
      <c r="AF53" s="51"/>
      <c r="AG53" s="51"/>
      <c r="AH53" s="51"/>
      <c r="AI53" s="51"/>
      <c r="AJ53" s="51"/>
      <c r="AK53" s="51"/>
      <c r="AL53" s="51"/>
      <c r="AM53" s="51"/>
      <c r="AN53" s="51"/>
      <c r="AO53" s="51"/>
      <c r="AP53" s="15"/>
      <c r="AQ53" s="15"/>
      <c r="AR53" s="15"/>
      <c r="AS53" s="15"/>
    </row>
    <row r="54" spans="1:45" ht="19.5" customHeight="1">
      <c r="A54" s="45"/>
      <c r="B54" s="18"/>
      <c r="C54" s="243" t="s">
        <v>53</v>
      </c>
      <c r="D54" s="244"/>
      <c r="E54" s="244"/>
      <c r="F54" s="244"/>
      <c r="G54" s="244"/>
      <c r="H54" s="250"/>
      <c r="I54" s="18"/>
      <c r="J54" s="207" t="s">
        <v>54</v>
      </c>
      <c r="K54" s="207"/>
      <c r="L54" s="207"/>
      <c r="M54" s="207"/>
      <c r="N54" s="207"/>
      <c r="O54" s="243"/>
      <c r="P54" s="73"/>
      <c r="Q54" s="6"/>
      <c r="R54" s="6"/>
      <c r="S54" s="6"/>
      <c r="T54" s="6"/>
      <c r="U54" s="6"/>
      <c r="V54" s="6"/>
      <c r="W54" s="42"/>
      <c r="X54" s="43"/>
      <c r="Y54" s="171"/>
      <c r="Z54" s="172"/>
      <c r="AA54" s="184"/>
      <c r="AB54" s="185"/>
      <c r="AC54" s="185"/>
      <c r="AD54" s="185"/>
      <c r="AE54" s="186"/>
      <c r="AF54" s="51"/>
      <c r="AG54" s="51"/>
      <c r="AH54" s="51"/>
      <c r="AI54" s="51"/>
      <c r="AJ54" s="51"/>
      <c r="AK54" s="51"/>
      <c r="AL54" s="51"/>
      <c r="AM54" s="51"/>
      <c r="AN54" s="51"/>
      <c r="AO54" s="51"/>
      <c r="AP54" s="15"/>
      <c r="AQ54" s="15"/>
      <c r="AR54" s="15"/>
      <c r="AS54" s="15"/>
    </row>
    <row r="55" spans="1:45" ht="12">
      <c r="A55" s="35"/>
      <c r="B55" s="52"/>
      <c r="C55" s="52"/>
      <c r="D55" s="52"/>
      <c r="E55" s="52"/>
      <c r="F55" s="52"/>
      <c r="G55" s="52"/>
      <c r="H55" s="52"/>
      <c r="I55" s="52"/>
      <c r="J55" s="52"/>
      <c r="K55" s="52"/>
      <c r="L55" s="52"/>
      <c r="M55" s="52"/>
      <c r="N55" s="52"/>
      <c r="O55" s="52"/>
      <c r="P55" s="52"/>
      <c r="Q55" s="52"/>
      <c r="R55" s="52"/>
      <c r="S55" s="52"/>
      <c r="T55" s="52"/>
      <c r="U55" s="52"/>
      <c r="V55" s="52"/>
      <c r="W55" s="52"/>
      <c r="X55" s="8"/>
      <c r="Y55" s="173"/>
      <c r="Z55" s="174"/>
      <c r="AA55" s="187"/>
      <c r="AB55" s="188"/>
      <c r="AC55" s="188"/>
      <c r="AD55" s="188"/>
      <c r="AE55" s="189"/>
      <c r="AF55" s="51"/>
      <c r="AG55" s="51"/>
      <c r="AH55" s="51"/>
      <c r="AI55" s="51"/>
      <c r="AJ55" s="51"/>
      <c r="AK55" s="51"/>
      <c r="AL55" s="51"/>
      <c r="AM55" s="51"/>
      <c r="AN55" s="51"/>
      <c r="AO55" s="51"/>
      <c r="AP55" s="15"/>
      <c r="AQ55" s="15"/>
      <c r="AR55" s="15"/>
      <c r="AS55" s="15"/>
    </row>
    <row r="56" spans="1:45" ht="19.5" customHeight="1">
      <c r="A56" s="11" t="s">
        <v>59</v>
      </c>
      <c r="B56" s="148" t="s">
        <v>166</v>
      </c>
      <c r="C56" s="148"/>
      <c r="D56" s="148"/>
      <c r="E56" s="148"/>
      <c r="F56" s="148"/>
      <c r="G56" s="148"/>
      <c r="H56" s="148"/>
      <c r="I56" s="148"/>
      <c r="J56" s="148"/>
      <c r="K56" s="148"/>
      <c r="L56" s="148"/>
      <c r="M56" s="148"/>
      <c r="N56" s="148"/>
      <c r="O56" s="148"/>
      <c r="P56" s="148"/>
      <c r="Q56" s="148"/>
      <c r="R56" s="148"/>
      <c r="S56" s="148"/>
      <c r="T56" s="148"/>
      <c r="U56" s="148"/>
      <c r="V56" s="148"/>
      <c r="W56" s="148"/>
      <c r="X56" s="149"/>
      <c r="Y56" s="153" t="s">
        <v>30</v>
      </c>
      <c r="Z56" s="155"/>
      <c r="AA56" s="153" t="s">
        <v>35</v>
      </c>
      <c r="AB56" s="154"/>
      <c r="AC56" s="154"/>
      <c r="AD56" s="154"/>
      <c r="AE56" s="155"/>
      <c r="AF56" s="51"/>
      <c r="AG56" s="51"/>
      <c r="AH56" s="51"/>
      <c r="AI56" s="51"/>
      <c r="AJ56" s="51"/>
      <c r="AK56" s="51"/>
      <c r="AL56" s="51"/>
      <c r="AM56" s="51"/>
      <c r="AN56" s="51"/>
      <c r="AO56" s="51"/>
      <c r="AP56" s="15"/>
      <c r="AQ56" s="15"/>
      <c r="AR56" s="15"/>
      <c r="AS56" s="15"/>
    </row>
    <row r="57" spans="1:45" ht="19.5" customHeight="1">
      <c r="A57" s="12"/>
      <c r="B57" s="40"/>
      <c r="C57" s="40"/>
      <c r="D57" s="40"/>
      <c r="E57" s="40"/>
      <c r="F57" s="40"/>
      <c r="G57" s="40"/>
      <c r="H57" s="40"/>
      <c r="I57" s="40"/>
      <c r="J57" s="40"/>
      <c r="K57" s="40"/>
      <c r="L57" s="40"/>
      <c r="M57" s="40"/>
      <c r="N57" s="40"/>
      <c r="O57" s="40"/>
      <c r="P57" s="40"/>
      <c r="Q57" s="40"/>
      <c r="R57" s="40"/>
      <c r="S57" s="40"/>
      <c r="T57" s="40"/>
      <c r="U57" s="40"/>
      <c r="V57" s="40"/>
      <c r="W57" s="40"/>
      <c r="X57" s="49"/>
      <c r="Y57" s="169" t="str">
        <f>IF(X59+X60+X61=3,"適","否")</f>
        <v>否</v>
      </c>
      <c r="Z57" s="170"/>
      <c r="AA57" s="181" t="s">
        <v>186</v>
      </c>
      <c r="AB57" s="182"/>
      <c r="AC57" s="182"/>
      <c r="AD57" s="182"/>
      <c r="AE57" s="183"/>
      <c r="AF57" s="51"/>
      <c r="AG57" s="51"/>
      <c r="AH57" s="51"/>
      <c r="AI57" s="51"/>
      <c r="AJ57" s="51"/>
      <c r="AK57" s="51"/>
      <c r="AL57" s="51"/>
      <c r="AM57" s="51"/>
      <c r="AN57" s="51"/>
      <c r="AO57" s="51"/>
      <c r="AP57" s="15"/>
      <c r="AQ57" s="15"/>
      <c r="AR57" s="15"/>
      <c r="AS57" s="15"/>
    </row>
    <row r="58" spans="1:45" ht="19.5" customHeight="1">
      <c r="A58" s="45"/>
      <c r="B58" s="153" t="s">
        <v>168</v>
      </c>
      <c r="C58" s="154"/>
      <c r="D58" s="154"/>
      <c r="E58" s="154"/>
      <c r="F58" s="154"/>
      <c r="G58" s="153" t="s">
        <v>167</v>
      </c>
      <c r="H58" s="154"/>
      <c r="I58" s="154"/>
      <c r="J58" s="154"/>
      <c r="K58" s="154"/>
      <c r="L58" s="154"/>
      <c r="M58" s="154"/>
      <c r="N58" s="155"/>
      <c r="O58" s="153" t="s">
        <v>172</v>
      </c>
      <c r="P58" s="154"/>
      <c r="Q58" s="154"/>
      <c r="R58" s="154"/>
      <c r="S58" s="5"/>
      <c r="T58" s="6"/>
      <c r="U58" s="6"/>
      <c r="V58" s="6"/>
      <c r="W58" s="6"/>
      <c r="X58" s="42"/>
      <c r="Y58" s="171"/>
      <c r="Z58" s="172"/>
      <c r="AA58" s="184"/>
      <c r="AB58" s="185"/>
      <c r="AC58" s="185"/>
      <c r="AD58" s="185"/>
      <c r="AE58" s="186"/>
      <c r="AF58" s="51"/>
      <c r="AG58" s="51"/>
      <c r="AH58" s="51"/>
      <c r="AI58" s="51"/>
      <c r="AJ58" s="51"/>
      <c r="AK58" s="51"/>
      <c r="AL58" s="51"/>
      <c r="AM58" s="51"/>
      <c r="AN58" s="51"/>
      <c r="AO58" s="51"/>
      <c r="AP58" s="15"/>
      <c r="AQ58" s="15"/>
      <c r="AR58" s="15"/>
      <c r="AS58" s="15"/>
    </row>
    <row r="59" spans="1:45" ht="19.5" customHeight="1">
      <c r="A59" s="45"/>
      <c r="B59" s="153" t="s">
        <v>169</v>
      </c>
      <c r="C59" s="154"/>
      <c r="D59" s="154"/>
      <c r="E59" s="154"/>
      <c r="F59" s="154"/>
      <c r="G59" s="63"/>
      <c r="H59" s="243" t="s">
        <v>142</v>
      </c>
      <c r="I59" s="244"/>
      <c r="J59" s="250"/>
      <c r="K59" s="38"/>
      <c r="L59" s="243" t="s">
        <v>141</v>
      </c>
      <c r="M59" s="244"/>
      <c r="N59" s="250"/>
      <c r="O59" s="254"/>
      <c r="P59" s="255"/>
      <c r="Q59" s="255"/>
      <c r="R59" s="255"/>
      <c r="S59" s="35"/>
      <c r="T59" s="52"/>
      <c r="U59" s="52"/>
      <c r="V59" s="52"/>
      <c r="W59" s="41"/>
      <c r="X59" s="64">
        <f>IF(OR(G59="○",AND(K59="○",O59="○")),1,0)</f>
        <v>0</v>
      </c>
      <c r="Y59" s="171"/>
      <c r="Z59" s="172"/>
      <c r="AA59" s="184"/>
      <c r="AB59" s="185"/>
      <c r="AC59" s="185"/>
      <c r="AD59" s="185"/>
      <c r="AE59" s="186"/>
      <c r="AF59" s="51"/>
      <c r="AG59" s="51"/>
      <c r="AH59" s="51"/>
      <c r="AI59" s="51"/>
      <c r="AJ59" s="51"/>
      <c r="AK59" s="51"/>
      <c r="AL59" s="51"/>
      <c r="AM59" s="51"/>
      <c r="AN59" s="51"/>
      <c r="AO59" s="51"/>
      <c r="AP59" s="15"/>
      <c r="AQ59" s="15"/>
      <c r="AR59" s="15"/>
      <c r="AS59" s="15"/>
    </row>
    <row r="60" spans="1:45" ht="19.5" customHeight="1">
      <c r="A60" s="45"/>
      <c r="B60" s="153" t="s">
        <v>170</v>
      </c>
      <c r="C60" s="154"/>
      <c r="D60" s="154"/>
      <c r="E60" s="154"/>
      <c r="F60" s="154"/>
      <c r="G60" s="63"/>
      <c r="H60" s="243" t="s">
        <v>142</v>
      </c>
      <c r="I60" s="244"/>
      <c r="J60" s="250"/>
      <c r="K60" s="38"/>
      <c r="L60" s="243" t="s">
        <v>141</v>
      </c>
      <c r="M60" s="244"/>
      <c r="N60" s="250"/>
      <c r="O60" s="251"/>
      <c r="P60" s="252"/>
      <c r="Q60" s="252"/>
      <c r="R60" s="253"/>
      <c r="S60" s="153" t="s">
        <v>173</v>
      </c>
      <c r="T60" s="154"/>
      <c r="U60" s="154"/>
      <c r="V60" s="154"/>
      <c r="W60" s="5"/>
      <c r="X60" s="64">
        <f>IF(G60="○",1,0)</f>
        <v>0</v>
      </c>
      <c r="Y60" s="171"/>
      <c r="Z60" s="172"/>
      <c r="AA60" s="184"/>
      <c r="AB60" s="185"/>
      <c r="AC60" s="185"/>
      <c r="AD60" s="185"/>
      <c r="AE60" s="186"/>
      <c r="AF60" s="51"/>
      <c r="AG60" s="51"/>
      <c r="AH60" s="51"/>
      <c r="AI60" s="51"/>
      <c r="AJ60" s="51"/>
      <c r="AK60" s="51"/>
      <c r="AL60" s="51"/>
      <c r="AM60" s="51"/>
      <c r="AN60" s="51"/>
      <c r="AO60" s="51"/>
      <c r="AP60" s="15"/>
      <c r="AQ60" s="15"/>
      <c r="AR60" s="15"/>
      <c r="AS60" s="15"/>
    </row>
    <row r="61" spans="1:45" ht="19.5" customHeight="1">
      <c r="A61" s="45"/>
      <c r="B61" s="153" t="s">
        <v>171</v>
      </c>
      <c r="C61" s="154"/>
      <c r="D61" s="154"/>
      <c r="E61" s="154"/>
      <c r="F61" s="154"/>
      <c r="G61" s="63"/>
      <c r="H61" s="243" t="s">
        <v>142</v>
      </c>
      <c r="I61" s="244"/>
      <c r="J61" s="250"/>
      <c r="K61" s="38"/>
      <c r="L61" s="243" t="s">
        <v>141</v>
      </c>
      <c r="M61" s="244"/>
      <c r="N61" s="250"/>
      <c r="O61" s="254"/>
      <c r="P61" s="255"/>
      <c r="Q61" s="255"/>
      <c r="R61" s="256"/>
      <c r="S61" s="257"/>
      <c r="T61" s="258"/>
      <c r="U61" s="258"/>
      <c r="V61" s="258"/>
      <c r="W61" s="74"/>
      <c r="X61" s="64">
        <f>IF(OR(AND(G61="○",S61&gt;=I17),AND(K61="○",O61="○")),1,0)</f>
        <v>0</v>
      </c>
      <c r="Y61" s="171"/>
      <c r="Z61" s="172"/>
      <c r="AA61" s="184"/>
      <c r="AB61" s="185"/>
      <c r="AC61" s="185"/>
      <c r="AD61" s="185"/>
      <c r="AE61" s="186"/>
      <c r="AF61" s="51"/>
      <c r="AG61" s="51"/>
      <c r="AH61" s="51"/>
      <c r="AI61" s="51"/>
      <c r="AJ61" s="51"/>
      <c r="AK61" s="51"/>
      <c r="AL61" s="51"/>
      <c r="AM61" s="51"/>
      <c r="AN61" s="51"/>
      <c r="AO61" s="51"/>
      <c r="AP61" s="15"/>
      <c r="AQ61" s="15"/>
      <c r="AR61" s="15"/>
      <c r="AS61" s="15"/>
    </row>
    <row r="62" spans="1:45" ht="12" customHeight="1">
      <c r="A62" s="35"/>
      <c r="B62" s="52"/>
      <c r="C62" s="52"/>
      <c r="D62" s="52"/>
      <c r="E62" s="52"/>
      <c r="F62" s="52"/>
      <c r="G62" s="52"/>
      <c r="H62" s="52"/>
      <c r="I62" s="52"/>
      <c r="J62" s="52"/>
      <c r="K62" s="52"/>
      <c r="L62" s="52"/>
      <c r="M62" s="52"/>
      <c r="N62" s="52"/>
      <c r="O62" s="52"/>
      <c r="P62" s="52"/>
      <c r="Q62" s="52"/>
      <c r="R62" s="52"/>
      <c r="S62" s="52"/>
      <c r="T62" s="52"/>
      <c r="U62" s="52"/>
      <c r="V62" s="52"/>
      <c r="W62" s="52"/>
      <c r="X62" s="53"/>
      <c r="Y62" s="173"/>
      <c r="Z62" s="174"/>
      <c r="AA62" s="187"/>
      <c r="AB62" s="188"/>
      <c r="AC62" s="188"/>
      <c r="AD62" s="188"/>
      <c r="AE62" s="189"/>
      <c r="AF62" s="51"/>
      <c r="AG62" s="51"/>
      <c r="AH62" s="51"/>
      <c r="AI62" s="51"/>
      <c r="AJ62" s="51"/>
      <c r="AK62" s="51"/>
      <c r="AL62" s="51"/>
      <c r="AM62" s="51"/>
      <c r="AN62" s="51"/>
      <c r="AO62" s="51"/>
      <c r="AP62" s="15"/>
      <c r="AQ62" s="15"/>
      <c r="AR62" s="15"/>
      <c r="AS62" s="15"/>
    </row>
    <row r="63" spans="1:45" ht="19.5" customHeight="1">
      <c r="A63" s="11" t="s">
        <v>67</v>
      </c>
      <c r="B63" s="148" t="s">
        <v>1</v>
      </c>
      <c r="C63" s="148"/>
      <c r="D63" s="148"/>
      <c r="E63" s="148"/>
      <c r="F63" s="148"/>
      <c r="G63" s="148"/>
      <c r="H63" s="148"/>
      <c r="I63" s="148"/>
      <c r="J63" s="148"/>
      <c r="K63" s="148"/>
      <c r="L63" s="148"/>
      <c r="M63" s="148"/>
      <c r="N63" s="148"/>
      <c r="O63" s="148"/>
      <c r="P63" s="148"/>
      <c r="Q63" s="148"/>
      <c r="R63" s="148"/>
      <c r="S63" s="148"/>
      <c r="T63" s="148"/>
      <c r="U63" s="148"/>
      <c r="V63" s="148"/>
      <c r="W63" s="148"/>
      <c r="X63" s="149"/>
      <c r="Y63" s="153" t="s">
        <v>30</v>
      </c>
      <c r="Z63" s="155"/>
      <c r="AA63" s="153" t="s">
        <v>35</v>
      </c>
      <c r="AB63" s="154"/>
      <c r="AC63" s="154"/>
      <c r="AD63" s="154"/>
      <c r="AE63" s="155"/>
      <c r="AF63" s="51"/>
      <c r="AG63" s="51"/>
      <c r="AH63" s="51"/>
      <c r="AI63" s="51"/>
      <c r="AJ63" s="51"/>
      <c r="AK63" s="51"/>
      <c r="AL63" s="51"/>
      <c r="AM63" s="51"/>
      <c r="AN63" s="51"/>
      <c r="AO63" s="51"/>
      <c r="AP63" s="15"/>
      <c r="AQ63" s="15"/>
      <c r="AR63" s="15"/>
      <c r="AS63" s="15"/>
    </row>
    <row r="64" spans="1:45" ht="19.5" customHeight="1">
      <c r="A64" s="12" t="s">
        <v>19</v>
      </c>
      <c r="B64" s="49" t="s">
        <v>88</v>
      </c>
      <c r="C64" s="49"/>
      <c r="D64" s="49"/>
      <c r="E64" s="49"/>
      <c r="F64" s="49"/>
      <c r="G64" s="49"/>
      <c r="H64" s="49"/>
      <c r="I64" s="49"/>
      <c r="J64" s="49"/>
      <c r="K64" s="49"/>
      <c r="L64" s="49"/>
      <c r="M64" s="49"/>
      <c r="N64" s="49"/>
      <c r="O64" s="49"/>
      <c r="P64" s="49"/>
      <c r="Q64" s="49"/>
      <c r="R64" s="49"/>
      <c r="S64" s="49"/>
      <c r="T64" s="40" t="s">
        <v>20</v>
      </c>
      <c r="U64" s="247" t="s">
        <v>34</v>
      </c>
      <c r="V64" s="247"/>
      <c r="W64" s="247"/>
      <c r="X64" s="248"/>
      <c r="Y64" s="193" t="str">
        <f>IF(X66&gt;=3,IF(AND(B65="○",B69="○",B70="○"),"適","否"),IF(X66=2,IF(OR(B65="○",B66="○"),"適","否"),"適"))</f>
        <v>適</v>
      </c>
      <c r="Z64" s="170"/>
      <c r="AA64" s="181" t="s">
        <v>92</v>
      </c>
      <c r="AB64" s="182"/>
      <c r="AC64" s="182"/>
      <c r="AD64" s="182"/>
      <c r="AE64" s="183"/>
      <c r="AF64" s="51"/>
      <c r="AG64" s="51"/>
      <c r="AH64" s="51"/>
      <c r="AI64" s="51"/>
      <c r="AJ64" s="51"/>
      <c r="AK64" s="51"/>
      <c r="AL64" s="51"/>
      <c r="AM64" s="51"/>
      <c r="AN64" s="51"/>
      <c r="AO64" s="51"/>
      <c r="AP64" s="15"/>
      <c r="AQ64" s="15"/>
      <c r="AR64" s="15"/>
      <c r="AS64" s="15"/>
    </row>
    <row r="65" spans="1:45" ht="19.5" customHeight="1">
      <c r="A65" s="45"/>
      <c r="B65" s="38"/>
      <c r="C65" s="243" t="s">
        <v>15</v>
      </c>
      <c r="D65" s="244"/>
      <c r="E65" s="244"/>
      <c r="F65" s="244"/>
      <c r="G65" s="240" t="s">
        <v>17</v>
      </c>
      <c r="H65" s="240"/>
      <c r="I65" s="240"/>
      <c r="J65" s="240"/>
      <c r="K65" s="240"/>
      <c r="L65" s="240"/>
      <c r="M65" s="240"/>
      <c r="N65" s="240"/>
      <c r="O65" s="240"/>
      <c r="P65" s="240"/>
      <c r="Q65" s="240"/>
      <c r="R65" s="240"/>
      <c r="S65" s="241"/>
      <c r="T65" s="9"/>
      <c r="U65" s="225" t="s">
        <v>91</v>
      </c>
      <c r="V65" s="225"/>
      <c r="W65" s="225"/>
      <c r="X65" s="249"/>
      <c r="Y65" s="171"/>
      <c r="Z65" s="172"/>
      <c r="AA65" s="184"/>
      <c r="AB65" s="185"/>
      <c r="AC65" s="185"/>
      <c r="AD65" s="185"/>
      <c r="AE65" s="186"/>
      <c r="AF65" s="51"/>
      <c r="AG65" s="51"/>
      <c r="AH65" s="51"/>
      <c r="AI65" s="51"/>
      <c r="AJ65" s="51"/>
      <c r="AK65" s="51"/>
      <c r="AL65" s="51"/>
      <c r="AM65" s="51"/>
      <c r="AN65" s="51"/>
      <c r="AO65" s="51"/>
      <c r="AP65" s="15"/>
      <c r="AQ65" s="15"/>
      <c r="AR65" s="15"/>
      <c r="AS65" s="15"/>
    </row>
    <row r="66" spans="1:45" ht="19.5" customHeight="1">
      <c r="A66" s="45"/>
      <c r="B66" s="38"/>
      <c r="C66" s="243" t="s">
        <v>16</v>
      </c>
      <c r="D66" s="244"/>
      <c r="E66" s="244"/>
      <c r="F66" s="244"/>
      <c r="G66" s="240" t="s">
        <v>93</v>
      </c>
      <c r="H66" s="240"/>
      <c r="I66" s="240"/>
      <c r="J66" s="240"/>
      <c r="K66" s="240"/>
      <c r="L66" s="240"/>
      <c r="M66" s="240"/>
      <c r="N66" s="240"/>
      <c r="O66" s="240"/>
      <c r="P66" s="240"/>
      <c r="Q66" s="240"/>
      <c r="R66" s="240"/>
      <c r="S66" s="241"/>
      <c r="T66" s="10"/>
      <c r="U66" s="81" t="s">
        <v>19</v>
      </c>
      <c r="V66" s="242"/>
      <c r="W66" s="242"/>
      <c r="X66" s="36">
        <f>MAX(V66:W67)</f>
        <v>0</v>
      </c>
      <c r="Y66" s="171"/>
      <c r="Z66" s="172"/>
      <c r="AA66" s="184"/>
      <c r="AB66" s="185"/>
      <c r="AC66" s="185"/>
      <c r="AD66" s="185"/>
      <c r="AE66" s="186"/>
      <c r="AF66" s="51"/>
      <c r="AG66" s="51"/>
      <c r="AH66" s="51"/>
      <c r="AI66" s="51"/>
      <c r="AJ66" s="51"/>
      <c r="AK66" s="51"/>
      <c r="AL66" s="51"/>
      <c r="AM66" s="51"/>
      <c r="AN66" s="51"/>
      <c r="AO66" s="51"/>
      <c r="AP66" s="15"/>
      <c r="AQ66" s="15"/>
      <c r="AR66" s="15"/>
      <c r="AS66" s="15"/>
    </row>
    <row r="67" spans="1:45" ht="19.5" customHeight="1">
      <c r="A67" s="45"/>
      <c r="B67" s="38"/>
      <c r="C67" s="243" t="s">
        <v>6</v>
      </c>
      <c r="D67" s="244"/>
      <c r="E67" s="244"/>
      <c r="F67" s="244"/>
      <c r="G67" s="245"/>
      <c r="H67" s="245"/>
      <c r="I67" s="245"/>
      <c r="J67" s="245"/>
      <c r="K67" s="245"/>
      <c r="L67" s="245"/>
      <c r="M67" s="245"/>
      <c r="N67" s="245"/>
      <c r="O67" s="245"/>
      <c r="P67" s="245"/>
      <c r="Q67" s="245"/>
      <c r="R67" s="245"/>
      <c r="S67" s="246"/>
      <c r="T67" s="6"/>
      <c r="U67" s="81" t="s">
        <v>20</v>
      </c>
      <c r="V67" s="242"/>
      <c r="W67" s="242"/>
      <c r="X67" s="7"/>
      <c r="Y67" s="171"/>
      <c r="Z67" s="172"/>
      <c r="AA67" s="184"/>
      <c r="AB67" s="185"/>
      <c r="AC67" s="185"/>
      <c r="AD67" s="185"/>
      <c r="AE67" s="186"/>
      <c r="AF67" s="51"/>
      <c r="AG67" s="51"/>
      <c r="AH67" s="51"/>
      <c r="AI67" s="51"/>
      <c r="AJ67" s="51"/>
      <c r="AK67" s="51"/>
      <c r="AL67" s="51"/>
      <c r="AM67" s="51"/>
      <c r="AN67" s="51"/>
      <c r="AO67" s="51"/>
      <c r="AP67" s="15"/>
      <c r="AQ67" s="15"/>
      <c r="AR67" s="15"/>
      <c r="AS67" s="15"/>
    </row>
    <row r="68" spans="1:45" ht="19.5" customHeight="1">
      <c r="A68" s="45"/>
      <c r="B68" s="56" t="s">
        <v>162</v>
      </c>
      <c r="C68" s="42"/>
      <c r="D68" s="42"/>
      <c r="E68" s="42"/>
      <c r="F68" s="42"/>
      <c r="G68" s="42"/>
      <c r="H68" s="42"/>
      <c r="I68" s="42"/>
      <c r="J68" s="42"/>
      <c r="K68" s="42"/>
      <c r="L68" s="42"/>
      <c r="M68" s="42"/>
      <c r="N68" s="42"/>
      <c r="O68" s="42"/>
      <c r="P68" s="42"/>
      <c r="Q68" s="42"/>
      <c r="R68" s="42"/>
      <c r="S68" s="42"/>
      <c r="T68" s="42"/>
      <c r="U68" s="228"/>
      <c r="V68" s="75"/>
      <c r="W68" s="75"/>
      <c r="X68" s="42"/>
      <c r="Y68" s="171"/>
      <c r="Z68" s="172"/>
      <c r="AA68" s="184"/>
      <c r="AB68" s="185"/>
      <c r="AC68" s="185"/>
      <c r="AD68" s="185"/>
      <c r="AE68" s="186"/>
      <c r="AF68" s="51"/>
      <c r="AG68" s="51"/>
      <c r="AH68" s="51"/>
      <c r="AI68" s="51"/>
      <c r="AJ68" s="51"/>
      <c r="AK68" s="51"/>
      <c r="AL68" s="51"/>
      <c r="AM68" s="51"/>
      <c r="AN68" s="51"/>
      <c r="AO68" s="51"/>
      <c r="AP68" s="15"/>
      <c r="AQ68" s="15"/>
      <c r="AR68" s="15"/>
      <c r="AS68" s="15"/>
    </row>
    <row r="69" spans="1:45" ht="19.5" customHeight="1">
      <c r="A69" s="45"/>
      <c r="B69" s="38"/>
      <c r="C69" s="200" t="s">
        <v>89</v>
      </c>
      <c r="D69" s="200"/>
      <c r="E69" s="200"/>
      <c r="F69" s="200"/>
      <c r="G69" s="200"/>
      <c r="H69" s="200"/>
      <c r="I69" s="200"/>
      <c r="J69" s="200"/>
      <c r="K69" s="200"/>
      <c r="L69" s="200"/>
      <c r="M69" s="200"/>
      <c r="N69" s="200"/>
      <c r="O69" s="200"/>
      <c r="P69" s="200"/>
      <c r="Q69" s="200"/>
      <c r="R69" s="200"/>
      <c r="S69" s="200"/>
      <c r="T69" s="42"/>
      <c r="U69" s="229"/>
      <c r="V69" s="76"/>
      <c r="W69" s="76"/>
      <c r="X69" s="42"/>
      <c r="Y69" s="171"/>
      <c r="Z69" s="172"/>
      <c r="AA69" s="184"/>
      <c r="AB69" s="185"/>
      <c r="AC69" s="185"/>
      <c r="AD69" s="185"/>
      <c r="AE69" s="186"/>
      <c r="AF69" s="51"/>
      <c r="AG69" s="51"/>
      <c r="AH69" s="51"/>
      <c r="AI69" s="51"/>
      <c r="AJ69" s="51"/>
      <c r="AK69" s="51"/>
      <c r="AL69" s="51"/>
      <c r="AM69" s="51"/>
      <c r="AN69" s="51"/>
      <c r="AO69" s="51"/>
      <c r="AP69" s="15"/>
      <c r="AQ69" s="15"/>
      <c r="AR69" s="15"/>
      <c r="AS69" s="15"/>
    </row>
    <row r="70" spans="1:45" ht="19.5" customHeight="1">
      <c r="A70" s="45"/>
      <c r="B70" s="38"/>
      <c r="C70" s="200" t="s">
        <v>90</v>
      </c>
      <c r="D70" s="200"/>
      <c r="E70" s="200"/>
      <c r="F70" s="200"/>
      <c r="G70" s="200"/>
      <c r="H70" s="200"/>
      <c r="I70" s="200"/>
      <c r="J70" s="200"/>
      <c r="K70" s="200"/>
      <c r="L70" s="200"/>
      <c r="M70" s="200"/>
      <c r="N70" s="200"/>
      <c r="O70" s="200"/>
      <c r="P70" s="200"/>
      <c r="Q70" s="200"/>
      <c r="R70" s="200"/>
      <c r="S70" s="200"/>
      <c r="T70" s="42"/>
      <c r="U70" s="41"/>
      <c r="V70" s="76"/>
      <c r="W70" s="76"/>
      <c r="X70" s="42"/>
      <c r="Y70" s="171"/>
      <c r="Z70" s="172"/>
      <c r="AA70" s="184"/>
      <c r="AB70" s="185"/>
      <c r="AC70" s="185"/>
      <c r="AD70" s="185"/>
      <c r="AE70" s="186"/>
      <c r="AF70" s="51"/>
      <c r="AG70" s="51"/>
      <c r="AH70" s="51"/>
      <c r="AI70" s="51"/>
      <c r="AJ70" s="51"/>
      <c r="AK70" s="51"/>
      <c r="AL70" s="51"/>
      <c r="AM70" s="51"/>
      <c r="AN70" s="51"/>
      <c r="AO70" s="51"/>
      <c r="AP70" s="15"/>
      <c r="AQ70" s="15"/>
      <c r="AR70" s="15"/>
      <c r="AS70" s="15"/>
    </row>
    <row r="71" spans="1:45" ht="9.75" customHeight="1">
      <c r="A71" s="35"/>
      <c r="B71" s="4"/>
      <c r="C71" s="4"/>
      <c r="D71" s="4"/>
      <c r="E71" s="53"/>
      <c r="F71" s="53"/>
      <c r="G71" s="53"/>
      <c r="H71" s="53"/>
      <c r="I71" s="53"/>
      <c r="J71" s="53"/>
      <c r="K71" s="53"/>
      <c r="L71" s="53"/>
      <c r="M71" s="53"/>
      <c r="N71" s="53"/>
      <c r="O71" s="53"/>
      <c r="P71" s="53"/>
      <c r="Q71" s="53"/>
      <c r="R71" s="53"/>
      <c r="S71" s="53"/>
      <c r="T71" s="53"/>
      <c r="U71" s="53"/>
      <c r="V71" s="53"/>
      <c r="W71" s="53"/>
      <c r="X71" s="53"/>
      <c r="Y71" s="173"/>
      <c r="Z71" s="174"/>
      <c r="AA71" s="187"/>
      <c r="AB71" s="188"/>
      <c r="AC71" s="188"/>
      <c r="AD71" s="188"/>
      <c r="AE71" s="189"/>
      <c r="AF71" s="51"/>
      <c r="AG71" s="51"/>
      <c r="AH71" s="51"/>
      <c r="AI71" s="51"/>
      <c r="AJ71" s="51"/>
      <c r="AK71" s="51"/>
      <c r="AL71" s="51"/>
      <c r="AM71" s="51"/>
      <c r="AN71" s="51"/>
      <c r="AO71" s="51"/>
      <c r="AP71" s="15"/>
      <c r="AQ71" s="15"/>
      <c r="AR71" s="15"/>
      <c r="AS71" s="15"/>
    </row>
    <row r="72" spans="1:45" ht="19.5" customHeight="1">
      <c r="A72" s="12" t="s">
        <v>20</v>
      </c>
      <c r="B72" s="49" t="s">
        <v>72</v>
      </c>
      <c r="C72" s="49"/>
      <c r="D72" s="49"/>
      <c r="E72" s="49"/>
      <c r="F72" s="49"/>
      <c r="G72" s="32"/>
      <c r="H72" s="32"/>
      <c r="I72" s="32"/>
      <c r="J72" s="32"/>
      <c r="K72" s="32"/>
      <c r="L72" s="32"/>
      <c r="M72" s="32"/>
      <c r="N72" s="32"/>
      <c r="O72" s="32"/>
      <c r="P72" s="32"/>
      <c r="Q72" s="32"/>
      <c r="R72" s="32"/>
      <c r="S72" s="32"/>
      <c r="T72" s="32"/>
      <c r="U72" s="32"/>
      <c r="V72" s="32"/>
      <c r="W72" s="32"/>
      <c r="X72" s="49"/>
      <c r="Y72" s="169" t="str">
        <f>IF(X74+X76=2,"適","否")</f>
        <v>適</v>
      </c>
      <c r="Z72" s="170"/>
      <c r="AA72" s="181" t="s">
        <v>182</v>
      </c>
      <c r="AB72" s="182"/>
      <c r="AC72" s="182"/>
      <c r="AD72" s="182"/>
      <c r="AE72" s="183"/>
      <c r="AF72" s="51"/>
      <c r="AG72" s="51"/>
      <c r="AH72" s="51"/>
      <c r="AI72" s="51"/>
      <c r="AJ72" s="51"/>
      <c r="AK72" s="51"/>
      <c r="AL72" s="51"/>
      <c r="AM72" s="51"/>
      <c r="AN72" s="51"/>
      <c r="AO72" s="51"/>
      <c r="AP72" s="15"/>
      <c r="AQ72" s="15"/>
      <c r="AR72" s="15"/>
      <c r="AS72" s="15"/>
    </row>
    <row r="73" spans="1:45" ht="19.5" customHeight="1">
      <c r="A73" s="45"/>
      <c r="B73" s="153" t="s">
        <v>33</v>
      </c>
      <c r="C73" s="154"/>
      <c r="D73" s="154"/>
      <c r="E73" s="154"/>
      <c r="F73" s="154"/>
      <c r="G73" s="154"/>
      <c r="H73" s="153" t="s">
        <v>24</v>
      </c>
      <c r="I73" s="154"/>
      <c r="J73" s="154"/>
      <c r="K73" s="154"/>
      <c r="L73" s="154"/>
      <c r="M73" s="154"/>
      <c r="N73" s="154"/>
      <c r="O73" s="154"/>
      <c r="P73" s="155"/>
      <c r="Q73" s="153" t="s">
        <v>25</v>
      </c>
      <c r="R73" s="154"/>
      <c r="S73" s="154"/>
      <c r="T73" s="154"/>
      <c r="U73" s="154"/>
      <c r="V73" s="154"/>
      <c r="W73" s="155"/>
      <c r="X73" s="42"/>
      <c r="Y73" s="171"/>
      <c r="Z73" s="172"/>
      <c r="AA73" s="184"/>
      <c r="AB73" s="185"/>
      <c r="AC73" s="185"/>
      <c r="AD73" s="185"/>
      <c r="AE73" s="186"/>
      <c r="AF73" s="51"/>
      <c r="AG73" s="51"/>
      <c r="AH73" s="51"/>
      <c r="AI73" s="51"/>
      <c r="AJ73" s="51"/>
      <c r="AK73" s="51"/>
      <c r="AL73" s="51"/>
      <c r="AM73" s="51"/>
      <c r="AN73" s="51"/>
      <c r="AO73" s="51"/>
      <c r="AP73" s="15"/>
      <c r="AQ73" s="15"/>
      <c r="AR73" s="15"/>
      <c r="AS73" s="15"/>
    </row>
    <row r="74" spans="1:45" ht="19.5" customHeight="1">
      <c r="A74" s="45"/>
      <c r="B74" s="108" t="s">
        <v>18</v>
      </c>
      <c r="C74" s="148" t="s">
        <v>2</v>
      </c>
      <c r="D74" s="148"/>
      <c r="E74" s="148"/>
      <c r="F74" s="148"/>
      <c r="G74" s="148"/>
      <c r="H74" s="243" t="s">
        <v>31</v>
      </c>
      <c r="I74" s="244"/>
      <c r="J74" s="244"/>
      <c r="K74" s="244"/>
      <c r="L74" s="244"/>
      <c r="M74" s="117" t="s">
        <v>28</v>
      </c>
      <c r="N74" s="301">
        <f>E19*3.3</f>
        <v>0</v>
      </c>
      <c r="O74" s="301"/>
      <c r="P74" s="301"/>
      <c r="Q74" s="295"/>
      <c r="R74" s="296"/>
      <c r="S74" s="296"/>
      <c r="T74" s="296"/>
      <c r="U74" s="296"/>
      <c r="V74" s="296"/>
      <c r="W74" s="297"/>
      <c r="X74" s="211">
        <f>IF((N74+N75)&lt;=(Q74+Q75),1,0)</f>
        <v>1</v>
      </c>
      <c r="Y74" s="171"/>
      <c r="Z74" s="172"/>
      <c r="AA74" s="184"/>
      <c r="AB74" s="185"/>
      <c r="AC74" s="185"/>
      <c r="AD74" s="185"/>
      <c r="AE74" s="186"/>
      <c r="AF74" s="51"/>
      <c r="AG74" s="51"/>
      <c r="AH74" s="51"/>
      <c r="AI74" s="51"/>
      <c r="AJ74" s="51"/>
      <c r="AK74" s="51"/>
      <c r="AL74" s="51"/>
      <c r="AM74" s="51"/>
      <c r="AN74" s="51"/>
      <c r="AO74" s="51"/>
      <c r="AP74" s="15"/>
      <c r="AQ74" s="15"/>
      <c r="AR74" s="15"/>
      <c r="AS74" s="15"/>
    </row>
    <row r="75" spans="1:45" ht="19.5" customHeight="1">
      <c r="A75" s="45"/>
      <c r="B75" s="108" t="s">
        <v>26</v>
      </c>
      <c r="C75" s="148" t="s">
        <v>3</v>
      </c>
      <c r="D75" s="148"/>
      <c r="E75" s="148"/>
      <c r="F75" s="148"/>
      <c r="G75" s="148"/>
      <c r="H75" s="243" t="s">
        <v>32</v>
      </c>
      <c r="I75" s="244"/>
      <c r="J75" s="244"/>
      <c r="K75" s="244"/>
      <c r="L75" s="244"/>
      <c r="M75" s="117" t="s">
        <v>28</v>
      </c>
      <c r="N75" s="301">
        <f>G19*3.3</f>
        <v>0</v>
      </c>
      <c r="O75" s="301"/>
      <c r="P75" s="301"/>
      <c r="Q75" s="295"/>
      <c r="R75" s="296"/>
      <c r="S75" s="296"/>
      <c r="T75" s="296"/>
      <c r="U75" s="296"/>
      <c r="V75" s="296"/>
      <c r="W75" s="297"/>
      <c r="X75" s="211"/>
      <c r="Y75" s="171"/>
      <c r="Z75" s="172"/>
      <c r="AA75" s="184"/>
      <c r="AB75" s="185"/>
      <c r="AC75" s="185"/>
      <c r="AD75" s="185"/>
      <c r="AE75" s="186"/>
      <c r="AF75" s="51"/>
      <c r="AG75" s="51"/>
      <c r="AH75" s="51"/>
      <c r="AI75" s="51"/>
      <c r="AJ75" s="51"/>
      <c r="AK75" s="51"/>
      <c r="AL75" s="51"/>
      <c r="AM75" s="51"/>
      <c r="AN75" s="51"/>
      <c r="AO75" s="51"/>
      <c r="AP75" s="15"/>
      <c r="AQ75" s="15"/>
      <c r="AR75" s="15"/>
      <c r="AS75" s="15"/>
    </row>
    <row r="76" spans="1:45" ht="19.5" customHeight="1">
      <c r="A76" s="45"/>
      <c r="B76" s="156" t="s">
        <v>27</v>
      </c>
      <c r="C76" s="306" t="s">
        <v>4</v>
      </c>
      <c r="D76" s="306"/>
      <c r="E76" s="306"/>
      <c r="F76" s="306"/>
      <c r="G76" s="307"/>
      <c r="H76" s="228" t="s">
        <v>209</v>
      </c>
      <c r="I76" s="228"/>
      <c r="J76" s="228"/>
      <c r="K76" s="228"/>
      <c r="L76" s="228"/>
      <c r="M76" s="228" t="s">
        <v>28</v>
      </c>
      <c r="N76" s="312">
        <f>I19*1.98</f>
        <v>0</v>
      </c>
      <c r="O76" s="312"/>
      <c r="P76" s="312"/>
      <c r="Q76" s="153" t="s">
        <v>210</v>
      </c>
      <c r="R76" s="154"/>
      <c r="S76" s="155"/>
      <c r="T76" s="295"/>
      <c r="U76" s="296"/>
      <c r="V76" s="296"/>
      <c r="W76" s="297"/>
      <c r="X76" s="17">
        <f>IF(N76&lt;=T78,1,0)</f>
        <v>1</v>
      </c>
      <c r="Y76" s="171"/>
      <c r="Z76" s="172"/>
      <c r="AA76" s="184"/>
      <c r="AB76" s="185"/>
      <c r="AC76" s="185"/>
      <c r="AD76" s="185"/>
      <c r="AE76" s="186"/>
      <c r="AF76" s="51"/>
      <c r="AG76" s="51"/>
      <c r="AH76" s="51"/>
      <c r="AI76" s="51"/>
      <c r="AJ76" s="51"/>
      <c r="AK76" s="51"/>
      <c r="AL76" s="51"/>
      <c r="AM76" s="51"/>
      <c r="AN76" s="51"/>
      <c r="AO76" s="51"/>
      <c r="AP76" s="15"/>
      <c r="AQ76" s="15"/>
      <c r="AR76" s="15"/>
      <c r="AS76" s="15"/>
    </row>
    <row r="77" spans="1:45" ht="19.5" customHeight="1">
      <c r="A77" s="118"/>
      <c r="B77" s="305"/>
      <c r="C77" s="308"/>
      <c r="D77" s="308"/>
      <c r="E77" s="308"/>
      <c r="F77" s="308"/>
      <c r="G77" s="309"/>
      <c r="H77" s="229"/>
      <c r="I77" s="229"/>
      <c r="J77" s="229"/>
      <c r="K77" s="229"/>
      <c r="L77" s="229"/>
      <c r="M77" s="229"/>
      <c r="N77" s="313"/>
      <c r="O77" s="313"/>
      <c r="P77" s="313"/>
      <c r="Q77" s="153" t="s">
        <v>211</v>
      </c>
      <c r="R77" s="154"/>
      <c r="S77" s="155"/>
      <c r="T77" s="295"/>
      <c r="U77" s="296"/>
      <c r="V77" s="296"/>
      <c r="W77" s="297"/>
      <c r="X77" s="17"/>
      <c r="Y77" s="171"/>
      <c r="Z77" s="172"/>
      <c r="AA77" s="184"/>
      <c r="AB77" s="185"/>
      <c r="AC77" s="185"/>
      <c r="AD77" s="185"/>
      <c r="AE77" s="186"/>
      <c r="AF77" s="116"/>
      <c r="AG77" s="116"/>
      <c r="AH77" s="116"/>
      <c r="AI77" s="116"/>
      <c r="AJ77" s="116"/>
      <c r="AK77" s="116"/>
      <c r="AL77" s="116"/>
      <c r="AM77" s="116"/>
      <c r="AN77" s="116"/>
      <c r="AO77" s="116"/>
      <c r="AP77" s="15"/>
      <c r="AQ77" s="15"/>
      <c r="AR77" s="15"/>
      <c r="AS77" s="15"/>
    </row>
    <row r="78" spans="1:45" ht="19.5" customHeight="1">
      <c r="A78" s="118"/>
      <c r="B78" s="159"/>
      <c r="C78" s="310"/>
      <c r="D78" s="310"/>
      <c r="E78" s="310"/>
      <c r="F78" s="310"/>
      <c r="G78" s="311"/>
      <c r="H78" s="230"/>
      <c r="I78" s="230"/>
      <c r="J78" s="230"/>
      <c r="K78" s="230"/>
      <c r="L78" s="230"/>
      <c r="M78" s="230"/>
      <c r="N78" s="314"/>
      <c r="O78" s="314"/>
      <c r="P78" s="314"/>
      <c r="Q78" s="153" t="s">
        <v>7</v>
      </c>
      <c r="R78" s="154"/>
      <c r="S78" s="155"/>
      <c r="T78" s="298">
        <f>SUM(T76:W77)</f>
        <v>0</v>
      </c>
      <c r="U78" s="299"/>
      <c r="V78" s="299"/>
      <c r="W78" s="300"/>
      <c r="X78" s="127"/>
      <c r="Y78" s="171"/>
      <c r="Z78" s="172"/>
      <c r="AA78" s="184"/>
      <c r="AB78" s="185"/>
      <c r="AC78" s="185"/>
      <c r="AD78" s="185"/>
      <c r="AE78" s="186"/>
      <c r="AF78" s="116"/>
      <c r="AG78" s="116"/>
      <c r="AH78" s="116"/>
      <c r="AI78" s="116"/>
      <c r="AJ78" s="116"/>
      <c r="AK78" s="116"/>
      <c r="AL78" s="116"/>
      <c r="AM78" s="116"/>
      <c r="AN78" s="116"/>
      <c r="AO78" s="116"/>
      <c r="AP78" s="15"/>
      <c r="AQ78" s="15"/>
      <c r="AR78" s="15"/>
      <c r="AS78" s="15"/>
    </row>
    <row r="79" spans="1:45" ht="9.75" customHeight="1">
      <c r="A79" s="35"/>
      <c r="B79" s="53"/>
      <c r="C79" s="53"/>
      <c r="D79" s="53"/>
      <c r="E79" s="53"/>
      <c r="F79" s="53"/>
      <c r="G79" s="53"/>
      <c r="H79" s="53"/>
      <c r="I79" s="53"/>
      <c r="J79" s="53"/>
      <c r="K79" s="53"/>
      <c r="L79" s="53"/>
      <c r="M79" s="53"/>
      <c r="N79" s="53"/>
      <c r="O79" s="53"/>
      <c r="P79" s="53"/>
      <c r="Q79" s="53"/>
      <c r="R79" s="53"/>
      <c r="S79" s="53"/>
      <c r="T79" s="53"/>
      <c r="U79" s="53"/>
      <c r="V79" s="53"/>
      <c r="W79" s="53"/>
      <c r="X79" s="53"/>
      <c r="Y79" s="173"/>
      <c r="Z79" s="174"/>
      <c r="AA79" s="187"/>
      <c r="AB79" s="188"/>
      <c r="AC79" s="188"/>
      <c r="AD79" s="188"/>
      <c r="AE79" s="189"/>
      <c r="AF79" s="51"/>
      <c r="AG79" s="51"/>
      <c r="AH79" s="51"/>
      <c r="AI79" s="51"/>
      <c r="AJ79" s="51"/>
      <c r="AK79" s="51"/>
      <c r="AL79" s="51"/>
      <c r="AM79" s="51"/>
      <c r="AN79" s="51"/>
      <c r="AO79" s="51"/>
      <c r="AP79" s="15"/>
      <c r="AQ79" s="15"/>
      <c r="AR79" s="15"/>
      <c r="AS79" s="15"/>
    </row>
    <row r="80" spans="1:45" ht="19.5" customHeight="1">
      <c r="A80" s="45" t="s">
        <v>21</v>
      </c>
      <c r="B80" s="42" t="s">
        <v>153</v>
      </c>
      <c r="C80" s="42"/>
      <c r="D80" s="42"/>
      <c r="E80" s="42"/>
      <c r="F80" s="42"/>
      <c r="G80" s="42"/>
      <c r="H80" s="42"/>
      <c r="I80" s="42"/>
      <c r="J80" s="42"/>
      <c r="K80" s="42"/>
      <c r="L80" s="42"/>
      <c r="M80" s="42"/>
      <c r="N80" s="42"/>
      <c r="O80" s="42"/>
      <c r="P80" s="42"/>
      <c r="Q80" s="42"/>
      <c r="R80" s="42"/>
      <c r="S80" s="42"/>
      <c r="T80" s="42"/>
      <c r="U80" s="42"/>
      <c r="V80" s="42"/>
      <c r="W80" s="42"/>
      <c r="X80" s="42"/>
      <c r="Y80" s="169" t="str">
        <f>IF(IF(B84="○",AND(U84&gt;=R82,U87&lt;=330,NOT(U87="")),X82=1),"適","否")</f>
        <v>適</v>
      </c>
      <c r="Z80" s="170"/>
      <c r="AA80" s="181" t="s">
        <v>175</v>
      </c>
      <c r="AB80" s="182"/>
      <c r="AC80" s="182"/>
      <c r="AD80" s="182"/>
      <c r="AE80" s="183"/>
      <c r="AF80" s="51"/>
      <c r="AG80" s="51"/>
      <c r="AH80" s="51"/>
      <c r="AI80" s="51"/>
      <c r="AJ80" s="51"/>
      <c r="AK80" s="51"/>
      <c r="AL80" s="51"/>
      <c r="AM80" s="51"/>
      <c r="AN80" s="51"/>
      <c r="AO80" s="51"/>
      <c r="AP80" s="15"/>
      <c r="AQ80" s="15"/>
      <c r="AR80" s="15"/>
      <c r="AS80" s="15"/>
    </row>
    <row r="81" spans="1:45" ht="19.5" customHeight="1">
      <c r="A81" s="45"/>
      <c r="B81" s="153" t="s">
        <v>69</v>
      </c>
      <c r="C81" s="154"/>
      <c r="D81" s="154"/>
      <c r="E81" s="154"/>
      <c r="F81" s="154"/>
      <c r="G81" s="154"/>
      <c r="H81" s="155"/>
      <c r="I81" s="153" t="s">
        <v>24</v>
      </c>
      <c r="J81" s="154"/>
      <c r="K81" s="154"/>
      <c r="L81" s="154"/>
      <c r="M81" s="154"/>
      <c r="N81" s="154"/>
      <c r="O81" s="154"/>
      <c r="P81" s="154"/>
      <c r="Q81" s="154"/>
      <c r="R81" s="154"/>
      <c r="S81" s="154"/>
      <c r="T81" s="155"/>
      <c r="U81" s="153" t="s">
        <v>25</v>
      </c>
      <c r="V81" s="154"/>
      <c r="W81" s="155"/>
      <c r="X81" s="42"/>
      <c r="Y81" s="171"/>
      <c r="Z81" s="172"/>
      <c r="AA81" s="184"/>
      <c r="AB81" s="185"/>
      <c r="AC81" s="185"/>
      <c r="AD81" s="185"/>
      <c r="AE81" s="186"/>
      <c r="AF81" s="51"/>
      <c r="AG81" s="51"/>
      <c r="AH81" s="51"/>
      <c r="AI81" s="51"/>
      <c r="AJ81" s="51"/>
      <c r="AK81" s="51"/>
      <c r="AL81" s="51"/>
      <c r="AM81" s="51"/>
      <c r="AN81" s="51"/>
      <c r="AO81" s="51"/>
      <c r="AP81" s="15"/>
      <c r="AQ81" s="15"/>
      <c r="AR81" s="15"/>
      <c r="AS81" s="15"/>
    </row>
    <row r="82" spans="1:45" ht="19.5" customHeight="1">
      <c r="A82" s="45"/>
      <c r="B82" s="115"/>
      <c r="C82" s="153" t="s">
        <v>155</v>
      </c>
      <c r="D82" s="154"/>
      <c r="E82" s="154"/>
      <c r="F82" s="154"/>
      <c r="G82" s="154"/>
      <c r="H82" s="155"/>
      <c r="I82" s="222" t="s">
        <v>161</v>
      </c>
      <c r="J82" s="223"/>
      <c r="K82" s="223"/>
      <c r="L82" s="223"/>
      <c r="M82" s="223"/>
      <c r="N82" s="223"/>
      <c r="O82" s="223"/>
      <c r="P82" s="228" t="s">
        <v>28</v>
      </c>
      <c r="Q82" s="228"/>
      <c r="R82" s="231">
        <f>(G19+I19+K19+M19+O19)*3.3</f>
        <v>0</v>
      </c>
      <c r="S82" s="231"/>
      <c r="T82" s="232"/>
      <c r="U82" s="237"/>
      <c r="V82" s="238"/>
      <c r="W82" s="239"/>
      <c r="X82" s="211">
        <f>IF(IF(B65="○",U82+U83,U82)&gt;=R82,1,0)</f>
        <v>1</v>
      </c>
      <c r="Y82" s="171"/>
      <c r="Z82" s="172"/>
      <c r="AA82" s="184"/>
      <c r="AB82" s="185"/>
      <c r="AC82" s="185"/>
      <c r="AD82" s="185"/>
      <c r="AE82" s="186"/>
      <c r="AF82" s="51"/>
      <c r="AG82" s="51"/>
      <c r="AH82" s="51"/>
      <c r="AI82" s="51"/>
      <c r="AJ82" s="51"/>
      <c r="AK82" s="51"/>
      <c r="AL82" s="51"/>
      <c r="AM82" s="51"/>
      <c r="AN82" s="51"/>
      <c r="AO82" s="51"/>
      <c r="AP82" s="15"/>
      <c r="AQ82" s="15"/>
      <c r="AR82" s="15"/>
      <c r="AS82" s="15"/>
    </row>
    <row r="83" spans="1:45" ht="19.5" customHeight="1">
      <c r="A83" s="45"/>
      <c r="B83" s="115"/>
      <c r="C83" s="153" t="s">
        <v>154</v>
      </c>
      <c r="D83" s="154"/>
      <c r="E83" s="154"/>
      <c r="F83" s="154"/>
      <c r="G83" s="154"/>
      <c r="H83" s="155"/>
      <c r="I83" s="224"/>
      <c r="J83" s="225"/>
      <c r="K83" s="225"/>
      <c r="L83" s="225"/>
      <c r="M83" s="225"/>
      <c r="N83" s="225"/>
      <c r="O83" s="225"/>
      <c r="P83" s="229"/>
      <c r="Q83" s="229"/>
      <c r="R83" s="233"/>
      <c r="S83" s="233"/>
      <c r="T83" s="234"/>
      <c r="U83" s="237"/>
      <c r="V83" s="238"/>
      <c r="W83" s="239"/>
      <c r="X83" s="211"/>
      <c r="Y83" s="171"/>
      <c r="Z83" s="172"/>
      <c r="AA83" s="184"/>
      <c r="AB83" s="185"/>
      <c r="AC83" s="185"/>
      <c r="AD83" s="185"/>
      <c r="AE83" s="186"/>
      <c r="AF83" s="51"/>
      <c r="AG83" s="51"/>
      <c r="AH83" s="51"/>
      <c r="AI83" s="51"/>
      <c r="AJ83" s="51"/>
      <c r="AK83" s="51"/>
      <c r="AL83" s="51"/>
      <c r="AM83" s="51"/>
      <c r="AN83" s="51"/>
      <c r="AO83" s="51"/>
      <c r="AP83" s="15"/>
      <c r="AQ83" s="15"/>
      <c r="AR83" s="15"/>
      <c r="AS83" s="15"/>
    </row>
    <row r="84" spans="1:45" ht="19.5" customHeight="1">
      <c r="A84" s="45"/>
      <c r="B84" s="115"/>
      <c r="C84" s="153" t="s">
        <v>156</v>
      </c>
      <c r="D84" s="154"/>
      <c r="E84" s="154"/>
      <c r="F84" s="154"/>
      <c r="G84" s="154"/>
      <c r="H84" s="155"/>
      <c r="I84" s="226"/>
      <c r="J84" s="227"/>
      <c r="K84" s="227"/>
      <c r="L84" s="227"/>
      <c r="M84" s="227"/>
      <c r="N84" s="227"/>
      <c r="O84" s="227"/>
      <c r="P84" s="230"/>
      <c r="Q84" s="230"/>
      <c r="R84" s="235"/>
      <c r="S84" s="235"/>
      <c r="T84" s="236"/>
      <c r="U84" s="237"/>
      <c r="V84" s="238"/>
      <c r="W84" s="239"/>
      <c r="X84" s="17">
        <f>IF(U84&gt;=R82,1,0)</f>
        <v>1</v>
      </c>
      <c r="Y84" s="171"/>
      <c r="Z84" s="172"/>
      <c r="AA84" s="184"/>
      <c r="AB84" s="185"/>
      <c r="AC84" s="185"/>
      <c r="AD84" s="185"/>
      <c r="AE84" s="186"/>
      <c r="AF84" s="51"/>
      <c r="AG84" s="51"/>
      <c r="AH84" s="51"/>
      <c r="AI84" s="51"/>
      <c r="AJ84" s="51"/>
      <c r="AK84" s="51"/>
      <c r="AL84" s="51"/>
      <c r="AM84" s="51"/>
      <c r="AN84" s="51"/>
      <c r="AO84" s="51"/>
      <c r="AP84" s="15"/>
      <c r="AQ84" s="15"/>
      <c r="AR84" s="15"/>
      <c r="AS84" s="15"/>
    </row>
    <row r="85" spans="1:45" ht="19.5" customHeight="1">
      <c r="A85" s="45"/>
      <c r="B85" s="212" t="s">
        <v>187</v>
      </c>
      <c r="C85" s="212"/>
      <c r="D85" s="212"/>
      <c r="E85" s="212"/>
      <c r="F85" s="212"/>
      <c r="G85" s="212"/>
      <c r="H85" s="212"/>
      <c r="I85" s="212"/>
      <c r="J85" s="212"/>
      <c r="K85" s="212"/>
      <c r="L85" s="212"/>
      <c r="M85" s="212"/>
      <c r="N85" s="212"/>
      <c r="O85" s="212"/>
      <c r="P85" s="212"/>
      <c r="Q85" s="212"/>
      <c r="R85" s="212"/>
      <c r="S85" s="212"/>
      <c r="T85" s="212"/>
      <c r="U85" s="212"/>
      <c r="V85" s="212"/>
      <c r="W85" s="212"/>
      <c r="X85" s="42"/>
      <c r="Y85" s="171"/>
      <c r="Z85" s="172"/>
      <c r="AA85" s="184"/>
      <c r="AB85" s="185"/>
      <c r="AC85" s="185"/>
      <c r="AD85" s="185"/>
      <c r="AE85" s="186"/>
      <c r="AF85" s="51"/>
      <c r="AG85" s="51"/>
      <c r="AH85" s="51"/>
      <c r="AI85" s="51"/>
      <c r="AJ85" s="51"/>
      <c r="AK85" s="51"/>
      <c r="AL85" s="51"/>
      <c r="AM85" s="51"/>
      <c r="AN85" s="51"/>
      <c r="AO85" s="51"/>
      <c r="AP85" s="15"/>
      <c r="AQ85" s="15"/>
      <c r="AR85" s="15"/>
      <c r="AS85" s="15"/>
    </row>
    <row r="86" spans="1:45" ht="19.5" customHeight="1">
      <c r="A86" s="45"/>
      <c r="B86" s="153" t="s">
        <v>157</v>
      </c>
      <c r="C86" s="154"/>
      <c r="D86" s="154"/>
      <c r="E86" s="154"/>
      <c r="F86" s="154"/>
      <c r="G86" s="154"/>
      <c r="H86" s="154"/>
      <c r="I86" s="154"/>
      <c r="J86" s="154"/>
      <c r="K86" s="154"/>
      <c r="L86" s="154"/>
      <c r="M86" s="154"/>
      <c r="N86" s="154"/>
      <c r="O86" s="154"/>
      <c r="P86" s="154"/>
      <c r="Q86" s="154"/>
      <c r="R86" s="154"/>
      <c r="S86" s="154"/>
      <c r="T86" s="155"/>
      <c r="U86" s="153" t="s">
        <v>158</v>
      </c>
      <c r="V86" s="154"/>
      <c r="W86" s="155"/>
      <c r="X86" s="42"/>
      <c r="Y86" s="171"/>
      <c r="Z86" s="172"/>
      <c r="AA86" s="184"/>
      <c r="AB86" s="185"/>
      <c r="AC86" s="185"/>
      <c r="AD86" s="185"/>
      <c r="AE86" s="186"/>
      <c r="AF86" s="51"/>
      <c r="AG86" s="51"/>
      <c r="AH86" s="51"/>
      <c r="AI86" s="51"/>
      <c r="AJ86" s="51"/>
      <c r="AK86" s="51"/>
      <c r="AL86" s="51"/>
      <c r="AM86" s="51"/>
      <c r="AN86" s="51"/>
      <c r="AO86" s="51"/>
      <c r="AP86" s="15"/>
      <c r="AQ86" s="15"/>
      <c r="AR86" s="15"/>
      <c r="AS86" s="15"/>
    </row>
    <row r="87" spans="1:45" ht="19.5" customHeight="1">
      <c r="A87" s="45"/>
      <c r="B87" s="153" t="s">
        <v>159</v>
      </c>
      <c r="C87" s="154"/>
      <c r="D87" s="154"/>
      <c r="E87" s="154"/>
      <c r="F87" s="154"/>
      <c r="G87" s="154"/>
      <c r="H87" s="155"/>
      <c r="I87" s="213"/>
      <c r="J87" s="214"/>
      <c r="K87" s="214"/>
      <c r="L87" s="214"/>
      <c r="M87" s="214"/>
      <c r="N87" s="214"/>
      <c r="O87" s="214"/>
      <c r="P87" s="214"/>
      <c r="Q87" s="214"/>
      <c r="R87" s="214"/>
      <c r="S87" s="214"/>
      <c r="T87" s="215"/>
      <c r="U87" s="216"/>
      <c r="V87" s="217"/>
      <c r="W87" s="218"/>
      <c r="X87" s="42"/>
      <c r="Y87" s="171"/>
      <c r="Z87" s="172"/>
      <c r="AA87" s="184"/>
      <c r="AB87" s="185"/>
      <c r="AC87" s="185"/>
      <c r="AD87" s="185"/>
      <c r="AE87" s="186"/>
      <c r="AF87" s="51"/>
      <c r="AG87" s="51"/>
      <c r="AH87" s="51"/>
      <c r="AI87" s="51"/>
      <c r="AJ87" s="51"/>
      <c r="AK87" s="51"/>
      <c r="AL87" s="51"/>
      <c r="AM87" s="51"/>
      <c r="AN87" s="51"/>
      <c r="AO87" s="51"/>
      <c r="AP87" s="15"/>
      <c r="AQ87" s="15"/>
      <c r="AR87" s="15"/>
      <c r="AS87" s="15"/>
    </row>
    <row r="88" spans="1:45" ht="19.5" customHeight="1">
      <c r="A88" s="45"/>
      <c r="B88" s="153" t="s">
        <v>160</v>
      </c>
      <c r="C88" s="154"/>
      <c r="D88" s="154"/>
      <c r="E88" s="154"/>
      <c r="F88" s="154"/>
      <c r="G88" s="154"/>
      <c r="H88" s="155"/>
      <c r="I88" s="213"/>
      <c r="J88" s="214"/>
      <c r="K88" s="214"/>
      <c r="L88" s="214"/>
      <c r="M88" s="214"/>
      <c r="N88" s="214"/>
      <c r="O88" s="214"/>
      <c r="P88" s="214"/>
      <c r="Q88" s="214"/>
      <c r="R88" s="214"/>
      <c r="S88" s="214"/>
      <c r="T88" s="215"/>
      <c r="U88" s="219"/>
      <c r="V88" s="220"/>
      <c r="W88" s="221"/>
      <c r="X88" s="42"/>
      <c r="Y88" s="171"/>
      <c r="Z88" s="172"/>
      <c r="AA88" s="184"/>
      <c r="AB88" s="185"/>
      <c r="AC88" s="185"/>
      <c r="AD88" s="185"/>
      <c r="AE88" s="186"/>
      <c r="AF88" s="51"/>
      <c r="AG88" s="51"/>
      <c r="AH88" s="51"/>
      <c r="AI88" s="51"/>
      <c r="AJ88" s="51"/>
      <c r="AK88" s="51"/>
      <c r="AL88" s="51"/>
      <c r="AM88" s="51"/>
      <c r="AN88" s="51"/>
      <c r="AO88" s="51"/>
      <c r="AP88" s="15"/>
      <c r="AQ88" s="15"/>
      <c r="AR88" s="15"/>
      <c r="AS88" s="15"/>
    </row>
    <row r="89" spans="1:45" ht="9.75" customHeight="1">
      <c r="A89" s="35"/>
      <c r="B89" s="53"/>
      <c r="C89" s="53"/>
      <c r="D89" s="53"/>
      <c r="E89" s="53"/>
      <c r="F89" s="53"/>
      <c r="G89" s="53"/>
      <c r="H89" s="53"/>
      <c r="I89" s="53"/>
      <c r="J89" s="53"/>
      <c r="K89" s="53"/>
      <c r="L89" s="53"/>
      <c r="M89" s="53"/>
      <c r="N89" s="53"/>
      <c r="O89" s="53"/>
      <c r="P89" s="53"/>
      <c r="Q89" s="53"/>
      <c r="R89" s="53"/>
      <c r="S89" s="53"/>
      <c r="T89" s="53"/>
      <c r="U89" s="53"/>
      <c r="V89" s="53"/>
      <c r="W89" s="53"/>
      <c r="X89" s="53"/>
      <c r="Y89" s="173"/>
      <c r="Z89" s="174"/>
      <c r="AA89" s="187"/>
      <c r="AB89" s="188"/>
      <c r="AC89" s="188"/>
      <c r="AD89" s="188"/>
      <c r="AE89" s="189"/>
      <c r="AF89" s="51"/>
      <c r="AG89" s="51"/>
      <c r="AH89" s="51"/>
      <c r="AI89" s="51"/>
      <c r="AJ89" s="51"/>
      <c r="AK89" s="51"/>
      <c r="AL89" s="51"/>
      <c r="AM89" s="51"/>
      <c r="AN89" s="51"/>
      <c r="AO89" s="51"/>
      <c r="AP89" s="15"/>
      <c r="AQ89" s="15"/>
      <c r="AR89" s="15"/>
      <c r="AS89" s="15"/>
    </row>
    <row r="90" spans="1:45" ht="19.5" customHeight="1">
      <c r="A90" s="45" t="s">
        <v>202</v>
      </c>
      <c r="B90" s="79" t="s">
        <v>199</v>
      </c>
      <c r="C90" s="42"/>
      <c r="D90" s="42"/>
      <c r="E90" s="42"/>
      <c r="F90" s="42"/>
      <c r="G90" s="42"/>
      <c r="H90" s="42"/>
      <c r="I90" s="42"/>
      <c r="J90" s="42"/>
      <c r="K90" s="42"/>
      <c r="L90" s="42"/>
      <c r="M90" s="42"/>
      <c r="N90" s="42"/>
      <c r="O90" s="42"/>
      <c r="P90" s="42"/>
      <c r="Q90" s="42"/>
      <c r="R90" s="42"/>
      <c r="S90" s="42"/>
      <c r="T90" s="42"/>
      <c r="U90" s="42"/>
      <c r="V90" s="42"/>
      <c r="W90" s="42"/>
      <c r="X90" s="42"/>
      <c r="Y90" s="171" t="str">
        <f>IF(B91="","否",IF(X66&gt;=3,IF(OR(B93="○",B94="○",B95="○"),"適","否"),"適"))</f>
        <v>否</v>
      </c>
      <c r="Z90" s="172"/>
      <c r="AA90" s="184" t="s">
        <v>87</v>
      </c>
      <c r="AB90" s="185"/>
      <c r="AC90" s="182"/>
      <c r="AD90" s="182"/>
      <c r="AE90" s="183"/>
      <c r="AF90" s="51"/>
      <c r="AG90" s="51"/>
      <c r="AH90" s="51"/>
      <c r="AI90" s="51"/>
      <c r="AJ90" s="51"/>
      <c r="AK90" s="51"/>
      <c r="AL90" s="51"/>
      <c r="AM90" s="51"/>
      <c r="AN90" s="51"/>
      <c r="AO90" s="51"/>
      <c r="AP90" s="15"/>
      <c r="AQ90" s="15"/>
      <c r="AR90" s="15"/>
      <c r="AS90" s="15"/>
    </row>
    <row r="91" spans="1:45" ht="19.5" customHeight="1">
      <c r="A91" s="45"/>
      <c r="B91" s="38"/>
      <c r="C91" s="207" t="s">
        <v>82</v>
      </c>
      <c r="D91" s="207"/>
      <c r="E91" s="207"/>
      <c r="F91" s="38"/>
      <c r="G91" s="207" t="s">
        <v>83</v>
      </c>
      <c r="H91" s="207"/>
      <c r="I91" s="207"/>
      <c r="J91" s="42"/>
      <c r="K91" s="42"/>
      <c r="L91" s="42"/>
      <c r="M91" s="42"/>
      <c r="N91" s="42"/>
      <c r="O91" s="42"/>
      <c r="P91" s="42"/>
      <c r="Q91" s="42"/>
      <c r="R91" s="42"/>
      <c r="S91" s="42"/>
      <c r="T91" s="42"/>
      <c r="U91" s="42"/>
      <c r="V91" s="42"/>
      <c r="W91" s="42"/>
      <c r="X91" s="42"/>
      <c r="Y91" s="171"/>
      <c r="Z91" s="172"/>
      <c r="AA91" s="184"/>
      <c r="AB91" s="185"/>
      <c r="AC91" s="185"/>
      <c r="AD91" s="185"/>
      <c r="AE91" s="186"/>
      <c r="AF91" s="51"/>
      <c r="AG91" s="51"/>
      <c r="AH91" s="51"/>
      <c r="AI91" s="51"/>
      <c r="AJ91" s="51"/>
      <c r="AK91" s="51"/>
      <c r="AL91" s="51"/>
      <c r="AM91" s="51"/>
      <c r="AN91" s="51"/>
      <c r="AO91" s="51"/>
      <c r="AP91" s="15"/>
      <c r="AQ91" s="15"/>
      <c r="AR91" s="15"/>
      <c r="AS91" s="15"/>
    </row>
    <row r="92" spans="1:45" ht="19.5" customHeight="1">
      <c r="A92" s="45"/>
      <c r="B92" s="56" t="s">
        <v>162</v>
      </c>
      <c r="C92" s="42"/>
      <c r="D92" s="42"/>
      <c r="E92" s="42"/>
      <c r="F92" s="42"/>
      <c r="G92" s="42"/>
      <c r="H92" s="42"/>
      <c r="I92" s="42"/>
      <c r="J92" s="42"/>
      <c r="K92" s="42"/>
      <c r="L92" s="42"/>
      <c r="M92" s="42"/>
      <c r="N92" s="42"/>
      <c r="O92" s="42"/>
      <c r="P92" s="42"/>
      <c r="Q92" s="42"/>
      <c r="R92" s="42"/>
      <c r="S92" s="42"/>
      <c r="T92" s="42"/>
      <c r="U92" s="42"/>
      <c r="V92" s="42"/>
      <c r="W92" s="42"/>
      <c r="X92" s="42"/>
      <c r="Y92" s="171"/>
      <c r="Z92" s="172"/>
      <c r="AA92" s="184"/>
      <c r="AB92" s="185"/>
      <c r="AC92" s="185"/>
      <c r="AD92" s="185"/>
      <c r="AE92" s="186"/>
      <c r="AF92" s="51"/>
      <c r="AG92" s="51"/>
      <c r="AH92" s="51"/>
      <c r="AI92" s="51"/>
      <c r="AJ92" s="51"/>
      <c r="AK92" s="51"/>
      <c r="AL92" s="51"/>
      <c r="AM92" s="51"/>
      <c r="AN92" s="51"/>
      <c r="AO92" s="51"/>
      <c r="AP92" s="15"/>
      <c r="AQ92" s="15"/>
      <c r="AR92" s="15"/>
      <c r="AS92" s="15"/>
    </row>
    <row r="93" spans="1:45" ht="19.5" customHeight="1">
      <c r="A93" s="45"/>
      <c r="B93" s="38"/>
      <c r="C93" s="210" t="s">
        <v>81</v>
      </c>
      <c r="D93" s="210"/>
      <c r="E93" s="210"/>
      <c r="F93" s="210"/>
      <c r="G93" s="210"/>
      <c r="H93" s="210"/>
      <c r="I93" s="210"/>
      <c r="J93" s="210"/>
      <c r="K93" s="210"/>
      <c r="L93" s="210"/>
      <c r="M93" s="210"/>
      <c r="N93" s="210"/>
      <c r="O93" s="210"/>
      <c r="P93" s="210"/>
      <c r="Q93" s="210"/>
      <c r="R93" s="210"/>
      <c r="S93" s="210"/>
      <c r="T93" s="210"/>
      <c r="U93" s="210"/>
      <c r="V93" s="210"/>
      <c r="W93" s="210"/>
      <c r="X93" s="42"/>
      <c r="Y93" s="171"/>
      <c r="Z93" s="172"/>
      <c r="AA93" s="184"/>
      <c r="AB93" s="185"/>
      <c r="AC93" s="185"/>
      <c r="AD93" s="185"/>
      <c r="AE93" s="186"/>
      <c r="AF93" s="51"/>
      <c r="AG93" s="51"/>
      <c r="AH93" s="51"/>
      <c r="AI93" s="51"/>
      <c r="AJ93" s="51"/>
      <c r="AK93" s="51"/>
      <c r="AL93" s="51"/>
      <c r="AM93" s="51"/>
      <c r="AN93" s="51"/>
      <c r="AO93" s="51"/>
      <c r="AP93" s="15"/>
      <c r="AQ93" s="15"/>
      <c r="AR93" s="15"/>
      <c r="AS93" s="15"/>
    </row>
    <row r="94" spans="1:45" ht="19.5" customHeight="1">
      <c r="A94" s="45"/>
      <c r="B94" s="38"/>
      <c r="C94" s="210" t="s">
        <v>84</v>
      </c>
      <c r="D94" s="210"/>
      <c r="E94" s="210"/>
      <c r="F94" s="210"/>
      <c r="G94" s="210"/>
      <c r="H94" s="210"/>
      <c r="I94" s="210"/>
      <c r="J94" s="210"/>
      <c r="K94" s="210"/>
      <c r="L94" s="210"/>
      <c r="M94" s="210"/>
      <c r="N94" s="210"/>
      <c r="O94" s="210"/>
      <c r="P94" s="210"/>
      <c r="Q94" s="210"/>
      <c r="R94" s="210"/>
      <c r="S94" s="210"/>
      <c r="T94" s="210"/>
      <c r="U94" s="210"/>
      <c r="V94" s="210"/>
      <c r="W94" s="210"/>
      <c r="X94" s="42"/>
      <c r="Y94" s="171"/>
      <c r="Z94" s="172"/>
      <c r="AA94" s="184"/>
      <c r="AB94" s="185"/>
      <c r="AC94" s="185"/>
      <c r="AD94" s="185"/>
      <c r="AE94" s="186"/>
      <c r="AF94" s="51"/>
      <c r="AG94" s="51"/>
      <c r="AH94" s="51"/>
      <c r="AI94" s="51"/>
      <c r="AJ94" s="51"/>
      <c r="AK94" s="51"/>
      <c r="AL94" s="51"/>
      <c r="AM94" s="51"/>
      <c r="AN94" s="51"/>
      <c r="AO94" s="51"/>
      <c r="AP94" s="15"/>
      <c r="AQ94" s="15"/>
      <c r="AR94" s="15"/>
      <c r="AS94" s="15"/>
    </row>
    <row r="95" spans="1:45" ht="19.5" customHeight="1">
      <c r="A95" s="45"/>
      <c r="B95" s="38"/>
      <c r="C95" s="210" t="s">
        <v>85</v>
      </c>
      <c r="D95" s="210"/>
      <c r="E95" s="210"/>
      <c r="F95" s="210"/>
      <c r="G95" s="210"/>
      <c r="H95" s="210"/>
      <c r="I95" s="210"/>
      <c r="J95" s="210"/>
      <c r="K95" s="210"/>
      <c r="L95" s="210"/>
      <c r="M95" s="210"/>
      <c r="N95" s="210"/>
      <c r="O95" s="210"/>
      <c r="P95" s="210"/>
      <c r="Q95" s="210"/>
      <c r="R95" s="210"/>
      <c r="S95" s="210"/>
      <c r="T95" s="210"/>
      <c r="U95" s="210"/>
      <c r="V95" s="210"/>
      <c r="W95" s="210"/>
      <c r="X95" s="42"/>
      <c r="Y95" s="171"/>
      <c r="Z95" s="172"/>
      <c r="AA95" s="184"/>
      <c r="AB95" s="185"/>
      <c r="AC95" s="185"/>
      <c r="AD95" s="185"/>
      <c r="AE95" s="186"/>
      <c r="AF95" s="51"/>
      <c r="AG95" s="51"/>
      <c r="AH95" s="51"/>
      <c r="AI95" s="51"/>
      <c r="AJ95" s="51"/>
      <c r="AK95" s="51"/>
      <c r="AL95" s="51"/>
      <c r="AM95" s="51"/>
      <c r="AN95" s="51"/>
      <c r="AO95" s="51"/>
      <c r="AP95" s="15"/>
      <c r="AQ95" s="15"/>
      <c r="AR95" s="15"/>
      <c r="AS95" s="15"/>
    </row>
    <row r="96" spans="1:45" ht="9.75" customHeight="1">
      <c r="A96" s="45"/>
      <c r="B96" s="42"/>
      <c r="C96" s="42"/>
      <c r="D96" s="42"/>
      <c r="E96" s="42"/>
      <c r="F96" s="42"/>
      <c r="G96" s="42"/>
      <c r="H96" s="42"/>
      <c r="I96" s="42"/>
      <c r="J96" s="42"/>
      <c r="K96" s="42"/>
      <c r="L96" s="42"/>
      <c r="M96" s="42"/>
      <c r="N96" s="42"/>
      <c r="O96" s="42"/>
      <c r="P96" s="42"/>
      <c r="Q96" s="42"/>
      <c r="R96" s="42"/>
      <c r="S96" s="42"/>
      <c r="T96" s="42"/>
      <c r="U96" s="42"/>
      <c r="V96" s="42"/>
      <c r="W96" s="42"/>
      <c r="X96" s="42"/>
      <c r="Y96" s="173"/>
      <c r="Z96" s="174"/>
      <c r="AA96" s="187"/>
      <c r="AB96" s="188"/>
      <c r="AC96" s="188"/>
      <c r="AD96" s="188"/>
      <c r="AE96" s="189"/>
      <c r="AF96" s="51"/>
      <c r="AG96" s="51"/>
      <c r="AH96" s="51"/>
      <c r="AI96" s="51"/>
      <c r="AJ96" s="51"/>
      <c r="AK96" s="51"/>
      <c r="AL96" s="51"/>
      <c r="AM96" s="51"/>
      <c r="AN96" s="51"/>
      <c r="AO96" s="51"/>
      <c r="AP96" s="15"/>
      <c r="AQ96" s="15"/>
      <c r="AR96" s="15"/>
      <c r="AS96" s="15"/>
    </row>
    <row r="97" spans="1:45" ht="19.5" customHeight="1">
      <c r="A97" s="12" t="s">
        <v>23</v>
      </c>
      <c r="B97" s="49" t="s">
        <v>37</v>
      </c>
      <c r="C97" s="49"/>
      <c r="D97" s="49"/>
      <c r="E97" s="49"/>
      <c r="F97" s="49"/>
      <c r="G97" s="49"/>
      <c r="H97" s="49"/>
      <c r="I97" s="49"/>
      <c r="J97" s="49"/>
      <c r="K97" s="49"/>
      <c r="L97" s="49"/>
      <c r="M97" s="40"/>
      <c r="N97" s="49"/>
      <c r="O97" s="49"/>
      <c r="P97" s="49"/>
      <c r="Q97" s="49"/>
      <c r="R97" s="49"/>
      <c r="S97" s="49"/>
      <c r="T97" s="49"/>
      <c r="U97" s="49"/>
      <c r="V97" s="49"/>
      <c r="W97" s="49"/>
      <c r="X97" s="49"/>
      <c r="Y97" s="169" t="str">
        <f>IF(B98="○","適","否")</f>
        <v>否</v>
      </c>
      <c r="Z97" s="170"/>
      <c r="AA97" s="181" t="s">
        <v>183</v>
      </c>
      <c r="AB97" s="182"/>
      <c r="AC97" s="182"/>
      <c r="AD97" s="182"/>
      <c r="AE97" s="183"/>
      <c r="AF97" s="51"/>
      <c r="AG97" s="51"/>
      <c r="AH97" s="51"/>
      <c r="AI97" s="51"/>
      <c r="AJ97" s="51"/>
      <c r="AK97" s="51"/>
      <c r="AL97" s="51"/>
      <c r="AM97" s="51"/>
      <c r="AN97" s="51"/>
      <c r="AO97" s="51"/>
      <c r="AP97" s="15"/>
      <c r="AQ97" s="15"/>
      <c r="AR97" s="15"/>
      <c r="AS97" s="15"/>
    </row>
    <row r="98" spans="1:45" ht="19.5" customHeight="1">
      <c r="A98" s="45"/>
      <c r="B98" s="38"/>
      <c r="C98" s="207" t="s">
        <v>82</v>
      </c>
      <c r="D98" s="207"/>
      <c r="E98" s="207"/>
      <c r="F98" s="38"/>
      <c r="G98" s="207" t="s">
        <v>83</v>
      </c>
      <c r="H98" s="207"/>
      <c r="I98" s="207"/>
      <c r="J98" s="77"/>
      <c r="K98" s="1"/>
      <c r="L98" s="1"/>
      <c r="M98" s="1"/>
      <c r="N98" s="21"/>
      <c r="O98" s="71"/>
      <c r="P98" s="71"/>
      <c r="Q98" s="71"/>
      <c r="R98" s="21"/>
      <c r="S98" s="71"/>
      <c r="T98" s="71"/>
      <c r="U98" s="71"/>
      <c r="V98" s="77"/>
      <c r="W98" s="1"/>
      <c r="X98" s="1"/>
      <c r="Y98" s="171"/>
      <c r="Z98" s="172"/>
      <c r="AA98" s="184"/>
      <c r="AB98" s="185"/>
      <c r="AC98" s="185"/>
      <c r="AD98" s="185"/>
      <c r="AE98" s="186"/>
      <c r="AF98" s="51"/>
      <c r="AG98" s="51"/>
      <c r="AH98" s="51"/>
      <c r="AI98" s="51"/>
      <c r="AJ98" s="51"/>
      <c r="AK98" s="51"/>
      <c r="AL98" s="51"/>
      <c r="AM98" s="51"/>
      <c r="AN98" s="51"/>
      <c r="AO98" s="51"/>
      <c r="AP98" s="15"/>
      <c r="AQ98" s="15"/>
      <c r="AR98" s="15"/>
      <c r="AS98" s="15"/>
    </row>
    <row r="99" spans="1:45" ht="9.75" customHeight="1">
      <c r="A99" s="35"/>
      <c r="B99" s="53"/>
      <c r="C99" s="53"/>
      <c r="D99" s="53"/>
      <c r="E99" s="53"/>
      <c r="F99" s="53"/>
      <c r="G99" s="53"/>
      <c r="H99" s="53"/>
      <c r="I99" s="53"/>
      <c r="J99" s="53"/>
      <c r="K99" s="53"/>
      <c r="L99" s="53"/>
      <c r="M99" s="53"/>
      <c r="N99" s="53"/>
      <c r="O99" s="53"/>
      <c r="P99" s="53"/>
      <c r="Q99" s="53"/>
      <c r="R99" s="53"/>
      <c r="S99" s="53"/>
      <c r="T99" s="53"/>
      <c r="U99" s="53"/>
      <c r="V99" s="53"/>
      <c r="W99" s="53"/>
      <c r="X99" s="53"/>
      <c r="Y99" s="173"/>
      <c r="Z99" s="174"/>
      <c r="AA99" s="187"/>
      <c r="AB99" s="188"/>
      <c r="AC99" s="188"/>
      <c r="AD99" s="188"/>
      <c r="AE99" s="189"/>
      <c r="AF99" s="51"/>
      <c r="AG99" s="51"/>
      <c r="AH99" s="51"/>
      <c r="AI99" s="51"/>
      <c r="AJ99" s="51"/>
      <c r="AK99" s="51"/>
      <c r="AL99" s="51"/>
      <c r="AM99" s="51"/>
      <c r="AN99" s="51"/>
      <c r="AO99" s="51"/>
      <c r="AP99" s="15"/>
      <c r="AQ99" s="15"/>
      <c r="AR99" s="15"/>
      <c r="AS99" s="15"/>
    </row>
    <row r="100" spans="1:45" ht="19.5" customHeight="1" hidden="1">
      <c r="A100" s="46"/>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22"/>
      <c r="Z100" s="22"/>
      <c r="AA100" s="23"/>
      <c r="AB100" s="23"/>
      <c r="AC100" s="23"/>
      <c r="AD100" s="23"/>
      <c r="AE100" s="23"/>
      <c r="AF100" s="51"/>
      <c r="AG100" s="51"/>
      <c r="AH100" s="51"/>
      <c r="AI100" s="51"/>
      <c r="AJ100" s="51"/>
      <c r="AK100" s="51"/>
      <c r="AL100" s="51"/>
      <c r="AM100" s="51"/>
      <c r="AN100" s="51"/>
      <c r="AO100" s="51"/>
      <c r="AP100" s="15"/>
      <c r="AQ100" s="15"/>
      <c r="AR100" s="15"/>
      <c r="AS100" s="15"/>
    </row>
    <row r="101" spans="1:45" ht="19.5" customHeight="1" hidden="1">
      <c r="A101" s="46"/>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22"/>
      <c r="Z101" s="22"/>
      <c r="AA101" s="23"/>
      <c r="AB101" s="23"/>
      <c r="AC101" s="23"/>
      <c r="AD101" s="23"/>
      <c r="AE101" s="23"/>
      <c r="AF101" s="51"/>
      <c r="AG101" s="51"/>
      <c r="AH101" s="51"/>
      <c r="AI101" s="51"/>
      <c r="AJ101" s="51"/>
      <c r="AK101" s="51"/>
      <c r="AL101" s="51"/>
      <c r="AM101" s="51"/>
      <c r="AN101" s="51"/>
      <c r="AO101" s="51"/>
      <c r="AP101" s="15"/>
      <c r="AQ101" s="15"/>
      <c r="AR101" s="15"/>
      <c r="AS101" s="15"/>
    </row>
    <row r="102" spans="1:45" ht="19.5" customHeight="1">
      <c r="A102" s="121" t="s">
        <v>36</v>
      </c>
      <c r="B102" s="125" t="s">
        <v>201</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69" t="str">
        <f>IF(X66=1,"適",IF(B104="○","適","否"))</f>
        <v>否</v>
      </c>
      <c r="Z102" s="170"/>
      <c r="AA102" s="181" t="s">
        <v>129</v>
      </c>
      <c r="AB102" s="182"/>
      <c r="AC102" s="182"/>
      <c r="AD102" s="182"/>
      <c r="AE102" s="183"/>
      <c r="AF102" s="51"/>
      <c r="AG102" s="51"/>
      <c r="AH102" s="51"/>
      <c r="AI102" s="51"/>
      <c r="AJ102" s="51"/>
      <c r="AK102" s="51"/>
      <c r="AL102" s="51"/>
      <c r="AM102" s="51"/>
      <c r="AN102" s="51"/>
      <c r="AO102" s="51"/>
      <c r="AP102" s="15"/>
      <c r="AQ102" s="15"/>
      <c r="AR102" s="15"/>
      <c r="AS102" s="15"/>
    </row>
    <row r="103" spans="1:45" ht="19.5" customHeight="1">
      <c r="A103" s="122"/>
      <c r="B103" s="57" t="s">
        <v>163</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4"/>
      <c r="Y103" s="171"/>
      <c r="Z103" s="172"/>
      <c r="AA103" s="184"/>
      <c r="AB103" s="185"/>
      <c r="AC103" s="185"/>
      <c r="AD103" s="185"/>
      <c r="AE103" s="186"/>
      <c r="AF103" s="51"/>
      <c r="AG103" s="51"/>
      <c r="AH103" s="51"/>
      <c r="AI103" s="51"/>
      <c r="AJ103" s="51"/>
      <c r="AK103" s="51"/>
      <c r="AL103" s="51"/>
      <c r="AM103" s="51"/>
      <c r="AN103" s="51"/>
      <c r="AO103" s="51"/>
      <c r="AP103" s="15"/>
      <c r="AQ103" s="15"/>
      <c r="AR103" s="15"/>
      <c r="AS103" s="15"/>
    </row>
    <row r="104" spans="1:45" ht="19.5" customHeight="1">
      <c r="A104" s="122"/>
      <c r="B104" s="120"/>
      <c r="C104" s="200" t="s">
        <v>130</v>
      </c>
      <c r="D104" s="200"/>
      <c r="E104" s="200"/>
      <c r="F104" s="200"/>
      <c r="G104" s="200"/>
      <c r="H104" s="200"/>
      <c r="I104" s="200"/>
      <c r="J104" s="200"/>
      <c r="K104" s="200"/>
      <c r="L104" s="200"/>
      <c r="M104" s="200"/>
      <c r="N104" s="200"/>
      <c r="O104" s="200"/>
      <c r="P104" s="200"/>
      <c r="Q104" s="200"/>
      <c r="R104" s="200"/>
      <c r="S104" s="200"/>
      <c r="T104" s="200"/>
      <c r="U104" s="200"/>
      <c r="V104" s="200"/>
      <c r="W104" s="200"/>
      <c r="X104" s="124"/>
      <c r="Y104" s="171"/>
      <c r="Z104" s="172"/>
      <c r="AA104" s="184"/>
      <c r="AB104" s="185"/>
      <c r="AC104" s="185"/>
      <c r="AD104" s="185"/>
      <c r="AE104" s="186"/>
      <c r="AF104" s="51"/>
      <c r="AG104" s="51"/>
      <c r="AH104" s="51"/>
      <c r="AI104" s="51"/>
      <c r="AJ104" s="51"/>
      <c r="AK104" s="51"/>
      <c r="AL104" s="51"/>
      <c r="AM104" s="51"/>
      <c r="AN104" s="51"/>
      <c r="AO104" s="51"/>
      <c r="AP104" s="15"/>
      <c r="AQ104" s="15"/>
      <c r="AR104" s="15"/>
      <c r="AS104" s="15"/>
    </row>
    <row r="105" spans="1:45" ht="19.5" customHeight="1">
      <c r="A105" s="122"/>
      <c r="B105" s="208">
        <f>IF(V66="","",V66)</f>
      </c>
      <c r="C105" s="208"/>
      <c r="D105" s="209"/>
      <c r="E105" s="209"/>
      <c r="F105" s="209"/>
      <c r="G105" s="209"/>
      <c r="H105" s="209"/>
      <c r="I105" s="209"/>
      <c r="J105" s="209"/>
      <c r="K105" s="209"/>
      <c r="L105" s="209"/>
      <c r="M105" s="208">
        <f>IF(V67="","",V67)</f>
      </c>
      <c r="N105" s="208"/>
      <c r="O105" s="209"/>
      <c r="P105" s="209"/>
      <c r="Q105" s="209"/>
      <c r="R105" s="209"/>
      <c r="S105" s="209"/>
      <c r="T105" s="209"/>
      <c r="U105" s="209"/>
      <c r="V105" s="209"/>
      <c r="W105" s="209"/>
      <c r="X105" s="124"/>
      <c r="Y105" s="171"/>
      <c r="Z105" s="172"/>
      <c r="AA105" s="184"/>
      <c r="AB105" s="185"/>
      <c r="AC105" s="185"/>
      <c r="AD105" s="185"/>
      <c r="AE105" s="186"/>
      <c r="AF105" s="51"/>
      <c r="AG105" s="51"/>
      <c r="AH105" s="51"/>
      <c r="AI105" s="51"/>
      <c r="AJ105" s="51"/>
      <c r="AK105" s="51"/>
      <c r="AL105" s="51"/>
      <c r="AM105" s="51"/>
      <c r="AN105" s="51"/>
      <c r="AO105" s="51"/>
      <c r="AP105" s="15"/>
      <c r="AQ105" s="15"/>
      <c r="AR105" s="15"/>
      <c r="AS105" s="15"/>
    </row>
    <row r="106" spans="1:45" ht="9.75" customHeight="1">
      <c r="A106" s="123"/>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73"/>
      <c r="Z106" s="174"/>
      <c r="AA106" s="187"/>
      <c r="AB106" s="188"/>
      <c r="AC106" s="188"/>
      <c r="AD106" s="188"/>
      <c r="AE106" s="189"/>
      <c r="AF106" s="51"/>
      <c r="AG106" s="51"/>
      <c r="AH106" s="51"/>
      <c r="AI106" s="51"/>
      <c r="AJ106" s="51"/>
      <c r="AK106" s="51"/>
      <c r="AL106" s="51"/>
      <c r="AM106" s="51"/>
      <c r="AN106" s="51"/>
      <c r="AO106" s="51"/>
      <c r="AP106" s="15"/>
      <c r="AQ106" s="15"/>
      <c r="AR106" s="15"/>
      <c r="AS106" s="15"/>
    </row>
    <row r="107" spans="1:45" ht="19.5" customHeight="1">
      <c r="A107" s="121" t="s">
        <v>78</v>
      </c>
      <c r="B107" s="125" t="s">
        <v>95</v>
      </c>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69" t="str">
        <f>IF(X66&lt;=2,"適",IF(B109="○","適","否"))</f>
        <v>適</v>
      </c>
      <c r="Z107" s="170"/>
      <c r="AA107" s="181" t="s">
        <v>131</v>
      </c>
      <c r="AB107" s="182"/>
      <c r="AC107" s="182"/>
      <c r="AD107" s="182"/>
      <c r="AE107" s="183"/>
      <c r="AF107" s="51"/>
      <c r="AG107" s="51"/>
      <c r="AH107" s="51"/>
      <c r="AI107" s="51"/>
      <c r="AJ107" s="51"/>
      <c r="AK107" s="51"/>
      <c r="AL107" s="51"/>
      <c r="AM107" s="51"/>
      <c r="AN107" s="51"/>
      <c r="AO107" s="51"/>
      <c r="AP107" s="15"/>
      <c r="AQ107" s="15"/>
      <c r="AR107" s="15"/>
      <c r="AS107" s="15"/>
    </row>
    <row r="108" spans="1:45" ht="19.5" customHeight="1">
      <c r="A108" s="122"/>
      <c r="B108" s="57" t="s">
        <v>164</v>
      </c>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4"/>
      <c r="Y108" s="171"/>
      <c r="Z108" s="172"/>
      <c r="AA108" s="184"/>
      <c r="AB108" s="185"/>
      <c r="AC108" s="185"/>
      <c r="AD108" s="185"/>
      <c r="AE108" s="186"/>
      <c r="AF108" s="51"/>
      <c r="AG108" s="51"/>
      <c r="AH108" s="51"/>
      <c r="AI108" s="51"/>
      <c r="AJ108" s="51"/>
      <c r="AK108" s="51"/>
      <c r="AL108" s="51"/>
      <c r="AM108" s="51"/>
      <c r="AN108" s="51"/>
      <c r="AO108" s="51"/>
      <c r="AP108" s="15"/>
      <c r="AQ108" s="15"/>
      <c r="AR108" s="15"/>
      <c r="AS108" s="15"/>
    </row>
    <row r="109" spans="1:45" ht="19.5" customHeight="1">
      <c r="A109" s="122"/>
      <c r="B109" s="120"/>
      <c r="C109" s="199" t="s">
        <v>96</v>
      </c>
      <c r="D109" s="199"/>
      <c r="E109" s="199"/>
      <c r="F109" s="199"/>
      <c r="G109" s="199"/>
      <c r="H109" s="199"/>
      <c r="I109" s="199"/>
      <c r="J109" s="199"/>
      <c r="K109" s="199"/>
      <c r="L109" s="199"/>
      <c r="M109" s="199"/>
      <c r="N109" s="199"/>
      <c r="O109" s="199"/>
      <c r="P109" s="199"/>
      <c r="Q109" s="199"/>
      <c r="R109" s="199"/>
      <c r="S109" s="199"/>
      <c r="T109" s="199"/>
      <c r="U109" s="199"/>
      <c r="V109" s="199"/>
      <c r="W109" s="199"/>
      <c r="X109" s="124"/>
      <c r="Y109" s="171"/>
      <c r="Z109" s="172"/>
      <c r="AA109" s="184"/>
      <c r="AB109" s="185"/>
      <c r="AC109" s="185"/>
      <c r="AD109" s="185"/>
      <c r="AE109" s="186"/>
      <c r="AF109" s="78"/>
      <c r="AG109" s="78"/>
      <c r="AH109" s="78"/>
      <c r="AI109" s="78"/>
      <c r="AJ109" s="78"/>
      <c r="AK109" s="78"/>
      <c r="AL109" s="78"/>
      <c r="AM109" s="78"/>
      <c r="AN109" s="78"/>
      <c r="AO109" s="78"/>
      <c r="AP109" s="15"/>
      <c r="AQ109" s="15"/>
      <c r="AR109" s="15"/>
      <c r="AS109" s="15"/>
    </row>
    <row r="110" spans="1:45" ht="9.75" customHeight="1">
      <c r="A110" s="123"/>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73"/>
      <c r="Z110" s="174"/>
      <c r="AA110" s="187"/>
      <c r="AB110" s="188"/>
      <c r="AC110" s="188"/>
      <c r="AD110" s="188"/>
      <c r="AE110" s="189"/>
      <c r="AF110" s="78"/>
      <c r="AG110" s="78"/>
      <c r="AH110" s="78"/>
      <c r="AI110" s="78"/>
      <c r="AJ110" s="78"/>
      <c r="AK110" s="78"/>
      <c r="AL110" s="78"/>
      <c r="AM110" s="78"/>
      <c r="AN110" s="78"/>
      <c r="AO110" s="78"/>
      <c r="AP110" s="15"/>
      <c r="AQ110" s="15"/>
      <c r="AR110" s="15"/>
      <c r="AS110" s="15"/>
    </row>
    <row r="111" spans="1:45" ht="19.5" customHeight="1">
      <c r="A111" s="12" t="s">
        <v>86</v>
      </c>
      <c r="B111" s="49" t="s">
        <v>200</v>
      </c>
      <c r="C111" s="49"/>
      <c r="D111" s="49"/>
      <c r="E111" s="49"/>
      <c r="F111" s="49"/>
      <c r="G111" s="49"/>
      <c r="H111" s="49"/>
      <c r="I111" s="49"/>
      <c r="J111" s="49"/>
      <c r="K111" s="49"/>
      <c r="L111" s="49"/>
      <c r="M111" s="49"/>
      <c r="N111" s="49"/>
      <c r="O111" s="49"/>
      <c r="P111" s="49"/>
      <c r="Q111" s="49"/>
      <c r="R111" s="49"/>
      <c r="S111" s="49"/>
      <c r="T111" s="49"/>
      <c r="U111" s="49"/>
      <c r="V111" s="49"/>
      <c r="W111" s="49"/>
      <c r="X111" s="49"/>
      <c r="Y111" s="169" t="str">
        <f>IF(X66&gt;=3,IF(AND(B112="○",AK123=4),"適","否"),IF(AK123=4,"適","否"))</f>
        <v>適</v>
      </c>
      <c r="Z111" s="170"/>
      <c r="AA111" s="181" t="s">
        <v>132</v>
      </c>
      <c r="AB111" s="182"/>
      <c r="AC111" s="182"/>
      <c r="AD111" s="182"/>
      <c r="AE111" s="183"/>
      <c r="AF111" s="78"/>
      <c r="AG111" s="78"/>
      <c r="AH111" s="78"/>
      <c r="AI111" s="78"/>
      <c r="AJ111" s="78"/>
      <c r="AK111" s="78"/>
      <c r="AL111" s="78"/>
      <c r="AM111" s="78"/>
      <c r="AN111" s="78"/>
      <c r="AO111" s="78"/>
      <c r="AP111" s="15"/>
      <c r="AQ111" s="15"/>
      <c r="AR111" s="15"/>
      <c r="AS111" s="15"/>
    </row>
    <row r="112" spans="1:45" ht="19.5" customHeight="1">
      <c r="A112" s="45"/>
      <c r="B112" s="38"/>
      <c r="C112" s="200" t="s">
        <v>98</v>
      </c>
      <c r="D112" s="200"/>
      <c r="E112" s="200"/>
      <c r="F112" s="200"/>
      <c r="G112" s="200"/>
      <c r="H112" s="200"/>
      <c r="I112" s="200"/>
      <c r="J112" s="200"/>
      <c r="K112" s="200"/>
      <c r="L112" s="200"/>
      <c r="M112" s="200"/>
      <c r="N112" s="200"/>
      <c r="O112" s="200"/>
      <c r="P112" s="200"/>
      <c r="Q112" s="200"/>
      <c r="R112" s="200"/>
      <c r="S112" s="200"/>
      <c r="T112" s="200"/>
      <c r="U112" s="200"/>
      <c r="V112" s="200"/>
      <c r="W112" s="200"/>
      <c r="X112" s="42"/>
      <c r="Y112" s="171"/>
      <c r="Z112" s="172"/>
      <c r="AA112" s="184"/>
      <c r="AB112" s="185"/>
      <c r="AC112" s="185"/>
      <c r="AD112" s="185"/>
      <c r="AE112" s="186"/>
      <c r="AF112" s="78"/>
      <c r="AG112" s="78"/>
      <c r="AH112" s="78"/>
      <c r="AI112" s="78"/>
      <c r="AJ112" s="78"/>
      <c r="AK112" s="78"/>
      <c r="AL112" s="78"/>
      <c r="AM112" s="78"/>
      <c r="AN112" s="78"/>
      <c r="AO112" s="78"/>
      <c r="AP112" s="15"/>
      <c r="AQ112" s="15"/>
      <c r="AR112" s="15"/>
      <c r="AS112" s="15"/>
    </row>
    <row r="113" spans="1:45" ht="19.5" customHeight="1">
      <c r="A113" s="24">
        <f>V66</f>
        <v>0</v>
      </c>
      <c r="B113" s="201">
        <f>IF(V66="","",V66)</f>
      </c>
      <c r="C113" s="202"/>
      <c r="D113" s="153" t="s">
        <v>70</v>
      </c>
      <c r="E113" s="154"/>
      <c r="F113" s="155"/>
      <c r="G113" s="205"/>
      <c r="H113" s="205"/>
      <c r="I113" s="205"/>
      <c r="J113" s="205"/>
      <c r="K113" s="205"/>
      <c r="L113" s="205"/>
      <c r="M113" s="205"/>
      <c r="N113" s="205"/>
      <c r="O113" s="205"/>
      <c r="P113" s="205"/>
      <c r="Q113" s="205"/>
      <c r="R113" s="205"/>
      <c r="S113" s="205"/>
      <c r="T113" s="205"/>
      <c r="U113" s="205"/>
      <c r="V113" s="205"/>
      <c r="W113" s="206"/>
      <c r="X113" s="42"/>
      <c r="Y113" s="171"/>
      <c r="Z113" s="172"/>
      <c r="AA113" s="184"/>
      <c r="AB113" s="185"/>
      <c r="AC113" s="185"/>
      <c r="AD113" s="185"/>
      <c r="AE113" s="186"/>
      <c r="AF113" s="78"/>
      <c r="AG113" s="78"/>
      <c r="AH113" s="78"/>
      <c r="AI113" s="78"/>
      <c r="AJ113" s="78"/>
      <c r="AK113" s="78"/>
      <c r="AL113" s="78"/>
      <c r="AM113" s="78"/>
      <c r="AN113" s="78"/>
      <c r="AO113" s="78"/>
      <c r="AP113" s="15"/>
      <c r="AQ113" s="15"/>
      <c r="AR113" s="15"/>
      <c r="AS113" s="15"/>
    </row>
    <row r="114" spans="1:45" ht="19.5" customHeight="1">
      <c r="A114" s="24">
        <f>V66</f>
        <v>0</v>
      </c>
      <c r="B114" s="203">
        <f>IF(V75="","",V75)</f>
      </c>
      <c r="C114" s="204"/>
      <c r="D114" s="153" t="s">
        <v>71</v>
      </c>
      <c r="E114" s="154"/>
      <c r="F114" s="155"/>
      <c r="G114" s="205"/>
      <c r="H114" s="205"/>
      <c r="I114" s="205"/>
      <c r="J114" s="205"/>
      <c r="K114" s="205"/>
      <c r="L114" s="205"/>
      <c r="M114" s="205"/>
      <c r="N114" s="205"/>
      <c r="O114" s="205"/>
      <c r="P114" s="205"/>
      <c r="Q114" s="205"/>
      <c r="R114" s="205"/>
      <c r="S114" s="205"/>
      <c r="T114" s="205"/>
      <c r="U114" s="205"/>
      <c r="V114" s="205"/>
      <c r="W114" s="206"/>
      <c r="X114" s="42"/>
      <c r="Y114" s="171"/>
      <c r="Z114" s="172"/>
      <c r="AA114" s="184"/>
      <c r="AB114" s="185"/>
      <c r="AC114" s="185"/>
      <c r="AD114" s="185"/>
      <c r="AE114" s="186"/>
      <c r="AF114" s="78"/>
      <c r="AG114" s="78"/>
      <c r="AH114" s="78"/>
      <c r="AI114" s="78"/>
      <c r="AJ114" s="78"/>
      <c r="AK114" s="78"/>
      <c r="AL114" s="78"/>
      <c r="AM114" s="78"/>
      <c r="AN114" s="78"/>
      <c r="AO114" s="78"/>
      <c r="AP114" s="15"/>
      <c r="AQ114" s="15"/>
      <c r="AR114" s="15"/>
      <c r="AS114" s="15"/>
    </row>
    <row r="115" spans="1:45" ht="19.5" customHeight="1">
      <c r="A115" s="24">
        <f>V67</f>
        <v>0</v>
      </c>
      <c r="B115" s="201">
        <f>IF(V67="","",V67)</f>
      </c>
      <c r="C115" s="202"/>
      <c r="D115" s="153" t="s">
        <v>70</v>
      </c>
      <c r="E115" s="154"/>
      <c r="F115" s="155"/>
      <c r="G115" s="205"/>
      <c r="H115" s="205"/>
      <c r="I115" s="205"/>
      <c r="J115" s="205"/>
      <c r="K115" s="205"/>
      <c r="L115" s="205"/>
      <c r="M115" s="205"/>
      <c r="N115" s="205"/>
      <c r="O115" s="205"/>
      <c r="P115" s="205"/>
      <c r="Q115" s="205"/>
      <c r="R115" s="205"/>
      <c r="S115" s="205"/>
      <c r="T115" s="205"/>
      <c r="U115" s="205"/>
      <c r="V115" s="205"/>
      <c r="W115" s="206"/>
      <c r="X115" s="42"/>
      <c r="Y115" s="171"/>
      <c r="Z115" s="172"/>
      <c r="AA115" s="184"/>
      <c r="AB115" s="185"/>
      <c r="AC115" s="185"/>
      <c r="AD115" s="185"/>
      <c r="AE115" s="186"/>
      <c r="AF115" s="78"/>
      <c r="AG115" s="78"/>
      <c r="AH115" s="78"/>
      <c r="AI115" s="78"/>
      <c r="AJ115" s="78"/>
      <c r="AK115" s="78"/>
      <c r="AL115" s="78"/>
      <c r="AM115" s="78"/>
      <c r="AN115" s="78"/>
      <c r="AO115" s="78"/>
      <c r="AP115" s="15"/>
      <c r="AQ115" s="15"/>
      <c r="AR115" s="15"/>
      <c r="AS115" s="15"/>
    </row>
    <row r="116" spans="1:45" ht="19.5" customHeight="1">
      <c r="A116" s="24">
        <f>V67</f>
        <v>0</v>
      </c>
      <c r="B116" s="203">
        <f>IF(V79="","",V79)</f>
      </c>
      <c r="C116" s="204"/>
      <c r="D116" s="153" t="s">
        <v>71</v>
      </c>
      <c r="E116" s="154"/>
      <c r="F116" s="155"/>
      <c r="G116" s="205"/>
      <c r="H116" s="205"/>
      <c r="I116" s="205"/>
      <c r="J116" s="205"/>
      <c r="K116" s="205"/>
      <c r="L116" s="205"/>
      <c r="M116" s="205"/>
      <c r="N116" s="205"/>
      <c r="O116" s="205"/>
      <c r="P116" s="205"/>
      <c r="Q116" s="205"/>
      <c r="R116" s="205"/>
      <c r="S116" s="205"/>
      <c r="T116" s="205"/>
      <c r="U116" s="205"/>
      <c r="V116" s="205"/>
      <c r="W116" s="206"/>
      <c r="X116" s="42"/>
      <c r="Y116" s="171"/>
      <c r="Z116" s="172"/>
      <c r="AA116" s="184"/>
      <c r="AB116" s="185"/>
      <c r="AC116" s="185"/>
      <c r="AD116" s="185"/>
      <c r="AE116" s="186"/>
      <c r="AF116" s="78"/>
      <c r="AG116" s="78"/>
      <c r="AH116" s="78"/>
      <c r="AI116" s="78"/>
      <c r="AJ116" s="78"/>
      <c r="AK116" s="78"/>
      <c r="AL116" s="78"/>
      <c r="AM116" s="78"/>
      <c r="AN116" s="78"/>
      <c r="AO116" s="78"/>
      <c r="AP116" s="15"/>
      <c r="AQ116" s="15"/>
      <c r="AR116" s="15"/>
      <c r="AS116" s="15"/>
    </row>
    <row r="117" spans="1:45" ht="9.75" customHeight="1">
      <c r="A117" s="35"/>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173"/>
      <c r="Z117" s="174"/>
      <c r="AA117" s="187"/>
      <c r="AB117" s="188"/>
      <c r="AC117" s="188"/>
      <c r="AD117" s="188"/>
      <c r="AE117" s="189"/>
      <c r="AF117" s="51"/>
      <c r="AG117" s="15"/>
      <c r="AH117" s="51"/>
      <c r="AI117" s="51" t="s">
        <v>125</v>
      </c>
      <c r="AJ117" s="51" t="s">
        <v>123</v>
      </c>
      <c r="AK117" s="51" t="s">
        <v>127</v>
      </c>
      <c r="AL117" s="51"/>
      <c r="AM117" s="51"/>
      <c r="AN117" s="15"/>
      <c r="AO117" s="15"/>
      <c r="AP117" s="15"/>
      <c r="AQ117" s="15"/>
      <c r="AR117" s="15"/>
      <c r="AS117" s="15"/>
    </row>
    <row r="118" spans="1:45" ht="19.5" customHeight="1">
      <c r="A118" s="11" t="s">
        <v>174</v>
      </c>
      <c r="B118" s="148" t="s">
        <v>165</v>
      </c>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9"/>
      <c r="Y118" s="153" t="s">
        <v>30</v>
      </c>
      <c r="Z118" s="155"/>
      <c r="AA118" s="153" t="s">
        <v>35</v>
      </c>
      <c r="AB118" s="154"/>
      <c r="AC118" s="154"/>
      <c r="AD118" s="154"/>
      <c r="AE118" s="155"/>
      <c r="AF118" s="51"/>
      <c r="AG118" s="15"/>
      <c r="AH118" s="51"/>
      <c r="AI118" s="51" t="s">
        <v>126</v>
      </c>
      <c r="AJ118" s="51" t="s">
        <v>124</v>
      </c>
      <c r="AK118" s="51" t="s">
        <v>128</v>
      </c>
      <c r="AL118" s="51"/>
      <c r="AM118" s="51"/>
      <c r="AN118" s="15"/>
      <c r="AO118" s="15"/>
      <c r="AP118" s="15"/>
      <c r="AQ118" s="15"/>
      <c r="AR118" s="15"/>
      <c r="AS118" s="15"/>
    </row>
    <row r="119" spans="1:45" ht="19.5" customHeight="1">
      <c r="A119" s="134" t="s">
        <v>19</v>
      </c>
      <c r="B119" s="129" t="s">
        <v>73</v>
      </c>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93" t="str">
        <f>IF(P121&lt;=T121,"適","否")</f>
        <v>適</v>
      </c>
      <c r="Z119" s="194"/>
      <c r="AA119" s="184" t="s">
        <v>222</v>
      </c>
      <c r="AB119" s="185"/>
      <c r="AC119" s="185"/>
      <c r="AD119" s="185"/>
      <c r="AE119" s="186"/>
      <c r="AF119" s="180" t="s">
        <v>112</v>
      </c>
      <c r="AG119" s="180"/>
      <c r="AH119" s="19">
        <f>_xlfn.IFERROR(VLOOKUP(G113,$AL$121:$AM$132,2,0),"")</f>
      </c>
      <c r="AI119" s="80">
        <f>V66</f>
        <v>0</v>
      </c>
      <c r="AJ119" s="19">
        <f>IF(AI119=3,4,IF(AI119&gt;=4,6,AI119))</f>
        <v>0</v>
      </c>
      <c r="AK119" s="28" t="str">
        <f>_xlfn.IFERROR(IF(AJ119&gt;=2,VLOOKUP(AH119,$AM$121:$AS$131,AJ119,0),"○"),"")</f>
        <v>○</v>
      </c>
      <c r="AL119" s="30"/>
      <c r="AM119" s="31"/>
      <c r="AN119" s="180" t="s">
        <v>110</v>
      </c>
      <c r="AO119" s="180"/>
      <c r="AP119" s="180" t="s">
        <v>111</v>
      </c>
      <c r="AQ119" s="180"/>
      <c r="AR119" s="180" t="s">
        <v>120</v>
      </c>
      <c r="AS119" s="180"/>
    </row>
    <row r="120" spans="1:45" ht="19.5" customHeight="1">
      <c r="A120" s="134"/>
      <c r="B120" s="153" t="s">
        <v>74</v>
      </c>
      <c r="C120" s="154"/>
      <c r="D120" s="154"/>
      <c r="E120" s="154"/>
      <c r="F120" s="154"/>
      <c r="G120" s="154"/>
      <c r="H120" s="154"/>
      <c r="I120" s="154"/>
      <c r="J120" s="154"/>
      <c r="K120" s="154"/>
      <c r="L120" s="154"/>
      <c r="M120" s="154"/>
      <c r="N120" s="154"/>
      <c r="O120" s="154"/>
      <c r="P120" s="154"/>
      <c r="Q120" s="154"/>
      <c r="R120" s="154"/>
      <c r="S120" s="155"/>
      <c r="T120" s="153" t="s">
        <v>38</v>
      </c>
      <c r="U120" s="154"/>
      <c r="V120" s="154"/>
      <c r="W120" s="155"/>
      <c r="X120" s="129"/>
      <c r="Y120" s="195"/>
      <c r="Z120" s="196"/>
      <c r="AA120" s="184"/>
      <c r="AB120" s="185"/>
      <c r="AC120" s="185"/>
      <c r="AD120" s="185"/>
      <c r="AE120" s="186"/>
      <c r="AF120" s="180" t="s">
        <v>113</v>
      </c>
      <c r="AG120" s="180"/>
      <c r="AH120" s="19">
        <f>_xlfn.IFERROR(VLOOKUP(G114,$AL$121:$AM$132,2,0),"")</f>
      </c>
      <c r="AI120" s="80">
        <f>V66</f>
        <v>0</v>
      </c>
      <c r="AJ120" s="19">
        <f>IF(AI120=2,3,IF(AI120=3,5,IF(AI120&gt;=4,7,AI120)))</f>
        <v>0</v>
      </c>
      <c r="AK120" s="28" t="str">
        <f>_xlfn.IFERROR(IF(AJ120&gt;=2,VLOOKUP(AH120,$AM$121:$AS$131,AJ120,0),"○"),"")</f>
        <v>○</v>
      </c>
      <c r="AL120" s="47"/>
      <c r="AM120" s="48"/>
      <c r="AN120" s="37" t="s">
        <v>118</v>
      </c>
      <c r="AO120" s="37" t="s">
        <v>119</v>
      </c>
      <c r="AP120" s="37" t="s">
        <v>118</v>
      </c>
      <c r="AQ120" s="37" t="s">
        <v>119</v>
      </c>
      <c r="AR120" s="37" t="s">
        <v>118</v>
      </c>
      <c r="AS120" s="37" t="s">
        <v>119</v>
      </c>
    </row>
    <row r="121" spans="1:45" ht="19.5" customHeight="1">
      <c r="A121" s="134"/>
      <c r="B121" s="132" t="s">
        <v>18</v>
      </c>
      <c r="C121" s="151" t="s">
        <v>212</v>
      </c>
      <c r="D121" s="151"/>
      <c r="E121" s="151"/>
      <c r="F121" s="335"/>
      <c r="G121" s="336"/>
      <c r="H121" s="337"/>
      <c r="I121" s="338" t="s">
        <v>213</v>
      </c>
      <c r="J121" s="339"/>
      <c r="K121" s="146" t="s">
        <v>28</v>
      </c>
      <c r="L121" s="340">
        <f>ROUND(F121/12,2)</f>
        <v>0</v>
      </c>
      <c r="M121" s="341"/>
      <c r="N121" s="342"/>
      <c r="O121" s="343" t="s">
        <v>47</v>
      </c>
      <c r="P121" s="345">
        <f>L121+L122</f>
        <v>0</v>
      </c>
      <c r="Q121" s="346"/>
      <c r="R121" s="346"/>
      <c r="S121" s="347"/>
      <c r="T121" s="351"/>
      <c r="U121" s="352"/>
      <c r="V121" s="352"/>
      <c r="W121" s="353"/>
      <c r="X121" s="129"/>
      <c r="Y121" s="195"/>
      <c r="Z121" s="196"/>
      <c r="AA121" s="184"/>
      <c r="AB121" s="185"/>
      <c r="AC121" s="185"/>
      <c r="AD121" s="185"/>
      <c r="AE121" s="186"/>
      <c r="AF121" s="180" t="s">
        <v>114</v>
      </c>
      <c r="AG121" s="180"/>
      <c r="AH121" s="19">
        <f>_xlfn.IFERROR(VLOOKUP(G115,$AL$121:$AM$132,2,0),"")</f>
      </c>
      <c r="AI121" s="80">
        <f>V67</f>
        <v>0</v>
      </c>
      <c r="AJ121" s="19">
        <f>IF(AI121=3,4,IF(AI121&gt;=4,6,AI121))</f>
        <v>0</v>
      </c>
      <c r="AK121" s="28" t="str">
        <f>_xlfn.IFERROR(IF(AJ121&gt;=2,VLOOKUP(AH121,$AM$121:$AS$131,AJ121,0),"○"),"")</f>
        <v>○</v>
      </c>
      <c r="AL121" s="29" t="s">
        <v>99</v>
      </c>
      <c r="AM121" s="19" t="s">
        <v>19</v>
      </c>
      <c r="AN121" s="19" t="s">
        <v>121</v>
      </c>
      <c r="AO121" s="19" t="s">
        <v>122</v>
      </c>
      <c r="AP121" s="19" t="s">
        <v>122</v>
      </c>
      <c r="AQ121" s="19" t="s">
        <v>122</v>
      </c>
      <c r="AR121" s="19" t="s">
        <v>122</v>
      </c>
      <c r="AS121" s="19" t="s">
        <v>122</v>
      </c>
    </row>
    <row r="122" spans="1:45" ht="19.5" customHeight="1">
      <c r="A122" s="134"/>
      <c r="B122" s="132" t="s">
        <v>26</v>
      </c>
      <c r="C122" s="151" t="s">
        <v>214</v>
      </c>
      <c r="D122" s="151"/>
      <c r="E122" s="151"/>
      <c r="F122" s="335"/>
      <c r="G122" s="336"/>
      <c r="H122" s="337"/>
      <c r="I122" s="341" t="s">
        <v>215</v>
      </c>
      <c r="J122" s="341"/>
      <c r="K122" s="146" t="s">
        <v>28</v>
      </c>
      <c r="L122" s="340">
        <f>F122*12</f>
        <v>0</v>
      </c>
      <c r="M122" s="341"/>
      <c r="N122" s="342"/>
      <c r="O122" s="344"/>
      <c r="P122" s="348"/>
      <c r="Q122" s="349"/>
      <c r="R122" s="349"/>
      <c r="S122" s="350"/>
      <c r="T122" s="354"/>
      <c r="U122" s="355"/>
      <c r="V122" s="355"/>
      <c r="W122" s="356"/>
      <c r="X122" s="129"/>
      <c r="Y122" s="195"/>
      <c r="Z122" s="196"/>
      <c r="AA122" s="184"/>
      <c r="AB122" s="185"/>
      <c r="AC122" s="185"/>
      <c r="AD122" s="185"/>
      <c r="AE122" s="186"/>
      <c r="AF122" s="180" t="s">
        <v>115</v>
      </c>
      <c r="AG122" s="180"/>
      <c r="AH122" s="19">
        <f>_xlfn.IFERROR(VLOOKUP(G116,$AL$121:$AM$132,2,0),"")</f>
      </c>
      <c r="AI122" s="80">
        <f>V67</f>
        <v>0</v>
      </c>
      <c r="AJ122" s="19">
        <f>IF(AI122=2,3,IF(AI122=3,5,IF(AI122&gt;=4,7,AI122)))</f>
        <v>0</v>
      </c>
      <c r="AK122" s="28" t="str">
        <f>_xlfn.IFERROR(IF(AJ122&gt;=2,VLOOKUP(AH122,$AM$121:$AS$131,AJ122,0),"○"),"")</f>
        <v>○</v>
      </c>
      <c r="AL122" s="29" t="s">
        <v>100</v>
      </c>
      <c r="AM122" s="19" t="s">
        <v>20</v>
      </c>
      <c r="AN122" s="19" t="s">
        <v>121</v>
      </c>
      <c r="AO122" s="19" t="s">
        <v>122</v>
      </c>
      <c r="AP122" s="19" t="s">
        <v>121</v>
      </c>
      <c r="AQ122" s="19" t="s">
        <v>122</v>
      </c>
      <c r="AR122" s="19" t="s">
        <v>121</v>
      </c>
      <c r="AS122" s="19" t="s">
        <v>122</v>
      </c>
    </row>
    <row r="123" spans="1:45" ht="9.75" customHeight="1">
      <c r="A123" s="134"/>
      <c r="B123" s="130"/>
      <c r="C123" s="129"/>
      <c r="D123" s="129"/>
      <c r="E123" s="129"/>
      <c r="F123" s="129"/>
      <c r="G123" s="129"/>
      <c r="H123" s="129"/>
      <c r="I123" s="129"/>
      <c r="J123" s="130"/>
      <c r="K123" s="140"/>
      <c r="L123" s="140"/>
      <c r="M123" s="140"/>
      <c r="N123" s="140"/>
      <c r="O123" s="130"/>
      <c r="P123" s="141"/>
      <c r="Q123" s="141"/>
      <c r="R123" s="141"/>
      <c r="S123" s="141"/>
      <c r="T123" s="141"/>
      <c r="U123" s="141"/>
      <c r="V123" s="141"/>
      <c r="W123" s="141"/>
      <c r="X123" s="129"/>
      <c r="Y123" s="197"/>
      <c r="Z123" s="198"/>
      <c r="AA123" s="187"/>
      <c r="AB123" s="188"/>
      <c r="AC123" s="188"/>
      <c r="AD123" s="188"/>
      <c r="AE123" s="189"/>
      <c r="AF123" s="51"/>
      <c r="AG123" s="51"/>
      <c r="AH123" s="51"/>
      <c r="AI123" s="51"/>
      <c r="AJ123" s="51"/>
      <c r="AK123" s="51">
        <f>COUNTIF(AK119:AK122,"○")</f>
        <v>4</v>
      </c>
      <c r="AL123" s="29" t="s">
        <v>101</v>
      </c>
      <c r="AM123" s="19" t="s">
        <v>22</v>
      </c>
      <c r="AN123" s="19" t="s">
        <v>121</v>
      </c>
      <c r="AO123" s="19" t="s">
        <v>121</v>
      </c>
      <c r="AP123" s="19" t="s">
        <v>121</v>
      </c>
      <c r="AQ123" s="19" t="s">
        <v>121</v>
      </c>
      <c r="AR123" s="19" t="s">
        <v>121</v>
      </c>
      <c r="AS123" s="19" t="s">
        <v>121</v>
      </c>
    </row>
    <row r="124" spans="1:45" ht="23.25" customHeight="1">
      <c r="A124" s="133" t="s">
        <v>20</v>
      </c>
      <c r="B124" s="136" t="s">
        <v>75</v>
      </c>
      <c r="C124" s="136"/>
      <c r="D124" s="136"/>
      <c r="E124" s="136"/>
      <c r="F124" s="136"/>
      <c r="G124" s="136"/>
      <c r="H124" s="136"/>
      <c r="I124" s="136"/>
      <c r="J124" s="131"/>
      <c r="K124" s="142"/>
      <c r="L124" s="142"/>
      <c r="M124" s="142"/>
      <c r="N124" s="142"/>
      <c r="O124" s="131"/>
      <c r="P124" s="143"/>
      <c r="Q124" s="143"/>
      <c r="R124" s="143"/>
      <c r="S124" s="143"/>
      <c r="T124" s="143"/>
      <c r="U124" s="143"/>
      <c r="V124" s="143"/>
      <c r="W124" s="143"/>
      <c r="X124" s="136"/>
      <c r="Y124" s="169" t="str">
        <f>IF(OR(B10="○",J10="○"),"-",IF(S125&gt;=0,"適","否"))</f>
        <v>適</v>
      </c>
      <c r="Z124" s="170"/>
      <c r="AA124" s="181" t="s">
        <v>220</v>
      </c>
      <c r="AB124" s="182"/>
      <c r="AC124" s="182"/>
      <c r="AD124" s="182"/>
      <c r="AE124" s="183"/>
      <c r="AF124" s="51"/>
      <c r="AG124" s="51"/>
      <c r="AH124" s="51"/>
      <c r="AI124" s="51"/>
      <c r="AJ124" s="51"/>
      <c r="AK124" s="51"/>
      <c r="AL124" s="29" t="s">
        <v>108</v>
      </c>
      <c r="AM124" s="19" t="s">
        <v>23</v>
      </c>
      <c r="AN124" s="19" t="s">
        <v>121</v>
      </c>
      <c r="AO124" s="19" t="s">
        <v>121</v>
      </c>
      <c r="AP124" s="19" t="s">
        <v>121</v>
      </c>
      <c r="AQ124" s="19" t="s">
        <v>121</v>
      </c>
      <c r="AR124" s="19" t="s">
        <v>122</v>
      </c>
      <c r="AS124" s="19" t="s">
        <v>122</v>
      </c>
    </row>
    <row r="125" spans="1:45" ht="19.5" customHeight="1">
      <c r="A125" s="134"/>
      <c r="B125" s="180" t="s">
        <v>76</v>
      </c>
      <c r="C125" s="180"/>
      <c r="D125" s="180"/>
      <c r="E125" s="191"/>
      <c r="F125" s="191"/>
      <c r="G125" s="191"/>
      <c r="H125" s="191"/>
      <c r="I125" s="180" t="s">
        <v>77</v>
      </c>
      <c r="J125" s="180"/>
      <c r="K125" s="180"/>
      <c r="L125" s="191"/>
      <c r="M125" s="191"/>
      <c r="N125" s="191"/>
      <c r="O125" s="191"/>
      <c r="P125" s="180" t="s">
        <v>75</v>
      </c>
      <c r="Q125" s="180"/>
      <c r="R125" s="180"/>
      <c r="S125" s="192">
        <f>E125-L125</f>
        <v>0</v>
      </c>
      <c r="T125" s="192"/>
      <c r="U125" s="192"/>
      <c r="V125" s="192"/>
      <c r="W125" s="129"/>
      <c r="X125" s="129"/>
      <c r="Y125" s="171"/>
      <c r="Z125" s="172"/>
      <c r="AA125" s="184"/>
      <c r="AB125" s="185"/>
      <c r="AC125" s="185"/>
      <c r="AD125" s="185"/>
      <c r="AE125" s="186"/>
      <c r="AF125" s="51"/>
      <c r="AG125" s="51"/>
      <c r="AH125" s="51"/>
      <c r="AI125" s="51"/>
      <c r="AJ125" s="51"/>
      <c r="AK125" s="51"/>
      <c r="AL125" s="29" t="s">
        <v>102</v>
      </c>
      <c r="AM125" s="19" t="s">
        <v>36</v>
      </c>
      <c r="AN125" s="19" t="s">
        <v>121</v>
      </c>
      <c r="AO125" s="19" t="s">
        <v>121</v>
      </c>
      <c r="AP125" s="19" t="s">
        <v>121</v>
      </c>
      <c r="AQ125" s="19" t="s">
        <v>121</v>
      </c>
      <c r="AR125" s="19" t="s">
        <v>121</v>
      </c>
      <c r="AS125" s="19" t="s">
        <v>121</v>
      </c>
    </row>
    <row r="126" spans="1:45" ht="26.25" customHeight="1">
      <c r="A126" s="134"/>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29"/>
      <c r="X126" s="129"/>
      <c r="Y126" s="173"/>
      <c r="Z126" s="174"/>
      <c r="AA126" s="187"/>
      <c r="AB126" s="188"/>
      <c r="AC126" s="188"/>
      <c r="AD126" s="188"/>
      <c r="AE126" s="189"/>
      <c r="AF126" s="51"/>
      <c r="AG126" s="51"/>
      <c r="AH126" s="51"/>
      <c r="AI126" s="51"/>
      <c r="AJ126" s="51"/>
      <c r="AK126" s="51"/>
      <c r="AL126" s="29" t="s">
        <v>103</v>
      </c>
      <c r="AM126" s="19" t="s">
        <v>78</v>
      </c>
      <c r="AN126" s="19" t="s">
        <v>121</v>
      </c>
      <c r="AO126" s="19" t="s">
        <v>121</v>
      </c>
      <c r="AP126" s="19" t="s">
        <v>121</v>
      </c>
      <c r="AQ126" s="19" t="s">
        <v>121</v>
      </c>
      <c r="AR126" s="19" t="s">
        <v>121</v>
      </c>
      <c r="AS126" s="19" t="s">
        <v>121</v>
      </c>
    </row>
    <row r="127" spans="1:45" ht="19.5" customHeight="1">
      <c r="A127" s="133" t="s">
        <v>21</v>
      </c>
      <c r="B127" s="136" t="s">
        <v>80</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69" t="str">
        <f>IF(OR(B10="○",J10="○"),"-",IF(AND(S129&lt;0,S132&lt;0,S135&lt;0),"否","適"))</f>
        <v>適</v>
      </c>
      <c r="Z127" s="170"/>
      <c r="AA127" s="181" t="s">
        <v>221</v>
      </c>
      <c r="AB127" s="182"/>
      <c r="AC127" s="182"/>
      <c r="AD127" s="182"/>
      <c r="AE127" s="183"/>
      <c r="AF127" s="51"/>
      <c r="AG127" s="51"/>
      <c r="AH127" s="51"/>
      <c r="AI127" s="51"/>
      <c r="AJ127" s="51"/>
      <c r="AK127" s="51"/>
      <c r="AL127" s="29" t="s">
        <v>104</v>
      </c>
      <c r="AM127" s="19" t="s">
        <v>86</v>
      </c>
      <c r="AN127" s="19" t="s">
        <v>122</v>
      </c>
      <c r="AO127" s="19" t="s">
        <v>121</v>
      </c>
      <c r="AP127" s="19" t="s">
        <v>122</v>
      </c>
      <c r="AQ127" s="19" t="s">
        <v>122</v>
      </c>
      <c r="AR127" s="19" t="s">
        <v>122</v>
      </c>
      <c r="AS127" s="19" t="s">
        <v>122</v>
      </c>
    </row>
    <row r="128" spans="1:45" ht="19.5" customHeight="1">
      <c r="A128" s="134"/>
      <c r="B128" s="153" t="s">
        <v>178</v>
      </c>
      <c r="C128" s="154"/>
      <c r="D128" s="154"/>
      <c r="E128" s="154"/>
      <c r="F128" s="154"/>
      <c r="G128" s="154"/>
      <c r="H128" s="154"/>
      <c r="I128" s="154"/>
      <c r="J128" s="154"/>
      <c r="K128" s="154"/>
      <c r="L128" s="154"/>
      <c r="M128" s="154"/>
      <c r="N128" s="154"/>
      <c r="O128" s="154"/>
      <c r="P128" s="154"/>
      <c r="Q128" s="154"/>
      <c r="R128" s="154"/>
      <c r="S128" s="153" t="s">
        <v>179</v>
      </c>
      <c r="T128" s="154"/>
      <c r="U128" s="154"/>
      <c r="V128" s="154"/>
      <c r="W128" s="155"/>
      <c r="X128" s="129"/>
      <c r="Y128" s="171"/>
      <c r="Z128" s="172"/>
      <c r="AA128" s="184"/>
      <c r="AB128" s="185"/>
      <c r="AC128" s="185"/>
      <c r="AD128" s="185"/>
      <c r="AE128" s="186"/>
      <c r="AF128" s="51"/>
      <c r="AG128" s="51"/>
      <c r="AH128" s="51"/>
      <c r="AI128" s="51"/>
      <c r="AJ128" s="51"/>
      <c r="AK128" s="51"/>
      <c r="AL128" s="29" t="s">
        <v>105</v>
      </c>
      <c r="AM128" s="19" t="s">
        <v>94</v>
      </c>
      <c r="AN128" s="19" t="s">
        <v>122</v>
      </c>
      <c r="AO128" s="19" t="s">
        <v>121</v>
      </c>
      <c r="AP128" s="19" t="s">
        <v>122</v>
      </c>
      <c r="AQ128" s="19" t="s">
        <v>122</v>
      </c>
      <c r="AR128" s="19" t="s">
        <v>122</v>
      </c>
      <c r="AS128" s="19" t="s">
        <v>122</v>
      </c>
    </row>
    <row r="129" spans="1:45" ht="19.5" customHeight="1">
      <c r="A129" s="134"/>
      <c r="B129" s="190"/>
      <c r="C129" s="190"/>
      <c r="D129" s="138"/>
      <c r="E129" s="132" t="s">
        <v>63</v>
      </c>
      <c r="F129" s="138"/>
      <c r="G129" s="132" t="s">
        <v>64</v>
      </c>
      <c r="H129" s="138"/>
      <c r="I129" s="132" t="s">
        <v>65</v>
      </c>
      <c r="J129" s="139" t="s">
        <v>79</v>
      </c>
      <c r="K129" s="190"/>
      <c r="L129" s="190"/>
      <c r="M129" s="138"/>
      <c r="N129" s="132" t="s">
        <v>63</v>
      </c>
      <c r="O129" s="138"/>
      <c r="P129" s="132" t="s">
        <v>64</v>
      </c>
      <c r="Q129" s="138"/>
      <c r="R129" s="132" t="s">
        <v>65</v>
      </c>
      <c r="S129" s="175"/>
      <c r="T129" s="176"/>
      <c r="U129" s="176"/>
      <c r="V129" s="176"/>
      <c r="W129" s="177"/>
      <c r="X129" s="129"/>
      <c r="Y129" s="171"/>
      <c r="Z129" s="172"/>
      <c r="AA129" s="184"/>
      <c r="AB129" s="185"/>
      <c r="AC129" s="185"/>
      <c r="AD129" s="185"/>
      <c r="AE129" s="186"/>
      <c r="AF129" s="51"/>
      <c r="AG129" s="51"/>
      <c r="AH129" s="51"/>
      <c r="AI129" s="51"/>
      <c r="AJ129" s="51"/>
      <c r="AK129" s="51"/>
      <c r="AL129" s="29" t="s">
        <v>106</v>
      </c>
      <c r="AM129" s="19" t="s">
        <v>97</v>
      </c>
      <c r="AN129" s="19" t="s">
        <v>122</v>
      </c>
      <c r="AO129" s="19" t="s">
        <v>121</v>
      </c>
      <c r="AP129" s="19" t="s">
        <v>122</v>
      </c>
      <c r="AQ129" s="19" t="s">
        <v>122</v>
      </c>
      <c r="AR129" s="19" t="s">
        <v>122</v>
      </c>
      <c r="AS129" s="19" t="s">
        <v>122</v>
      </c>
    </row>
    <row r="130" spans="1:45" ht="9.75" customHeight="1">
      <c r="A130" s="134"/>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71"/>
      <c r="Z130" s="172"/>
      <c r="AA130" s="184"/>
      <c r="AB130" s="185"/>
      <c r="AC130" s="185"/>
      <c r="AD130" s="185"/>
      <c r="AE130" s="186"/>
      <c r="AF130" s="51"/>
      <c r="AG130" s="51"/>
      <c r="AH130" s="51"/>
      <c r="AI130" s="51"/>
      <c r="AJ130" s="51"/>
      <c r="AK130" s="51"/>
      <c r="AL130" s="29" t="s">
        <v>107</v>
      </c>
      <c r="AM130" s="19" t="s">
        <v>116</v>
      </c>
      <c r="AN130" s="19" t="s">
        <v>122</v>
      </c>
      <c r="AO130" s="19" t="s">
        <v>121</v>
      </c>
      <c r="AP130" s="19" t="s">
        <v>122</v>
      </c>
      <c r="AQ130" s="19" t="s">
        <v>121</v>
      </c>
      <c r="AR130" s="19" t="s">
        <v>122</v>
      </c>
      <c r="AS130" s="19" t="s">
        <v>121</v>
      </c>
    </row>
    <row r="131" spans="1:45" ht="19.5" customHeight="1">
      <c r="A131" s="134"/>
      <c r="B131" s="180" t="s">
        <v>180</v>
      </c>
      <c r="C131" s="180"/>
      <c r="D131" s="180"/>
      <c r="E131" s="180"/>
      <c r="F131" s="180"/>
      <c r="G131" s="180"/>
      <c r="H131" s="180"/>
      <c r="I131" s="180"/>
      <c r="J131" s="180"/>
      <c r="K131" s="180"/>
      <c r="L131" s="180"/>
      <c r="M131" s="180"/>
      <c r="N131" s="180"/>
      <c r="O131" s="180"/>
      <c r="P131" s="180"/>
      <c r="Q131" s="180"/>
      <c r="R131" s="180"/>
      <c r="S131" s="180" t="s">
        <v>179</v>
      </c>
      <c r="T131" s="180"/>
      <c r="U131" s="180"/>
      <c r="V131" s="180"/>
      <c r="W131" s="180"/>
      <c r="X131" s="129"/>
      <c r="Y131" s="171"/>
      <c r="Z131" s="172"/>
      <c r="AA131" s="184"/>
      <c r="AB131" s="185"/>
      <c r="AC131" s="185"/>
      <c r="AD131" s="185"/>
      <c r="AE131" s="186"/>
      <c r="AF131" s="51"/>
      <c r="AG131" s="51"/>
      <c r="AH131" s="51"/>
      <c r="AI131" s="51"/>
      <c r="AJ131" s="51"/>
      <c r="AK131" s="51"/>
      <c r="AL131" s="29" t="s">
        <v>109</v>
      </c>
      <c r="AM131" s="19" t="s">
        <v>117</v>
      </c>
      <c r="AN131" s="19" t="s">
        <v>122</v>
      </c>
      <c r="AO131" s="19" t="s">
        <v>121</v>
      </c>
      <c r="AP131" s="19" t="s">
        <v>122</v>
      </c>
      <c r="AQ131" s="19" t="s">
        <v>121</v>
      </c>
      <c r="AR131" s="19" t="s">
        <v>122</v>
      </c>
      <c r="AS131" s="19" t="s">
        <v>122</v>
      </c>
    </row>
    <row r="132" spans="1:45" ht="19.5" customHeight="1">
      <c r="A132" s="134"/>
      <c r="B132" s="147"/>
      <c r="C132" s="147"/>
      <c r="D132" s="144"/>
      <c r="E132" s="145" t="s">
        <v>63</v>
      </c>
      <c r="F132" s="144"/>
      <c r="G132" s="145" t="s">
        <v>64</v>
      </c>
      <c r="H132" s="144"/>
      <c r="I132" s="145" t="s">
        <v>65</v>
      </c>
      <c r="J132" s="132" t="s">
        <v>79</v>
      </c>
      <c r="K132" s="147"/>
      <c r="L132" s="147"/>
      <c r="M132" s="144"/>
      <c r="N132" s="145" t="s">
        <v>63</v>
      </c>
      <c r="O132" s="144"/>
      <c r="P132" s="145" t="s">
        <v>64</v>
      </c>
      <c r="Q132" s="144"/>
      <c r="R132" s="145" t="s">
        <v>65</v>
      </c>
      <c r="S132" s="175"/>
      <c r="T132" s="176"/>
      <c r="U132" s="176"/>
      <c r="V132" s="176"/>
      <c r="W132" s="177"/>
      <c r="X132" s="129"/>
      <c r="Y132" s="171"/>
      <c r="Z132" s="172"/>
      <c r="AA132" s="184"/>
      <c r="AB132" s="185"/>
      <c r="AC132" s="185"/>
      <c r="AD132" s="185"/>
      <c r="AE132" s="186"/>
      <c r="AF132" s="51"/>
      <c r="AG132" s="51"/>
      <c r="AH132" s="51"/>
      <c r="AI132" s="51"/>
      <c r="AJ132" s="51"/>
      <c r="AK132" s="51"/>
      <c r="AL132" s="29"/>
      <c r="AM132" s="19"/>
      <c r="AN132" s="19"/>
      <c r="AO132" s="19"/>
      <c r="AP132" s="19"/>
      <c r="AQ132" s="19"/>
      <c r="AR132" s="19"/>
      <c r="AS132" s="19"/>
    </row>
    <row r="133" spans="1:45" ht="9.75" customHeight="1">
      <c r="A133" s="134"/>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71"/>
      <c r="Z133" s="172"/>
      <c r="AA133" s="184"/>
      <c r="AB133" s="185"/>
      <c r="AC133" s="185"/>
      <c r="AD133" s="185"/>
      <c r="AE133" s="186"/>
      <c r="AF133" s="51"/>
      <c r="AG133" s="51"/>
      <c r="AH133" s="51"/>
      <c r="AI133" s="51"/>
      <c r="AJ133" s="51"/>
      <c r="AK133" s="51"/>
      <c r="AL133" s="51"/>
      <c r="AM133" s="51"/>
      <c r="AN133" s="15"/>
      <c r="AO133" s="15"/>
      <c r="AP133" s="15"/>
      <c r="AQ133" s="15"/>
      <c r="AR133" s="15"/>
      <c r="AS133" s="15"/>
    </row>
    <row r="134" spans="1:45" ht="19.5" customHeight="1">
      <c r="A134" s="134"/>
      <c r="B134" s="180" t="s">
        <v>181</v>
      </c>
      <c r="C134" s="180"/>
      <c r="D134" s="180"/>
      <c r="E134" s="180"/>
      <c r="F134" s="180"/>
      <c r="G134" s="180"/>
      <c r="H134" s="180"/>
      <c r="I134" s="180"/>
      <c r="J134" s="180"/>
      <c r="K134" s="180"/>
      <c r="L134" s="180"/>
      <c r="M134" s="180"/>
      <c r="N134" s="180"/>
      <c r="O134" s="180"/>
      <c r="P134" s="180"/>
      <c r="Q134" s="180"/>
      <c r="R134" s="180"/>
      <c r="S134" s="180" t="s">
        <v>179</v>
      </c>
      <c r="T134" s="180"/>
      <c r="U134" s="180"/>
      <c r="V134" s="180"/>
      <c r="W134" s="180"/>
      <c r="X134" s="129"/>
      <c r="Y134" s="171"/>
      <c r="Z134" s="172"/>
      <c r="AA134" s="184"/>
      <c r="AB134" s="185"/>
      <c r="AC134" s="185"/>
      <c r="AD134" s="185"/>
      <c r="AE134" s="186"/>
      <c r="AF134" s="51"/>
      <c r="AG134" s="51"/>
      <c r="AH134" s="51"/>
      <c r="AI134" s="51"/>
      <c r="AJ134" s="51"/>
      <c r="AK134" s="51"/>
      <c r="AL134" s="51"/>
      <c r="AM134" s="51"/>
      <c r="AN134" s="15"/>
      <c r="AO134" s="15"/>
      <c r="AP134" s="15"/>
      <c r="AQ134" s="15"/>
      <c r="AR134" s="15"/>
      <c r="AS134" s="15"/>
    </row>
    <row r="135" spans="1:45" ht="19.5" customHeight="1">
      <c r="A135" s="134"/>
      <c r="B135" s="147"/>
      <c r="C135" s="147"/>
      <c r="D135" s="144"/>
      <c r="E135" s="145" t="s">
        <v>63</v>
      </c>
      <c r="F135" s="144"/>
      <c r="G135" s="145" t="s">
        <v>64</v>
      </c>
      <c r="H135" s="144"/>
      <c r="I135" s="145" t="s">
        <v>65</v>
      </c>
      <c r="J135" s="132" t="s">
        <v>79</v>
      </c>
      <c r="K135" s="147"/>
      <c r="L135" s="147"/>
      <c r="M135" s="144"/>
      <c r="N135" s="145" t="s">
        <v>63</v>
      </c>
      <c r="O135" s="144"/>
      <c r="P135" s="145" t="s">
        <v>64</v>
      </c>
      <c r="Q135" s="144"/>
      <c r="R135" s="145" t="s">
        <v>65</v>
      </c>
      <c r="S135" s="175"/>
      <c r="T135" s="176"/>
      <c r="U135" s="176"/>
      <c r="V135" s="176"/>
      <c r="W135" s="177"/>
      <c r="X135" s="129"/>
      <c r="Y135" s="171"/>
      <c r="Z135" s="172"/>
      <c r="AA135" s="184"/>
      <c r="AB135" s="185"/>
      <c r="AC135" s="185"/>
      <c r="AD135" s="185"/>
      <c r="AE135" s="186"/>
      <c r="AF135" s="51"/>
      <c r="AG135" s="51"/>
      <c r="AH135" s="51"/>
      <c r="AI135" s="51"/>
      <c r="AJ135" s="51"/>
      <c r="AK135" s="51"/>
      <c r="AL135" s="51"/>
      <c r="AM135" s="51"/>
      <c r="AN135" s="51"/>
      <c r="AO135" s="51"/>
      <c r="AP135" s="15"/>
      <c r="AQ135" s="15"/>
      <c r="AR135" s="15"/>
      <c r="AS135" s="15"/>
    </row>
    <row r="136" spans="1:45" ht="9.75" customHeight="1">
      <c r="A136" s="135"/>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73"/>
      <c r="Z136" s="174"/>
      <c r="AA136" s="187"/>
      <c r="AB136" s="188"/>
      <c r="AC136" s="188"/>
      <c r="AD136" s="188"/>
      <c r="AE136" s="189"/>
      <c r="AF136" s="51"/>
      <c r="AG136" s="51"/>
      <c r="AH136" s="51"/>
      <c r="AI136" s="51"/>
      <c r="AJ136" s="51"/>
      <c r="AK136" s="51"/>
      <c r="AL136" s="51"/>
      <c r="AM136" s="51"/>
      <c r="AN136" s="51"/>
      <c r="AO136" s="51"/>
      <c r="AP136" s="15"/>
      <c r="AQ136" s="15"/>
      <c r="AR136" s="15"/>
      <c r="AS136" s="15"/>
    </row>
    <row r="137" spans="32:45" ht="19.5" customHeight="1">
      <c r="AF137" s="51"/>
      <c r="AG137" s="51"/>
      <c r="AH137" s="51"/>
      <c r="AI137" s="51"/>
      <c r="AJ137" s="51"/>
      <c r="AK137" s="51"/>
      <c r="AL137" s="51"/>
      <c r="AM137" s="51"/>
      <c r="AN137" s="51"/>
      <c r="AO137" s="51"/>
      <c r="AP137" s="15"/>
      <c r="AQ137" s="15"/>
      <c r="AR137" s="15"/>
      <c r="AS137" s="15"/>
    </row>
    <row r="138" spans="32:45" ht="19.5" customHeight="1">
      <c r="AF138" s="51"/>
      <c r="AG138" s="51"/>
      <c r="AH138" s="51"/>
      <c r="AI138" s="51"/>
      <c r="AJ138" s="51"/>
      <c r="AK138" s="51"/>
      <c r="AL138" s="51"/>
      <c r="AM138" s="51"/>
      <c r="AN138" s="51"/>
      <c r="AO138" s="51"/>
      <c r="AP138" s="15"/>
      <c r="AQ138" s="15"/>
      <c r="AR138" s="15"/>
      <c r="AS138" s="15"/>
    </row>
    <row r="139" spans="32:45" ht="3.75" customHeight="1">
      <c r="AF139" s="51"/>
      <c r="AG139" s="51"/>
      <c r="AH139" s="51"/>
      <c r="AI139" s="51"/>
      <c r="AJ139" s="51"/>
      <c r="AK139" s="51"/>
      <c r="AL139" s="51"/>
      <c r="AM139" s="51"/>
      <c r="AN139" s="51"/>
      <c r="AO139" s="51"/>
      <c r="AP139" s="15"/>
      <c r="AQ139" s="15"/>
      <c r="AR139" s="15"/>
      <c r="AS139" s="15"/>
    </row>
    <row r="140" spans="32:45" ht="19.5" customHeight="1">
      <c r="AF140" s="51"/>
      <c r="AG140" s="51"/>
      <c r="AH140" s="51"/>
      <c r="AI140" s="51"/>
      <c r="AJ140" s="51"/>
      <c r="AK140" s="51"/>
      <c r="AL140" s="51"/>
      <c r="AM140" s="51"/>
      <c r="AN140" s="51"/>
      <c r="AO140" s="51"/>
      <c r="AP140" s="15"/>
      <c r="AQ140" s="15"/>
      <c r="AR140" s="15"/>
      <c r="AS140" s="15"/>
    </row>
    <row r="141" spans="32:45" ht="3.75" customHeight="1">
      <c r="AF141" s="51"/>
      <c r="AG141" s="51"/>
      <c r="AH141" s="51"/>
      <c r="AI141" s="51"/>
      <c r="AJ141" s="51"/>
      <c r="AK141" s="51"/>
      <c r="AL141" s="51"/>
      <c r="AM141" s="51"/>
      <c r="AN141" s="51"/>
      <c r="AO141" s="51"/>
      <c r="AP141" s="15"/>
      <c r="AQ141" s="15"/>
      <c r="AR141" s="15"/>
      <c r="AS141" s="15"/>
    </row>
    <row r="142" spans="32:45" ht="19.5" customHeight="1">
      <c r="AF142" s="51"/>
      <c r="AG142" s="51"/>
      <c r="AH142" s="51"/>
      <c r="AI142" s="51"/>
      <c r="AJ142" s="51"/>
      <c r="AK142" s="51"/>
      <c r="AL142" s="51"/>
      <c r="AM142" s="51"/>
      <c r="AN142" s="51"/>
      <c r="AO142" s="51"/>
      <c r="AP142" s="15"/>
      <c r="AQ142" s="15"/>
      <c r="AR142" s="15"/>
      <c r="AS142" s="15"/>
    </row>
    <row r="143" spans="32:45" ht="19.5" customHeight="1">
      <c r="AF143" s="58"/>
      <c r="AG143" s="58"/>
      <c r="AH143" s="58"/>
      <c r="AI143" s="58"/>
      <c r="AJ143" s="58"/>
      <c r="AK143" s="58"/>
      <c r="AL143" s="51"/>
      <c r="AM143" s="51"/>
      <c r="AN143" s="51"/>
      <c r="AO143" s="51"/>
      <c r="AP143" s="15"/>
      <c r="AQ143" s="15"/>
      <c r="AR143" s="15"/>
      <c r="AS143" s="15"/>
    </row>
    <row r="144" spans="32:45" ht="19.5" customHeight="1">
      <c r="AF144" s="58"/>
      <c r="AG144" s="58"/>
      <c r="AH144" s="58"/>
      <c r="AI144" s="58"/>
      <c r="AJ144" s="58"/>
      <c r="AK144" s="58"/>
      <c r="AL144" s="51"/>
      <c r="AM144" s="51"/>
      <c r="AN144" s="51"/>
      <c r="AO144" s="51"/>
      <c r="AP144" s="15"/>
      <c r="AQ144" s="15"/>
      <c r="AR144" s="15"/>
      <c r="AS144" s="15"/>
    </row>
    <row r="145" spans="32:45" ht="19.5" customHeight="1">
      <c r="AF145" s="58"/>
      <c r="AG145" s="58"/>
      <c r="AH145" s="58"/>
      <c r="AI145" s="58"/>
      <c r="AJ145" s="58"/>
      <c r="AK145" s="58"/>
      <c r="AL145" s="51"/>
      <c r="AM145" s="51"/>
      <c r="AN145" s="51"/>
      <c r="AO145" s="51"/>
      <c r="AP145" s="15"/>
      <c r="AQ145" s="15"/>
      <c r="AR145" s="15"/>
      <c r="AS145" s="15"/>
    </row>
    <row r="146" spans="32:45" ht="19.5" customHeight="1">
      <c r="AF146" s="58"/>
      <c r="AG146" s="58"/>
      <c r="AH146" s="58"/>
      <c r="AI146" s="58"/>
      <c r="AJ146" s="58"/>
      <c r="AK146" s="58"/>
      <c r="AL146" s="51"/>
      <c r="AM146" s="51"/>
      <c r="AN146" s="51"/>
      <c r="AO146" s="51"/>
      <c r="AP146" s="15"/>
      <c r="AQ146" s="15"/>
      <c r="AR146" s="15"/>
      <c r="AS146" s="15"/>
    </row>
    <row r="147" spans="32:45" ht="19.5" customHeight="1">
      <c r="AF147" s="58"/>
      <c r="AG147" s="58"/>
      <c r="AH147" s="58"/>
      <c r="AI147" s="58"/>
      <c r="AJ147" s="58"/>
      <c r="AK147" s="58"/>
      <c r="AL147" s="58"/>
      <c r="AM147" s="58"/>
      <c r="AN147" s="58"/>
      <c r="AO147" s="58"/>
      <c r="AP147" s="33"/>
      <c r="AQ147" s="33"/>
      <c r="AR147" s="33"/>
      <c r="AS147" s="33"/>
    </row>
    <row r="148" spans="32:45" ht="19.5" customHeight="1">
      <c r="AF148" s="58"/>
      <c r="AG148" s="58"/>
      <c r="AH148" s="58"/>
      <c r="AI148" s="58"/>
      <c r="AJ148" s="58"/>
      <c r="AK148" s="58"/>
      <c r="AL148" s="58"/>
      <c r="AM148" s="58"/>
      <c r="AN148" s="58"/>
      <c r="AO148" s="58"/>
      <c r="AP148" s="33"/>
      <c r="AQ148" s="33"/>
      <c r="AR148" s="33"/>
      <c r="AS148" s="33"/>
    </row>
    <row r="149" spans="32:45" ht="19.5" customHeight="1">
      <c r="AF149" s="58"/>
      <c r="AG149" s="58"/>
      <c r="AH149" s="58"/>
      <c r="AI149" s="58"/>
      <c r="AJ149" s="58"/>
      <c r="AK149" s="58"/>
      <c r="AL149" s="58"/>
      <c r="AM149" s="58"/>
      <c r="AN149" s="58"/>
      <c r="AO149" s="58"/>
      <c r="AP149" s="33"/>
      <c r="AQ149" s="33"/>
      <c r="AR149" s="33"/>
      <c r="AS149" s="33"/>
    </row>
    <row r="150" spans="38:45" ht="19.5" customHeight="1">
      <c r="AL150" s="58"/>
      <c r="AM150" s="58"/>
      <c r="AN150" s="58"/>
      <c r="AO150" s="58"/>
      <c r="AP150" s="33"/>
      <c r="AQ150" s="33"/>
      <c r="AR150" s="33"/>
      <c r="AS150" s="33"/>
    </row>
    <row r="151" spans="38:45" ht="19.5" customHeight="1">
      <c r="AL151" s="58"/>
      <c r="AM151" s="58"/>
      <c r="AN151" s="58"/>
      <c r="AO151" s="58"/>
      <c r="AP151" s="33"/>
      <c r="AQ151" s="33"/>
      <c r="AR151" s="33"/>
      <c r="AS151" s="33"/>
    </row>
    <row r="152" spans="38:45" ht="19.5" customHeight="1">
      <c r="AL152" s="58"/>
      <c r="AM152" s="58"/>
      <c r="AN152" s="58"/>
      <c r="AO152" s="58"/>
      <c r="AP152" s="33"/>
      <c r="AQ152" s="33"/>
      <c r="AR152" s="33"/>
      <c r="AS152" s="33"/>
    </row>
    <row r="153" spans="38:45" ht="19.5" customHeight="1">
      <c r="AL153" s="58"/>
      <c r="AM153" s="58"/>
      <c r="AN153" s="58"/>
      <c r="AO153" s="58"/>
      <c r="AP153" s="33"/>
      <c r="AQ153" s="33"/>
      <c r="AR153" s="33"/>
      <c r="AS153" s="33"/>
    </row>
  </sheetData>
  <sheetProtection password="D15B" sheet="1" selectLockedCells="1"/>
  <mergeCells count="326">
    <mergeCell ref="T121:W122"/>
    <mergeCell ref="B73:G73"/>
    <mergeCell ref="H73:P73"/>
    <mergeCell ref="Q73:W73"/>
    <mergeCell ref="C74:G74"/>
    <mergeCell ref="H74:L74"/>
    <mergeCell ref="N74:P74"/>
    <mergeCell ref="Q74:W74"/>
    <mergeCell ref="C75:G75"/>
    <mergeCell ref="H75:L75"/>
    <mergeCell ref="C121:E121"/>
    <mergeCell ref="F121:H121"/>
    <mergeCell ref="I121:J121"/>
    <mergeCell ref="L121:N121"/>
    <mergeCell ref="O121:O122"/>
    <mergeCell ref="P121:S122"/>
    <mergeCell ref="C122:E122"/>
    <mergeCell ref="F122:H122"/>
    <mergeCell ref="I122:J122"/>
    <mergeCell ref="L122:N122"/>
    <mergeCell ref="Q44:S44"/>
    <mergeCell ref="U44:W44"/>
    <mergeCell ref="E43:F43"/>
    <mergeCell ref="G43:H43"/>
    <mergeCell ref="I43:J43"/>
    <mergeCell ref="K43:L43"/>
    <mergeCell ref="M43:N43"/>
    <mergeCell ref="O43:P43"/>
    <mergeCell ref="Q43:S43"/>
    <mergeCell ref="E44:F44"/>
    <mergeCell ref="G44:H44"/>
    <mergeCell ref="I44:J44"/>
    <mergeCell ref="K44:L44"/>
    <mergeCell ref="M44:N44"/>
    <mergeCell ref="O44:P44"/>
    <mergeCell ref="AN36:AT36"/>
    <mergeCell ref="J38:T38"/>
    <mergeCell ref="U38:W38"/>
    <mergeCell ref="B39:W39"/>
    <mergeCell ref="Y30:Z45"/>
    <mergeCell ref="B36:I38"/>
    <mergeCell ref="J36:T36"/>
    <mergeCell ref="U36:W37"/>
    <mergeCell ref="U43:W43"/>
    <mergeCell ref="B44:D44"/>
    <mergeCell ref="AG36:AM36"/>
    <mergeCell ref="C41:N41"/>
    <mergeCell ref="B42:L42"/>
    <mergeCell ref="U42:W42"/>
    <mergeCell ref="B43:D43"/>
    <mergeCell ref="N75:P75"/>
    <mergeCell ref="Q75:W75"/>
    <mergeCell ref="Y52:Z55"/>
    <mergeCell ref="AA52:AE55"/>
    <mergeCell ref="L50:N50"/>
    <mergeCell ref="B76:B78"/>
    <mergeCell ref="C76:G78"/>
    <mergeCell ref="H76:L78"/>
    <mergeCell ref="M76:M78"/>
    <mergeCell ref="N76:P78"/>
    <mergeCell ref="Q76:S76"/>
    <mergeCell ref="T76:W76"/>
    <mergeCell ref="Q77:S77"/>
    <mergeCell ref="T77:W77"/>
    <mergeCell ref="Q78:S78"/>
    <mergeCell ref="T78:W78"/>
    <mergeCell ref="B35:W35"/>
    <mergeCell ref="B53:O53"/>
    <mergeCell ref="C54:H54"/>
    <mergeCell ref="J54:O54"/>
    <mergeCell ref="C50:J50"/>
    <mergeCell ref="O105:W105"/>
    <mergeCell ref="B56:X56"/>
    <mergeCell ref="O59:R59"/>
    <mergeCell ref="B60:F60"/>
    <mergeCell ref="H60:J60"/>
    <mergeCell ref="D113:F113"/>
    <mergeCell ref="D114:F114"/>
    <mergeCell ref="D115:F115"/>
    <mergeCell ref="G113:W113"/>
    <mergeCell ref="G114:W114"/>
    <mergeCell ref="G115:W115"/>
    <mergeCell ref="A1:AE1"/>
    <mergeCell ref="AF1:AS1"/>
    <mergeCell ref="B2:AE2"/>
    <mergeCell ref="B3:X3"/>
    <mergeCell ref="AA3:AE3"/>
    <mergeCell ref="B4:X4"/>
    <mergeCell ref="Z4:AC4"/>
    <mergeCell ref="AD4:AE4"/>
    <mergeCell ref="B5:AE5"/>
    <mergeCell ref="C6:D6"/>
    <mergeCell ref="F6:O6"/>
    <mergeCell ref="Q6:U6"/>
    <mergeCell ref="V6:W6"/>
    <mergeCell ref="B7:P7"/>
    <mergeCell ref="Q7:AE7"/>
    <mergeCell ref="B8:C8"/>
    <mergeCell ref="C10:I10"/>
    <mergeCell ref="K10:Q10"/>
    <mergeCell ref="S10:Y10"/>
    <mergeCell ref="B12:C12"/>
    <mergeCell ref="B14:X14"/>
    <mergeCell ref="Y14:Z14"/>
    <mergeCell ref="AA14:AE14"/>
    <mergeCell ref="B15:H15"/>
    <mergeCell ref="I15:S15"/>
    <mergeCell ref="U15:X15"/>
    <mergeCell ref="Y15:Z20"/>
    <mergeCell ref="AA15:AE20"/>
    <mergeCell ref="B16:D16"/>
    <mergeCell ref="E16:F16"/>
    <mergeCell ref="G16:H16"/>
    <mergeCell ref="I16:J16"/>
    <mergeCell ref="K16:L16"/>
    <mergeCell ref="M16:N16"/>
    <mergeCell ref="O16:P16"/>
    <mergeCell ref="Q16:S16"/>
    <mergeCell ref="U16:W16"/>
    <mergeCell ref="B19:D19"/>
    <mergeCell ref="E19:F19"/>
    <mergeCell ref="G19:H19"/>
    <mergeCell ref="I19:J19"/>
    <mergeCell ref="K19:L19"/>
    <mergeCell ref="M19:N19"/>
    <mergeCell ref="O19:P19"/>
    <mergeCell ref="Q19:S19"/>
    <mergeCell ref="B21:X21"/>
    <mergeCell ref="Y21:Z21"/>
    <mergeCell ref="AA21:AE21"/>
    <mergeCell ref="B22:X22"/>
    <mergeCell ref="Y22:Z29"/>
    <mergeCell ref="AA22:AE29"/>
    <mergeCell ref="B23:I23"/>
    <mergeCell ref="K23:T23"/>
    <mergeCell ref="C24:E24"/>
    <mergeCell ref="G24:I24"/>
    <mergeCell ref="L24:O24"/>
    <mergeCell ref="Q24:T24"/>
    <mergeCell ref="B26:W26"/>
    <mergeCell ref="C27:W27"/>
    <mergeCell ref="C28:W28"/>
    <mergeCell ref="B30:X30"/>
    <mergeCell ref="AA30:AE35"/>
    <mergeCell ref="B32:E32"/>
    <mergeCell ref="F32:K32"/>
    <mergeCell ref="L32:Q32"/>
    <mergeCell ref="R32:T32"/>
    <mergeCell ref="U32:W32"/>
    <mergeCell ref="U34:W34"/>
    <mergeCell ref="B33:E33"/>
    <mergeCell ref="F33:H33"/>
    <mergeCell ref="I33:K33"/>
    <mergeCell ref="L33:N33"/>
    <mergeCell ref="O33:Q33"/>
    <mergeCell ref="R33:T33"/>
    <mergeCell ref="R34:T34"/>
    <mergeCell ref="Y46:Z51"/>
    <mergeCell ref="AA46:AE51"/>
    <mergeCell ref="O48:Q48"/>
    <mergeCell ref="R48:T48"/>
    <mergeCell ref="U33:W33"/>
    <mergeCell ref="U50:W50"/>
    <mergeCell ref="U47:W48"/>
    <mergeCell ref="U49:W49"/>
    <mergeCell ref="O50:Q50"/>
    <mergeCell ref="B34:E34"/>
    <mergeCell ref="F34:H34"/>
    <mergeCell ref="I34:K34"/>
    <mergeCell ref="L34:N34"/>
    <mergeCell ref="O34:Q34"/>
    <mergeCell ref="R50:T50"/>
    <mergeCell ref="L49:N49"/>
    <mergeCell ref="O49:Q49"/>
    <mergeCell ref="R49:T49"/>
    <mergeCell ref="C49:J49"/>
    <mergeCell ref="Y56:Z56"/>
    <mergeCell ref="AA56:AE56"/>
    <mergeCell ref="Y57:Z62"/>
    <mergeCell ref="AA57:AE62"/>
    <mergeCell ref="B58:F58"/>
    <mergeCell ref="G58:N58"/>
    <mergeCell ref="O58:R58"/>
    <mergeCell ref="B59:F59"/>
    <mergeCell ref="H59:J59"/>
    <mergeCell ref="L59:N59"/>
    <mergeCell ref="L60:N60"/>
    <mergeCell ref="O60:R60"/>
    <mergeCell ref="S60:V60"/>
    <mergeCell ref="B61:F61"/>
    <mergeCell ref="H61:J61"/>
    <mergeCell ref="L61:N61"/>
    <mergeCell ref="O61:R61"/>
    <mergeCell ref="S61:V61"/>
    <mergeCell ref="B63:X63"/>
    <mergeCell ref="Y63:Z63"/>
    <mergeCell ref="AA63:AE63"/>
    <mergeCell ref="U64:X64"/>
    <mergeCell ref="Y64:Z71"/>
    <mergeCell ref="AA64:AE71"/>
    <mergeCell ref="C65:F65"/>
    <mergeCell ref="G65:S65"/>
    <mergeCell ref="U65:X65"/>
    <mergeCell ref="C66:F66"/>
    <mergeCell ref="G66:S66"/>
    <mergeCell ref="V66:W66"/>
    <mergeCell ref="C67:F67"/>
    <mergeCell ref="G67:S67"/>
    <mergeCell ref="V67:W67"/>
    <mergeCell ref="U68:U69"/>
    <mergeCell ref="C69:S69"/>
    <mergeCell ref="C70:S70"/>
    <mergeCell ref="Y72:Z79"/>
    <mergeCell ref="AA72:AE79"/>
    <mergeCell ref="X74:X75"/>
    <mergeCell ref="Y80:Z89"/>
    <mergeCell ref="C83:H83"/>
    <mergeCell ref="U83:W83"/>
    <mergeCell ref="C84:H84"/>
    <mergeCell ref="U84:W84"/>
    <mergeCell ref="AA80:AE89"/>
    <mergeCell ref="B81:H81"/>
    <mergeCell ref="I81:T81"/>
    <mergeCell ref="U81:W81"/>
    <mergeCell ref="C82:H82"/>
    <mergeCell ref="I82:O84"/>
    <mergeCell ref="P82:Q84"/>
    <mergeCell ref="R82:T84"/>
    <mergeCell ref="U82:W82"/>
    <mergeCell ref="X82:X83"/>
    <mergeCell ref="B85:W85"/>
    <mergeCell ref="B86:T86"/>
    <mergeCell ref="U86:W86"/>
    <mergeCell ref="B87:H87"/>
    <mergeCell ref="I87:T87"/>
    <mergeCell ref="U87:W88"/>
    <mergeCell ref="B88:H88"/>
    <mergeCell ref="I88:T88"/>
    <mergeCell ref="B105:C105"/>
    <mergeCell ref="M105:N105"/>
    <mergeCell ref="D105:L105"/>
    <mergeCell ref="Y90:Z96"/>
    <mergeCell ref="AA90:AE96"/>
    <mergeCell ref="C91:E91"/>
    <mergeCell ref="G91:I91"/>
    <mergeCell ref="C93:W93"/>
    <mergeCell ref="C94:W94"/>
    <mergeCell ref="C95:W95"/>
    <mergeCell ref="B113:C114"/>
    <mergeCell ref="B115:C116"/>
    <mergeCell ref="G116:W116"/>
    <mergeCell ref="Y97:Z99"/>
    <mergeCell ref="AA97:AE99"/>
    <mergeCell ref="C98:E98"/>
    <mergeCell ref="G98:I98"/>
    <mergeCell ref="Y102:Z106"/>
    <mergeCell ref="AA102:AE106"/>
    <mergeCell ref="C104:W104"/>
    <mergeCell ref="AF121:AG121"/>
    <mergeCell ref="Y118:Z118"/>
    <mergeCell ref="AA118:AE118"/>
    <mergeCell ref="Y107:Z110"/>
    <mergeCell ref="AA107:AE110"/>
    <mergeCell ref="C109:W109"/>
    <mergeCell ref="Y111:Z117"/>
    <mergeCell ref="AA111:AE117"/>
    <mergeCell ref="C112:W112"/>
    <mergeCell ref="D116:F116"/>
    <mergeCell ref="AF122:AG122"/>
    <mergeCell ref="AR119:AS119"/>
    <mergeCell ref="AF120:AG120"/>
    <mergeCell ref="Y119:Z123"/>
    <mergeCell ref="AA119:AE123"/>
    <mergeCell ref="B120:S120"/>
    <mergeCell ref="T120:W120"/>
    <mergeCell ref="AF119:AG119"/>
    <mergeCell ref="AN119:AO119"/>
    <mergeCell ref="AP119:AQ119"/>
    <mergeCell ref="Y124:Z126"/>
    <mergeCell ref="AA124:AE126"/>
    <mergeCell ref="B125:D125"/>
    <mergeCell ref="E125:H125"/>
    <mergeCell ref="I125:K125"/>
    <mergeCell ref="L125:O125"/>
    <mergeCell ref="P125:R125"/>
    <mergeCell ref="S125:V125"/>
    <mergeCell ref="AA127:AE136"/>
    <mergeCell ref="B128:R128"/>
    <mergeCell ref="S128:W128"/>
    <mergeCell ref="B129:C129"/>
    <mergeCell ref="K129:L129"/>
    <mergeCell ref="S129:W129"/>
    <mergeCell ref="B131:R131"/>
    <mergeCell ref="S132:W132"/>
    <mergeCell ref="B134:R134"/>
    <mergeCell ref="S134:W134"/>
    <mergeCell ref="Y127:Z136"/>
    <mergeCell ref="S135:W135"/>
    <mergeCell ref="E17:F17"/>
    <mergeCell ref="G17:H17"/>
    <mergeCell ref="I17:J17"/>
    <mergeCell ref="K17:L17"/>
    <mergeCell ref="M17:N17"/>
    <mergeCell ref="O17:P17"/>
    <mergeCell ref="E18:F18"/>
    <mergeCell ref="S131:W131"/>
    <mergeCell ref="K132:L132"/>
    <mergeCell ref="M18:N18"/>
    <mergeCell ref="O18:P18"/>
    <mergeCell ref="B17:D17"/>
    <mergeCell ref="B18:D18"/>
    <mergeCell ref="C48:J48"/>
    <mergeCell ref="G18:H18"/>
    <mergeCell ref="I18:J18"/>
    <mergeCell ref="K18:L18"/>
    <mergeCell ref="M37:T37"/>
    <mergeCell ref="B135:C135"/>
    <mergeCell ref="K135:L135"/>
    <mergeCell ref="B132:C132"/>
    <mergeCell ref="B118:X118"/>
    <mergeCell ref="Q17:S17"/>
    <mergeCell ref="Q18:S18"/>
    <mergeCell ref="B47:J47"/>
    <mergeCell ref="L47:N48"/>
    <mergeCell ref="O47:T47"/>
    <mergeCell ref="J37:K37"/>
  </mergeCells>
  <conditionalFormatting sqref="Q19:S19 Y90:Z99 Y22:Z29 Y102:Z117 Y64:Z79 Y46:Z55 Y30">
    <cfRule type="expression" priority="40" dxfId="18" stopIfTrue="1">
      <formula>$B$4=""</formula>
    </cfRule>
  </conditionalFormatting>
  <conditionalFormatting sqref="R34:W34">
    <cfRule type="expression" priority="39" dxfId="18" stopIfTrue="1">
      <formula>$B$4=""</formula>
    </cfRule>
  </conditionalFormatting>
  <conditionalFormatting sqref="U49">
    <cfRule type="expression" priority="31" dxfId="18" stopIfTrue="1">
      <formula>$B$4=""</formula>
    </cfRule>
  </conditionalFormatting>
  <conditionalFormatting sqref="Y57:Z62">
    <cfRule type="expression" priority="34" dxfId="18" stopIfTrue="1">
      <formula>$B$4=""</formula>
    </cfRule>
  </conditionalFormatting>
  <conditionalFormatting sqref="E19:P19">
    <cfRule type="expression" priority="33" dxfId="18" stopIfTrue="1">
      <formula>$B$4=""</formula>
    </cfRule>
  </conditionalFormatting>
  <conditionalFormatting sqref="Q17:S18">
    <cfRule type="expression" priority="32" dxfId="18" stopIfTrue="1">
      <formula>$B$4=""</formula>
    </cfRule>
  </conditionalFormatting>
  <conditionalFormatting sqref="U50">
    <cfRule type="expression" priority="30" dxfId="18" stopIfTrue="1">
      <formula>$B$4=""</formula>
    </cfRule>
  </conditionalFormatting>
  <conditionalFormatting sqref="R82:T84">
    <cfRule type="expression" priority="29" dxfId="18" stopIfTrue="1">
      <formula>$B$4=""</formula>
    </cfRule>
  </conditionalFormatting>
  <conditionalFormatting sqref="Y80">
    <cfRule type="expression" priority="28" dxfId="18" stopIfTrue="1">
      <formula>$B$4=""</formula>
    </cfRule>
  </conditionalFormatting>
  <conditionalFormatting sqref="AP115">
    <cfRule type="expression" priority="20" dxfId="7" stopIfTrue="1">
      <formula>$J$10="○"</formula>
    </cfRule>
    <cfRule type="expression" priority="21" dxfId="7" stopIfTrue="1">
      <formula>$B$10="○"</formula>
    </cfRule>
  </conditionalFormatting>
  <conditionalFormatting sqref="N74:N76">
    <cfRule type="expression" priority="18" dxfId="18" stopIfTrue="1">
      <formula>$B$4=""</formula>
    </cfRule>
  </conditionalFormatting>
  <conditionalFormatting sqref="Y124:Z126 Y119">
    <cfRule type="expression" priority="7" dxfId="18" stopIfTrue="1">
      <formula>$B$4=""</formula>
    </cfRule>
  </conditionalFormatting>
  <conditionalFormatting sqref="Y127:Z136">
    <cfRule type="expression" priority="6" dxfId="18" stopIfTrue="1">
      <formula>$B$4=""</formula>
    </cfRule>
  </conditionalFormatting>
  <conditionalFormatting sqref="P121">
    <cfRule type="expression" priority="5" dxfId="18" stopIfTrue="1">
      <formula>$B$4=""</formula>
    </cfRule>
  </conditionalFormatting>
  <conditionalFormatting sqref="S125:V125">
    <cfRule type="expression" priority="4" dxfId="18" stopIfTrue="1">
      <formula>$B$4=""</formula>
    </cfRule>
  </conditionalFormatting>
  <conditionalFormatting sqref="F121:H122 T121:W122 L125:O125 E125:H125 B129:D129 F129 H129 K129:M129 O129 Q129 S129:W129 S132:W132 S135:W135 Q132 Q135 O132 O135 K132:M132 K135:M135 B132:D132 B135:D135 F132 F135 H135 H132">
    <cfRule type="expression" priority="3" dxfId="0" stopIfTrue="1">
      <formula>$B$10="○"</formula>
    </cfRule>
  </conditionalFormatting>
  <conditionalFormatting sqref="F121:H121 E125:H125 L125:O125 B129:D129 B132:D132 B135:D135 F129 F132 F135 H129 H132 H135 K129:M129 K132:M132 K135:M135 O129 O132 O135 Q129 Q132 Q135 S129:W129 S132:W132 S135:W135">
    <cfRule type="expression" priority="1" dxfId="0" stopIfTrue="1">
      <formula>$J$10="○"</formula>
    </cfRule>
  </conditionalFormatting>
  <dataValidations count="13">
    <dataValidation allowBlank="1" showInputMessage="1" showErrorMessage="1" promptTitle="数字の入力" prompt="数字のみ入力してください。（単位を入力しないでください。）" sqref="S61:V61 U82:W84 S129:W129 S132:W132 S135:W135"/>
    <dataValidation type="list" allowBlank="1" showInputMessage="1" showErrorMessage="1" imeMode="hiragana" sqref="V6:W6">
      <formula1>"令和,平成,昭和"</formula1>
    </dataValidation>
    <dataValidation type="list" allowBlank="1" showInputMessage="1" showErrorMessage="1" sqref="B12:C12">
      <formula1>"令和,平成,昭和"</formula1>
    </dataValidation>
    <dataValidation allowBlank="1" showInputMessage="1" showErrorMessage="1" promptTitle="数字のみ入力" prompt="数字のみ入力してください。（単位を入力しないでください。）" sqref="U87:W88"/>
    <dataValidation type="list" allowBlank="1" showInputMessage="1" showErrorMessage="1" sqref="B82:B84 R10 J10 B24 F24 K24 P24 B10 G59:G61 K59:K61 O59:R59 O61:R61 U38">
      <formula1>"○"</formula1>
    </dataValidation>
    <dataValidation allowBlank="1" showInputMessage="1" showErrorMessage="1" promptTitle="数字の入力" prompt="数字のみ入力してください。（単位を入力しないでください。）" imeMode="off" sqref="E44:J44 U19:W19 R49:R50 V66:W67 U44 F34:Q34 T76:T77 Q74:Q75 E17:J18 K18:P18 O49:O50 F121:F122 T121 L125:O125 E125:H125"/>
    <dataValidation allowBlank="1" showInputMessage="1" showErrorMessage="1" imeMode="off" sqref="X6 Z6 AB6 T78:W78 H8:H9 F8:F9 U66:U67 D8:D9 H132 M132 O132 Q132 D135 F135 Q135 H135 O135 M135 D129 F129 H129 M129 O129 Q129 D132 F132"/>
    <dataValidation type="list" allowBlank="1" showInputMessage="1" showErrorMessage="1" imeMode="hiragana" sqref="K135:L135 K132:L132 B129:C129 B132:C132 B135:C135 K129:L129">
      <formula1>"令和,平成"</formula1>
    </dataValidation>
    <dataValidation type="list" allowBlank="1" showInputMessage="1" showErrorMessage="1" imeMode="hiragana" sqref="B6 E6 B27:B28 B69:B70 B54 I54 B112 B65:B67 B91 F91 B93:B95 B98 F98 B109 B104 B48:B50 B41">
      <formula1>"○"</formula1>
    </dataValidation>
    <dataValidation type="list" allowBlank="1" showInputMessage="1" showErrorMessage="1" imeMode="hiragana" sqref="Z4:AC4">
      <formula1>"中央,北,東,白石,厚別,豊平,清田,南,西,手稲"</formula1>
    </dataValidation>
    <dataValidation allowBlank="1" showInputMessage="1" showErrorMessage="1" imeMode="hiragana" sqref="B4:X4 D105 O105"/>
    <dataValidation allowBlank="1" showErrorMessage="1" promptTitle="数字の入力" prompt="数字のみ入力してください。（単位を入力しないでください。）" imeMode="off" sqref="J38 B36 M121:N121 I121:I122 K121:L122"/>
    <dataValidation type="list" allowBlank="1" showInputMessage="1" showErrorMessage="1" sqref="G113:W116">
      <formula1>$AL$121:$AL$131</formula1>
    </dataValidation>
  </dataValidations>
  <printOptions/>
  <pageMargins left="0.6299212598425197" right="0.2362204724409449" top="0.35433070866141736" bottom="0.35433070866141736" header="0.31496062992125984" footer="0.31496062992125984"/>
  <pageSetup horizontalDpi="600" verticalDpi="600" orientation="portrait" paperSize="9" scale="92" r:id="rId2"/>
  <headerFooter>
    <oddFooter>&amp;C&amp;P/&amp;N</oddFooter>
  </headerFooter>
  <rowBreaks count="2" manualBreakCount="2">
    <brk id="55" max="30" man="1"/>
    <brk id="106" max="30" man="1"/>
  </rowBreaks>
  <ignoredErrors>
    <ignoredError sqref="E19:P19"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赤川 知也</cp:lastModifiedBy>
  <cp:lastPrinted>2022-11-16T05:40:44Z</cp:lastPrinted>
  <dcterms:modified xsi:type="dcterms:W3CDTF">2022-11-17T09:23:47Z</dcterms:modified>
  <cp:category/>
  <cp:version/>
  <cp:contentType/>
  <cp:contentStatus/>
</cp:coreProperties>
</file>