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1\スマートシティ推進部\03_デジタル企画課\01_01_（※簿冊化します）スマートシティ関連\【簿冊】010903_スマートシティ関連【5年】\R6年度\01_さっぽろ産業振興財団への補助金\00_運営業務　契約関係（阿部作業中）\04_第1次伺\"/>
    </mc:Choice>
  </mc:AlternateContent>
  <xr:revisionPtr revIDLastSave="0" documentId="13_ncr:1_{304A84B5-F6C5-40B4-BDBF-EB0A0AC49E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契約書（総価契約用）" sheetId="1" r:id="rId1"/>
  </sheets>
  <externalReferences>
    <externalReference r:id="rId2"/>
  </externalReferences>
  <definedNames>
    <definedName name="_xlnm.Print_Area" localSheetId="0">'契約書（総価契約用）'!$A$1:$S$40</definedName>
    <definedName name="予定価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B35" i="1"/>
  <c r="M34" i="1"/>
  <c r="M33" i="1"/>
  <c r="AG31" i="1"/>
  <c r="AF31" i="1"/>
  <c r="AI31" i="1" s="1"/>
  <c r="AE31" i="1"/>
  <c r="AG30" i="1"/>
  <c r="AF30" i="1"/>
  <c r="AI30" i="1" s="1"/>
  <c r="AE30" i="1"/>
  <c r="AI29" i="1"/>
  <c r="AH29" i="1"/>
  <c r="AG29" i="1"/>
  <c r="AF29" i="1"/>
  <c r="AE29" i="1"/>
  <c r="AI28" i="1"/>
  <c r="AG28" i="1"/>
  <c r="AF28" i="1"/>
  <c r="AH28" i="1" s="1"/>
  <c r="AE28" i="1"/>
  <c r="AG27" i="1"/>
  <c r="AF27" i="1"/>
  <c r="AI27" i="1" s="1"/>
  <c r="AE27" i="1"/>
  <c r="AG26" i="1"/>
  <c r="AF26" i="1"/>
  <c r="AI26" i="1" s="1"/>
  <c r="AE26" i="1"/>
  <c r="AH25" i="1"/>
  <c r="AG25" i="1"/>
  <c r="AF25" i="1"/>
  <c r="AI25" i="1" s="1"/>
  <c r="AE25" i="1"/>
  <c r="AI24" i="1"/>
  <c r="AG24" i="1"/>
  <c r="AF24" i="1"/>
  <c r="AH24" i="1" s="1"/>
  <c r="AE24" i="1"/>
  <c r="AG23" i="1"/>
  <c r="AF23" i="1"/>
  <c r="AI23" i="1" s="1"/>
  <c r="AE23" i="1"/>
  <c r="AG22" i="1"/>
  <c r="AF22" i="1"/>
  <c r="AI22" i="1" s="1"/>
  <c r="AE22" i="1"/>
  <c r="AH21" i="1"/>
  <c r="AG21" i="1"/>
  <c r="AF21" i="1"/>
  <c r="AI21" i="1" s="1"/>
  <c r="AE21" i="1"/>
  <c r="AI20" i="1"/>
  <c r="AG20" i="1"/>
  <c r="AF20" i="1"/>
  <c r="AH20" i="1" s="1"/>
  <c r="AE20" i="1"/>
  <c r="U20" i="1"/>
  <c r="AG19" i="1"/>
  <c r="AF19" i="1"/>
  <c r="AI19" i="1" s="1"/>
  <c r="AE19" i="1"/>
  <c r="AI18" i="1"/>
  <c r="AH18" i="1"/>
  <c r="AG18" i="1"/>
  <c r="AF18" i="1"/>
  <c r="AE18" i="1"/>
  <c r="AG17" i="1"/>
  <c r="AF17" i="1"/>
  <c r="AH17" i="1" s="1"/>
  <c r="AE17" i="1"/>
  <c r="N17" i="1"/>
  <c r="AH16" i="1"/>
  <c r="AG16" i="1"/>
  <c r="AF16" i="1"/>
  <c r="AI16" i="1" s="1"/>
  <c r="AE16" i="1"/>
  <c r="G16" i="1"/>
  <c r="AI15" i="1"/>
  <c r="AG15" i="1"/>
  <c r="AF15" i="1"/>
  <c r="AH15" i="1" s="1"/>
  <c r="AE15" i="1"/>
  <c r="AF14" i="1"/>
  <c r="AI14" i="1" s="1"/>
  <c r="AE14" i="1"/>
  <c r="B14" i="1"/>
  <c r="AF13" i="1"/>
  <c r="AI13" i="1" s="1"/>
  <c r="AE13" i="1"/>
  <c r="B13" i="1"/>
  <c r="AH22" i="1" l="1"/>
  <c r="AH26" i="1"/>
  <c r="AH30" i="1"/>
  <c r="AI17" i="1"/>
  <c r="AH13" i="1"/>
  <c r="AH19" i="1"/>
  <c r="AH14" i="1"/>
  <c r="AH23" i="1"/>
  <c r="AH27" i="1"/>
  <c r="AH31" i="1"/>
</calcChain>
</file>

<file path=xl/sharedStrings.xml><?xml version="1.0" encoding="utf-8"?>
<sst xmlns="http://schemas.openxmlformats.org/spreadsheetml/2006/main" count="46" uniqueCount="45">
  <si>
    <t>役務－第４号様式　契約書</t>
    <rPh sb="0" eb="2">
      <t>エキム</t>
    </rPh>
    <rPh sb="3" eb="4">
      <t>ダイ</t>
    </rPh>
    <rPh sb="5" eb="6">
      <t>ゴウ</t>
    </rPh>
    <rPh sb="6" eb="8">
      <t>ヨウシキ</t>
    </rPh>
    <rPh sb="9" eb="12">
      <t>ケイヤクショ</t>
    </rPh>
    <phoneticPr fontId="3"/>
  </si>
  <si>
    <t xml:space="preserve">　 </t>
  </si>
  <si>
    <t>　</t>
    <phoneticPr fontId="3"/>
  </si>
  <si>
    <t>契　約　書</t>
  </si>
  <si>
    <t>　役務の名称</t>
    <rPh sb="1" eb="3">
      <t>エキム</t>
    </rPh>
    <rPh sb="4" eb="6">
      <t>メイショウ</t>
    </rPh>
    <phoneticPr fontId="3"/>
  </si>
  <si>
    <t>受託者</t>
    <rPh sb="0" eb="3">
      <t>ジュタクシャ</t>
    </rPh>
    <phoneticPr fontId="3"/>
  </si>
  <si>
    <t>見積額（税抜）</t>
    <rPh sb="0" eb="2">
      <t>ミツモリ</t>
    </rPh>
    <rPh sb="2" eb="3">
      <t>ガク</t>
    </rPh>
    <rPh sb="4" eb="5">
      <t>ゼイ</t>
    </rPh>
    <rPh sb="5" eb="6">
      <t>ヌ</t>
    </rPh>
    <phoneticPr fontId="3"/>
  </si>
  <si>
    <t>執行調書から転記（入力不要）</t>
    <rPh sb="0" eb="2">
      <t>シッコウ</t>
    </rPh>
    <rPh sb="2" eb="4">
      <t>チョウショ</t>
    </rPh>
    <rPh sb="6" eb="8">
      <t>テンキ</t>
    </rPh>
    <rPh sb="9" eb="11">
      <t>ニュウリョク</t>
    </rPh>
    <rPh sb="11" eb="13">
      <t>フヨウ</t>
    </rPh>
    <phoneticPr fontId="3"/>
  </si>
  <si>
    <t>　上記の役務について、札幌市（以下「委託者」という。）と、</t>
    <rPh sb="18" eb="21">
      <t>イタクシャ</t>
    </rPh>
    <phoneticPr fontId="3"/>
  </si>
  <si>
    <t>契約期間</t>
    <rPh sb="0" eb="2">
      <t>ケイヤク</t>
    </rPh>
    <rPh sb="2" eb="4">
      <t>キカン</t>
    </rPh>
    <phoneticPr fontId="3"/>
  </si>
  <si>
    <t>始 期</t>
    <rPh sb="0" eb="1">
      <t>ハジメ</t>
    </rPh>
    <rPh sb="2" eb="3">
      <t>キ</t>
    </rPh>
    <phoneticPr fontId="3"/>
  </si>
  <si>
    <t>←始期を特定の日にちにする場合のみ入力</t>
    <rPh sb="1" eb="3">
      <t>シキ</t>
    </rPh>
    <rPh sb="4" eb="6">
      <t>トクテイ</t>
    </rPh>
    <rPh sb="7" eb="8">
      <t>ヒ</t>
    </rPh>
    <rPh sb="13" eb="15">
      <t>バアイ</t>
    </rPh>
    <rPh sb="17" eb="19">
      <t>ニュウリョク</t>
    </rPh>
    <phoneticPr fontId="3"/>
  </si>
  <si>
    <t>終 期</t>
    <rPh sb="0" eb="1">
      <t>シュウ</t>
    </rPh>
    <rPh sb="2" eb="3">
      <t>キ</t>
    </rPh>
    <phoneticPr fontId="3"/>
  </si>
  <si>
    <t>←必ず入力</t>
    <rPh sb="1" eb="2">
      <t>カナラ</t>
    </rPh>
    <rPh sb="3" eb="5">
      <t>ニュウリョク</t>
    </rPh>
    <phoneticPr fontId="3"/>
  </si>
  <si>
    <t>１</t>
    <phoneticPr fontId="3"/>
  </si>
  <si>
    <t>契約金額</t>
    <rPh sb="0" eb="3">
      <t>ケイヤクキン</t>
    </rPh>
    <rPh sb="3" eb="4">
      <t>ガク</t>
    </rPh>
    <phoneticPr fontId="3"/>
  </si>
  <si>
    <t xml:space="preserve"> （うち消費税及び地方消費税の額</t>
    <rPh sb="4" eb="7">
      <t>ショウヒゼイ</t>
    </rPh>
    <rPh sb="7" eb="8">
      <t>オヨ</t>
    </rPh>
    <rPh sb="9" eb="11">
      <t>チホウ</t>
    </rPh>
    <rPh sb="11" eb="14">
      <t>ショウヒゼイ</t>
    </rPh>
    <rPh sb="15" eb="16">
      <t>ガク</t>
    </rPh>
    <phoneticPr fontId="3"/>
  </si>
  <si>
    <t>２</t>
    <phoneticPr fontId="3"/>
  </si>
  <si>
    <t>履行期間</t>
    <rPh sb="0" eb="2">
      <t>リコウ</t>
    </rPh>
    <rPh sb="2" eb="4">
      <t>キカン</t>
    </rPh>
    <phoneticPr fontId="3"/>
  </si>
  <si>
    <t xml:space="preserve"> 「免除」又は「金　　　　　円」</t>
    <rPh sb="5" eb="6">
      <t>マタ</t>
    </rPh>
    <rPh sb="8" eb="9">
      <t>キン</t>
    </rPh>
    <rPh sb="14" eb="15">
      <t>エン</t>
    </rPh>
    <phoneticPr fontId="3"/>
  </si>
  <si>
    <t xml:space="preserve"> 免除する</t>
    <phoneticPr fontId="3"/>
  </si>
  <si>
    <t>３</t>
    <phoneticPr fontId="3"/>
  </si>
  <si>
    <t>契約保証金</t>
    <rPh sb="0" eb="2">
      <t>ケイヤク</t>
    </rPh>
    <rPh sb="2" eb="5">
      <t>ホショウキン</t>
    </rPh>
    <phoneticPr fontId="3"/>
  </si>
  <si>
    <t xml:space="preserve"> 免除する</t>
  </si>
  <si>
    <t>円</t>
    <rPh sb="0" eb="1">
      <t>エン</t>
    </rPh>
    <phoneticPr fontId="3"/>
  </si>
  <si>
    <t>４</t>
    <phoneticPr fontId="3"/>
  </si>
  <si>
    <t>その他の事項</t>
    <rPh sb="2" eb="3">
      <t>タ</t>
    </rPh>
    <rPh sb="4" eb="6">
      <t>ジコウ</t>
    </rPh>
    <phoneticPr fontId="3"/>
  </si>
  <si>
    <t xml:space="preserve"> 別紙条項のとおり</t>
    <rPh sb="1" eb="3">
      <t>ベッシ</t>
    </rPh>
    <rPh sb="3" eb="5">
      <t>ジョウコウ</t>
    </rPh>
    <phoneticPr fontId="3"/>
  </si>
  <si>
    <t>↑ 契約保証金を求める場合は、ココに金額を入力</t>
    <rPh sb="2" eb="4">
      <t>ケイヤク</t>
    </rPh>
    <rPh sb="4" eb="7">
      <t>ホショウキン</t>
    </rPh>
    <rPh sb="8" eb="9">
      <t>モト</t>
    </rPh>
    <rPh sb="11" eb="13">
      <t>バアイ</t>
    </rPh>
    <rPh sb="18" eb="20">
      <t>キンガク</t>
    </rPh>
    <rPh sb="21" eb="23">
      <t>ニュウリョク</t>
    </rPh>
    <phoneticPr fontId="3"/>
  </si>
  <si>
    <t>　この契約の証として本書２通を作成し、当事者記名押印のうえ各自１通を</t>
    <phoneticPr fontId="3"/>
  </si>
  <si>
    <t>保有する。</t>
    <phoneticPr fontId="3"/>
  </si>
  <si>
    <t>委託者</t>
    <rPh sb="0" eb="3">
      <t>イタクシャ</t>
    </rPh>
    <phoneticPr fontId="3"/>
  </si>
  <si>
    <t>札幌市中央区北１条西２丁目</t>
    <phoneticPr fontId="3"/>
  </si>
  <si>
    <t>札幌市</t>
    <rPh sb="0" eb="3">
      <t>サッポロシ</t>
    </rPh>
    <phoneticPr fontId="3"/>
  </si>
  <si>
    <t>代表者</t>
    <rPh sb="0" eb="3">
      <t>ダイヒョウシャ</t>
    </rPh>
    <phoneticPr fontId="3"/>
  </si>
  <si>
    <t>市長　秋　元　　克　広</t>
    <rPh sb="0" eb="2">
      <t>シチョウ</t>
    </rPh>
    <rPh sb="3" eb="4">
      <t>アキ</t>
    </rPh>
    <rPh sb="5" eb="6">
      <t>モト</t>
    </rPh>
    <rPh sb="8" eb="9">
      <t>カツミ</t>
    </rPh>
    <rPh sb="10" eb="11">
      <t>ヒロ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</si>
  <si>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</si>
  <si>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</si>
  <si>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職・氏名</t>
    <rPh sb="0" eb="1">
      <t>ショク</t>
    </rPh>
    <rPh sb="2" eb="4">
      <t>シメイ</t>
    </rPh>
    <phoneticPr fontId="3"/>
  </si>
  <si>
    <t>注）印紙については、契約の種別ごとに課税対象であるか否かを確認すること。</t>
  </si>
  <si>
    <t>（案）</t>
  </si>
  <si>
    <t xml:space="preserve"> 令和７年３月３１日（月）まで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2">
      <t>ゲツ</t>
    </rPh>
    <phoneticPr fontId="3"/>
  </si>
  <si>
    <t>令和６年度札幌市ICT活用プラットフォーム（DATA-SMART CITY SAPPORO）運用保守業務</t>
    <phoneticPr fontId="3"/>
  </si>
  <si>
    <t>令和６年５月　日</t>
    <rPh sb="0" eb="1">
      <t>レイ</t>
    </rPh>
    <rPh sb="1" eb="2">
      <t>ワ</t>
    </rPh>
    <rPh sb="3" eb="4">
      <t>トシ</t>
    </rPh>
    <rPh sb="5" eb="6">
      <t>ガツ</t>
    </rPh>
    <rPh sb="7" eb="8">
      <t>ニチ</t>
    </rPh>
    <phoneticPr fontId="3"/>
  </si>
  <si>
    <t xml:space="preserve"> 令和６年６月１日（月）から</t>
    <rPh sb="1" eb="3">
      <t>レイワ</t>
    </rPh>
    <rPh sb="4" eb="5">
      <t>ネン</t>
    </rPh>
    <rPh sb="6" eb="7">
      <t>ガツ</t>
    </rPh>
    <rPh sb="8" eb="9">
      <t>ニチ</t>
    </rPh>
    <rPh sb="10" eb="1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</si>
</sst>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36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26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HGSｺﾞｼｯｸE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HGSｺﾞｼｯｸE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D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5" fillId="3" borderId="0" xfId="0" applyFont="1" applyFill="1"/>
    <xf numFmtId="0" fontId="5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Fill="1"/>
    <xf numFmtId="0" fontId="5" fillId="0" borderId="4" xfId="0" applyFont="1" applyBorder="1"/>
    <xf numFmtId="0" fontId="5" fillId="0" borderId="0" xfId="0" applyFont="1" applyBorder="1" applyAlignment="1">
      <alignment horizontal="justify"/>
    </xf>
    <xf numFmtId="0" fontId="5" fillId="0" borderId="5" xfId="0" applyFont="1" applyBorder="1" applyAlignment="1">
      <alignment horizontal="justify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shrinkToFit="1"/>
    </xf>
    <xf numFmtId="38" fontId="5" fillId="0" borderId="0" xfId="1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176" fontId="5" fillId="0" borderId="7" xfId="0" applyNumberFormat="1" applyFont="1" applyBorder="1"/>
    <xf numFmtId="0" fontId="5" fillId="0" borderId="8" xfId="0" applyFont="1" applyBorder="1" applyAlignment="1">
      <alignment horizontal="center" vertical="center"/>
    </xf>
    <xf numFmtId="177" fontId="5" fillId="0" borderId="9" xfId="0" applyNumberFormat="1" applyFont="1" applyBorder="1"/>
    <xf numFmtId="0" fontId="10" fillId="0" borderId="0" xfId="0" applyFont="1"/>
    <xf numFmtId="0" fontId="11" fillId="0" borderId="0" xfId="0" applyFont="1"/>
    <xf numFmtId="49" fontId="5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justify"/>
    </xf>
    <xf numFmtId="0" fontId="5" fillId="0" borderId="5" xfId="0" applyFont="1" applyFill="1" applyBorder="1" applyAlignment="1">
      <alignment horizontal="justify"/>
    </xf>
    <xf numFmtId="0" fontId="5" fillId="4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5" borderId="0" xfId="0" applyFont="1" applyFill="1"/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/>
    <xf numFmtId="0" fontId="14" fillId="0" borderId="0" xfId="0" applyFont="1" applyBorder="1"/>
    <xf numFmtId="49" fontId="5" fillId="0" borderId="0" xfId="0" applyNumberFormat="1" applyFont="1" applyBorder="1" applyAlignment="1">
      <alignment horizontal="justify"/>
    </xf>
    <xf numFmtId="49" fontId="5" fillId="0" borderId="5" xfId="0" applyNumberFormat="1" applyFont="1" applyBorder="1" applyAlignment="1">
      <alignment horizontal="justify"/>
    </xf>
    <xf numFmtId="0" fontId="5" fillId="0" borderId="0" xfId="0" applyFont="1" applyBorder="1" applyAlignment="1">
      <alignment horizontal="justify" vertical="center"/>
    </xf>
    <xf numFmtId="0" fontId="5" fillId="0" borderId="1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6" borderId="0" xfId="0" applyFont="1" applyFill="1"/>
    <xf numFmtId="38" fontId="5" fillId="6" borderId="0" xfId="0" applyNumberFormat="1" applyFont="1" applyFill="1"/>
    <xf numFmtId="0" fontId="5" fillId="0" borderId="11" xfId="0" applyFont="1" applyBorder="1"/>
    <xf numFmtId="0" fontId="5" fillId="0" borderId="12" xfId="0" applyFont="1" applyBorder="1" applyAlignment="1">
      <alignment horizontal="justify"/>
    </xf>
    <xf numFmtId="0" fontId="5" fillId="0" borderId="13" xfId="0" applyFont="1" applyBorder="1" applyAlignment="1">
      <alignment horizontal="justify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distributed" vertical="center" shrinkToFit="1"/>
    </xf>
    <xf numFmtId="0" fontId="9" fillId="0" borderId="0" xfId="2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190500</xdr:rowOff>
    </xdr:from>
    <xdr:to>
      <xdr:col>3</xdr:col>
      <xdr:colOff>83670</xdr:colOff>
      <xdr:row>5</xdr:row>
      <xdr:rowOff>139700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23875" y="1019175"/>
          <a:ext cx="544045" cy="581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　紙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貼　付</a:t>
          </a:r>
          <a:endParaRPr lang="ja-JP" altLang="en-U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s-01\13_ict&#25126;&#30053;&#25512;&#36914;&#25285;&#24403;&#35506;\10_&#12510;&#12452;&#12490;&#12531;&#12496;&#12540;&#21046;&#24230;\01_&#12510;&#12452;&#12461;&#12540;&#12503;&#12521;&#12483;&#12488;&#12501;&#12457;&#12540;&#12512;\01_&#26045;&#31574;&#26908;&#35342;&#35519;&#25972;\R&#65300;&#24180;&#24230;\01_&#9679;&#9679;&#65288;R4.4&#26376;&#65374;R5.2&#26376;&#26411;&#65289;&#20181;&#27096;&#26360;&#31561;\03_&#20837;&#26413;\02_&#31532;1&#27425;&#20282;\10_&#19968;&#33324;&#31478;&#20105;&#20837;&#26413;&#21442;&#21152;&#36039;&#26684;&#30003;&#35531;&#26360;&#12539;&#20837;&#26413;&#26360;&#12539;&#22996;&#20219;&#2936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義"/>
      <sheetName val="契約締結伺（第2次伺）"/>
      <sheetName val="役務の調達伺（第１次伺）"/>
      <sheetName val="指名通知書"/>
      <sheetName val="入札等辞退届"/>
      <sheetName val="入札参加資格確認申請書"/>
      <sheetName val="入札書"/>
      <sheetName val="見積書"/>
      <sheetName val="委任状"/>
      <sheetName val="契約書（総価契約用）"/>
      <sheetName val="請書"/>
      <sheetName val="執行調書"/>
      <sheetName val="執行調書(閲覧・公表用）"/>
      <sheetName val="予定価格調書"/>
      <sheetName val="一般競争入札参加資格条件等調書"/>
      <sheetName val="見積参加者選考調書（特定随意契約）"/>
      <sheetName val="見積参加者選考調書（特定随意契約）閲覧・公表用"/>
      <sheetName val="指名競争入札（見積合せ）参加者選考調書"/>
      <sheetName val="指名競争入札（見積合せ）参加者選考調書_閲覧・公表用"/>
    </sheetNames>
    <sheetDataSet>
      <sheetData sheetId="0">
        <row r="11">
          <cell r="D11" t="str">
            <v>マイキーID設定及びマイナポイント申込み支援等業務</v>
          </cell>
        </row>
        <row r="21">
          <cell r="D21" t="str">
            <v>株式会社ＭＡＹＡ　ＳＴＡＦＦＩＮＧ　北海道支店</v>
          </cell>
          <cell r="E21" t="str">
            <v>060-0042</v>
          </cell>
          <cell r="F21" t="str">
            <v>中央区大通西３－６北海道新聞社ビル北一条館２Ｆ</v>
          </cell>
          <cell r="I21" t="str">
            <v>支店長 下井　智徳</v>
          </cell>
        </row>
        <row r="22">
          <cell r="D22" t="str">
            <v>株式会社フルキャスト</v>
          </cell>
          <cell r="E22" t="str">
            <v>141-0031</v>
          </cell>
          <cell r="F22" t="str">
            <v>東京都品川区西五反田８丁目９番５</v>
          </cell>
          <cell r="I22" t="str">
            <v xml:space="preserve">代表取締役 坂巻　一樹
</v>
          </cell>
        </row>
        <row r="23">
          <cell r="D23" t="str">
            <v>株式会社ヒューマントラスト</v>
          </cell>
          <cell r="E23" t="str">
            <v>060-0005</v>
          </cell>
          <cell r="F23" t="str">
            <v>札幌市中央区北５条西２丁目５番地　JRタワーオフィスプラザさっぽろ１７階</v>
          </cell>
          <cell r="I23" t="str">
            <v>営業本部本部長　渡辺　恵三</v>
          </cell>
        </row>
        <row r="24">
          <cell r="D24" t="str">
            <v>株式会社ヒト・コミュニケーションズ</v>
          </cell>
          <cell r="E24" t="str">
            <v>170-0013</v>
          </cell>
          <cell r="F24" t="str">
            <v>東京都豊島区東池袋１丁目９－６</v>
          </cell>
          <cell r="I24" t="str">
            <v>代表取締役社長　安井　豊明</v>
          </cell>
        </row>
        <row r="25">
          <cell r="D25" t="str">
            <v>キャリアバンク株式会社</v>
          </cell>
          <cell r="E25" t="str">
            <v>060-0005</v>
          </cell>
          <cell r="F25" t="str">
            <v>中央区北５条西５丁目７ｓａｐｐｏｒｏ５５</v>
          </cell>
          <cell r="I25" t="str">
            <v>代表取締役　佐藤　良雄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R15" t="str">
            <v>○</v>
          </cell>
          <cell r="S15" t="str">
            <v>株式会社ＭＡＹＡ　ＳＴＡＦＦＩＮＧ　北海道支店</v>
          </cell>
        </row>
        <row r="16">
          <cell r="R16" t="str">
            <v/>
          </cell>
          <cell r="S16" t="str">
            <v>株式会社フルキャスト</v>
          </cell>
        </row>
        <row r="17">
          <cell r="R17" t="str">
            <v/>
          </cell>
          <cell r="S17" t="str">
            <v>株式会社ヒューマントラスト</v>
          </cell>
          <cell r="T17" t="str">
            <v/>
          </cell>
        </row>
        <row r="18">
          <cell r="R18" t="str">
            <v/>
          </cell>
          <cell r="S18" t="str">
            <v>株式会社ヒト・コミュニケーションズ</v>
          </cell>
          <cell r="T18" t="str">
            <v/>
          </cell>
        </row>
        <row r="19">
          <cell r="R19" t="str">
            <v/>
          </cell>
          <cell r="S19" t="str">
            <v>キャリアバンク株式会社</v>
          </cell>
          <cell r="T19" t="str">
            <v/>
          </cell>
        </row>
        <row r="20">
          <cell r="R20" t="str">
            <v/>
          </cell>
          <cell r="S20" t="str">
            <v/>
          </cell>
          <cell r="T20" t="str">
            <v/>
          </cell>
        </row>
        <row r="21">
          <cell r="R21" t="str">
            <v/>
          </cell>
          <cell r="S21" t="str">
            <v/>
          </cell>
          <cell r="T21" t="str">
            <v/>
          </cell>
        </row>
        <row r="22">
          <cell r="R22" t="str">
            <v/>
          </cell>
          <cell r="S22" t="str">
            <v/>
          </cell>
          <cell r="T22" t="str">
            <v/>
          </cell>
        </row>
        <row r="23">
          <cell r="R23" t="str">
            <v/>
          </cell>
          <cell r="S23" t="str">
            <v/>
          </cell>
          <cell r="T23" t="str">
            <v/>
          </cell>
        </row>
        <row r="24">
          <cell r="R24" t="str">
            <v/>
          </cell>
          <cell r="S24" t="str">
            <v/>
          </cell>
          <cell r="T24" t="str">
            <v/>
          </cell>
        </row>
        <row r="25">
          <cell r="R25" t="str">
            <v/>
          </cell>
          <cell r="S25" t="str">
            <v/>
          </cell>
          <cell r="T25" t="str">
            <v/>
          </cell>
        </row>
        <row r="26">
          <cell r="R26" t="str">
            <v/>
          </cell>
          <cell r="S26" t="str">
            <v/>
          </cell>
          <cell r="T26" t="str">
            <v/>
          </cell>
        </row>
        <row r="27">
          <cell r="R27" t="str">
            <v/>
          </cell>
          <cell r="S27" t="str">
            <v/>
          </cell>
          <cell r="T27" t="str">
            <v/>
          </cell>
        </row>
        <row r="28">
          <cell r="R28" t="str">
            <v/>
          </cell>
          <cell r="S28" t="str">
            <v/>
          </cell>
          <cell r="T28" t="str">
            <v/>
          </cell>
        </row>
        <row r="29">
          <cell r="R29" t="str">
            <v/>
          </cell>
          <cell r="S29" t="str">
            <v/>
          </cell>
          <cell r="T29" t="str">
            <v/>
          </cell>
        </row>
        <row r="30">
          <cell r="R30" t="str">
            <v/>
          </cell>
          <cell r="S30" t="str">
            <v/>
          </cell>
          <cell r="T30" t="str">
            <v/>
          </cell>
        </row>
        <row r="31">
          <cell r="R31" t="str">
            <v/>
          </cell>
          <cell r="S31" t="str">
            <v/>
          </cell>
          <cell r="T31" t="str">
            <v/>
          </cell>
        </row>
        <row r="33">
          <cell r="R33" t="str">
            <v/>
          </cell>
          <cell r="S33" t="str">
            <v/>
          </cell>
          <cell r="T33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FF00"/>
  </sheetPr>
  <dimension ref="A1:AI158"/>
  <sheetViews>
    <sheetView tabSelected="1" view="pageBreakPreview" zoomScale="85" zoomScaleNormal="100" zoomScaleSheetLayoutView="85" workbookViewId="0">
      <selection activeCell="G18" sqref="G18:R18"/>
    </sheetView>
  </sheetViews>
  <sheetFormatPr defaultColWidth="8.54296875" defaultRowHeight="19.399999999999999" customHeight="1" x14ac:dyDescent="0.2"/>
  <cols>
    <col min="1" max="1" width="5.26953125" style="1" customWidth="1"/>
    <col min="2" max="7" width="4.7265625" style="1" customWidth="1"/>
    <col min="8" max="8" width="3.7265625" style="1" customWidth="1"/>
    <col min="9" max="9" width="2.7265625" style="1" customWidth="1"/>
    <col min="10" max="10" width="5.81640625" style="1" customWidth="1"/>
    <col min="11" max="11" width="5.54296875" style="1" customWidth="1"/>
    <col min="12" max="12" width="1.7265625" style="1" customWidth="1"/>
    <col min="13" max="13" width="6.26953125" style="1" customWidth="1"/>
    <col min="14" max="14" width="7.26953125" style="1" customWidth="1"/>
    <col min="15" max="17" width="4.7265625" style="1" customWidth="1"/>
    <col min="18" max="18" width="3" style="1" customWidth="1"/>
    <col min="19" max="19" width="1.7265625" style="1" customWidth="1"/>
    <col min="20" max="21" width="4.7265625" style="1" hidden="1" customWidth="1"/>
    <col min="22" max="22" width="10.81640625" style="1" hidden="1" customWidth="1"/>
    <col min="23" max="23" width="0" style="1" hidden="1" customWidth="1"/>
    <col min="24" max="24" width="25.7265625" style="1" hidden="1" customWidth="1"/>
    <col min="25" max="30" width="0" style="1" hidden="1" customWidth="1"/>
    <col min="31" max="31" width="9.1796875" style="1" hidden="1" customWidth="1"/>
    <col min="32" max="32" width="31.7265625" style="1" hidden="1" customWidth="1"/>
    <col min="33" max="33" width="16.453125" style="1" hidden="1" customWidth="1"/>
    <col min="34" max="34" width="49.26953125" style="1" hidden="1" customWidth="1"/>
    <col min="35" max="35" width="29" style="1" hidden="1" customWidth="1"/>
    <col min="36" max="16384" width="8.54296875" style="1"/>
  </cols>
  <sheetData>
    <row r="1" spans="1:35" ht="30" customHeight="1" x14ac:dyDescent="0.2">
      <c r="A1" s="67" t="s">
        <v>0</v>
      </c>
      <c r="B1" s="67"/>
      <c r="C1" s="67"/>
      <c r="D1" s="67"/>
      <c r="E1" s="67"/>
      <c r="F1" s="67"/>
      <c r="G1" s="67"/>
      <c r="H1" s="68" t="s">
        <v>40</v>
      </c>
      <c r="I1" s="68"/>
      <c r="J1" s="68"/>
      <c r="K1" s="68"/>
      <c r="L1" s="68"/>
    </row>
    <row r="2" spans="1:35" ht="16.5" customHeight="1" x14ac:dyDescent="0.45">
      <c r="B2" s="2" t="s">
        <v>1</v>
      </c>
      <c r="C2" s="2"/>
      <c r="D2" s="2"/>
      <c r="E2" s="2"/>
      <c r="F2" s="2"/>
      <c r="G2" s="2"/>
      <c r="H2" s="69"/>
      <c r="I2" s="69"/>
      <c r="J2" s="69"/>
      <c r="K2" s="69"/>
      <c r="L2" s="69"/>
      <c r="M2" s="2"/>
      <c r="N2" s="2"/>
      <c r="O2" s="2"/>
      <c r="P2" s="2"/>
      <c r="Q2" s="2"/>
      <c r="R2" s="2"/>
      <c r="S2" s="2"/>
      <c r="T2" s="2"/>
      <c r="U2" s="2"/>
      <c r="X2" s="3"/>
    </row>
    <row r="3" spans="1:35" ht="19.399999999999999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X3" s="7" t="s">
        <v>2</v>
      </c>
    </row>
    <row r="4" spans="1:35" ht="19.399999999999999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9"/>
      <c r="U4" s="9"/>
      <c r="V4" s="11"/>
    </row>
    <row r="5" spans="1:35" ht="30" x14ac:dyDescent="0.4">
      <c r="A5" s="70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  <c r="T5" s="12"/>
      <c r="U5" s="12"/>
      <c r="V5" s="11"/>
    </row>
    <row r="6" spans="1:35" ht="19.399999999999999" customHeight="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  <c r="T6" s="9"/>
      <c r="U6" s="9"/>
      <c r="V6" s="11"/>
    </row>
    <row r="7" spans="1:35" ht="19.399999999999999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9"/>
      <c r="U7" s="9"/>
      <c r="V7" s="11"/>
    </row>
    <row r="8" spans="1:35" ht="19.399999999999999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9"/>
      <c r="U8" s="9"/>
      <c r="V8" s="11"/>
    </row>
    <row r="9" spans="1:35" ht="19.399999999999999" customHeight="1" x14ac:dyDescent="0.2">
      <c r="A9" s="8"/>
      <c r="B9" s="51" t="s">
        <v>4</v>
      </c>
      <c r="C9" s="51"/>
      <c r="D9" s="51"/>
      <c r="E9" s="51"/>
      <c r="F9" s="56" t="s">
        <v>42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73"/>
      <c r="T9" s="13"/>
      <c r="U9" s="66" t="s">
        <v>5</v>
      </c>
      <c r="V9" s="66"/>
      <c r="W9" s="66"/>
    </row>
    <row r="10" spans="1:35" ht="19.399999999999999" customHeight="1" x14ac:dyDescent="0.2">
      <c r="A10" s="8"/>
      <c r="B10" s="9"/>
      <c r="C10" s="9"/>
      <c r="D10" s="9"/>
      <c r="E10" s="9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73"/>
      <c r="T10" s="9"/>
      <c r="U10" s="66" t="s">
        <v>6</v>
      </c>
      <c r="V10" s="66"/>
      <c r="W10" s="66"/>
      <c r="X10" s="14"/>
    </row>
    <row r="11" spans="1:35" ht="8.25" customHeight="1" x14ac:dyDescent="0.2">
      <c r="A11" s="8"/>
      <c r="B11" s="9"/>
      <c r="C11" s="9"/>
      <c r="D11" s="9"/>
      <c r="E11" s="9"/>
      <c r="F11" s="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0"/>
      <c r="T11" s="9"/>
      <c r="U11" s="9"/>
      <c r="V11" s="11"/>
      <c r="AE11" s="58" t="s">
        <v>7</v>
      </c>
      <c r="AF11" s="58"/>
      <c r="AG11" s="58"/>
    </row>
    <row r="12" spans="1:35" ht="19.399999999999999" customHeight="1" x14ac:dyDescent="0.2">
      <c r="A12" s="8"/>
      <c r="B12" s="53" t="s">
        <v>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10"/>
      <c r="T12" s="9"/>
      <c r="V12" s="11"/>
      <c r="AE12" s="59"/>
      <c r="AF12" s="59"/>
      <c r="AG12" s="60"/>
    </row>
    <row r="13" spans="1:35" ht="19.399999999999999" customHeight="1" thickBot="1" x14ac:dyDescent="0.25">
      <c r="A13" s="8"/>
      <c r="B13" s="53" t="str">
        <f>IF(X9="","　　　　　　　　　　　　　　（以下「受託者」という。）は、",LEFT(X9&amp;"（以下「受託者」という。）は、次のとおり契約を締結する。",34))</f>
        <v>　　　　　　　　　　　　　　（以下「受託者」という。）は、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16"/>
      <c r="T13" s="17"/>
      <c r="U13" s="18" t="s">
        <v>9</v>
      </c>
      <c r="V13" s="17"/>
      <c r="AE13" s="19" t="str">
        <f>[1]執行調書!R15</f>
        <v>○</v>
      </c>
      <c r="AF13" s="20" t="str">
        <f>[1]執行調書!S15</f>
        <v>株式会社ＭＡＹＡ　ＳＴＡＦＦＩＮＧ　北海道支店</v>
      </c>
      <c r="AG13" s="21">
        <v>6510000</v>
      </c>
      <c r="AH13" s="20" t="str">
        <f>VLOOKUP(AF13,[1]定義!$D$21:$I$40,3,FALSE)</f>
        <v>中央区大通西３－６北海道新聞社ビル北一条館２Ｆ</v>
      </c>
      <c r="AI13" s="20" t="str">
        <f>VLOOKUP(AF13,[1]定義!$D$21:$I$40,6,FALSE)</f>
        <v>支店長 下井　智徳</v>
      </c>
    </row>
    <row r="14" spans="1:35" ht="19.399999999999999" customHeight="1" thickBot="1" x14ac:dyDescent="0.25">
      <c r="A14" s="8"/>
      <c r="B14" s="53" t="str">
        <f>IF(X9="","次のとおり契約する。",IF(LEN("　"&amp;X9&amp;"（以下「受託者」という。）は、次のとおり契約を締結する。")&gt;34,RIGHT("次のとおり契約を締結する。",(LEN(X9&amp;"（以下「受託者」という。）は、次のとおり契約を締結する。")-34)),""))</f>
        <v>次のとおり契約する。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10"/>
      <c r="T14" s="9"/>
      <c r="V14" s="18"/>
      <c r="W14" s="22" t="s">
        <v>10</v>
      </c>
      <c r="X14" s="23"/>
      <c r="Y14" s="24" t="s">
        <v>11</v>
      </c>
      <c r="AE14" s="19" t="str">
        <f>[1]執行調書!R16</f>
        <v/>
      </c>
      <c r="AF14" s="20" t="str">
        <f>[1]執行調書!S16</f>
        <v>株式会社フルキャスト</v>
      </c>
      <c r="AG14" s="21"/>
      <c r="AH14" s="20" t="str">
        <f>VLOOKUP(AF14,[1]定義!$D$21:$I$40,3,FALSE)</f>
        <v>東京都品川区西五反田８丁目９番５</v>
      </c>
      <c r="AI14" s="20" t="str">
        <f>VLOOKUP(AF14,[1]定義!$D$21:$I$40,6,FALSE)</f>
        <v xml:space="preserve">代表取締役 坂巻　一樹
</v>
      </c>
    </row>
    <row r="15" spans="1:35" ht="19.399999999999999" customHeight="1" thickBo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V15" s="18"/>
      <c r="W15" s="22" t="s">
        <v>12</v>
      </c>
      <c r="X15" s="23">
        <v>44469</v>
      </c>
      <c r="Y15" s="25" t="s">
        <v>13</v>
      </c>
      <c r="AE15" s="19" t="str">
        <f>[1]執行調書!R17</f>
        <v/>
      </c>
      <c r="AF15" s="20" t="str">
        <f>[1]執行調書!S17</f>
        <v>株式会社ヒューマントラスト</v>
      </c>
      <c r="AG15" s="21" t="str">
        <f>[1]執行調書!T17</f>
        <v/>
      </c>
      <c r="AH15" s="20" t="str">
        <f>VLOOKUP(AF15,[1]定義!$D$21:$I$40,3,FALSE)</f>
        <v>札幌市中央区北５条西２丁目５番地　JRタワーオフィスプラザさっぽろ１７階</v>
      </c>
      <c r="AI15" s="20" t="str">
        <f>VLOOKUP(AF15,[1]定義!$D$21:$I$40,6,FALSE)</f>
        <v>営業本部本部長　渡辺　恵三</v>
      </c>
    </row>
    <row r="16" spans="1:35" ht="19.399999999999999" customHeight="1" x14ac:dyDescent="0.25">
      <c r="A16" s="8"/>
      <c r="B16" s="26" t="s">
        <v>14</v>
      </c>
      <c r="C16" s="53" t="s">
        <v>15</v>
      </c>
      <c r="D16" s="53"/>
      <c r="E16" s="53"/>
      <c r="F16" s="18"/>
      <c r="G16" s="53" t="str">
        <f>IF(X10=""," 金　　 　　　　　　　　　　　　　　　　　円"," 金 "&amp;DBCS(TEXT(X10*1.1,"#,##0")&amp;" 円"))</f>
        <v xml:space="preserve"> 金　　 　　　　　　　　　　　　　　　　　円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10"/>
      <c r="T16" s="9"/>
      <c r="U16" s="9"/>
      <c r="V16" s="11"/>
      <c r="X16" s="27"/>
      <c r="AE16" s="19" t="str">
        <f>[1]執行調書!R18</f>
        <v/>
      </c>
      <c r="AF16" s="20" t="str">
        <f>[1]執行調書!S18</f>
        <v>株式会社ヒト・コミュニケーションズ</v>
      </c>
      <c r="AG16" s="21" t="str">
        <f>[1]執行調書!T18</f>
        <v/>
      </c>
      <c r="AH16" s="20" t="str">
        <f>VLOOKUP(AF16,[1]定義!$D$21:$I$40,3,FALSE)</f>
        <v>東京都豊島区東池袋１丁目９－６</v>
      </c>
      <c r="AI16" s="20" t="str">
        <f>VLOOKUP(AF16,[1]定義!$D$21:$I$40,6,FALSE)</f>
        <v>代表取締役社長　安井　豊明</v>
      </c>
    </row>
    <row r="17" spans="1:35" ht="19.399999999999999" customHeight="1" x14ac:dyDescent="0.25">
      <c r="A17" s="8"/>
      <c r="B17" s="15"/>
      <c r="C17" s="28"/>
      <c r="D17" s="28"/>
      <c r="E17" s="28"/>
      <c r="F17" s="61" t="s">
        <v>16</v>
      </c>
      <c r="G17" s="61"/>
      <c r="H17" s="61"/>
      <c r="I17" s="61"/>
      <c r="J17" s="61"/>
      <c r="K17" s="61"/>
      <c r="L17" s="61"/>
      <c r="M17" s="61"/>
      <c r="N17" s="62" t="str">
        <f>IF(X10="","　　　　　　　 円）",DBCS(TEXT(X10*0.1,"#,##0"))&amp;" 円）")</f>
        <v>　　　　　　　 円）</v>
      </c>
      <c r="O17" s="62"/>
      <c r="P17" s="62"/>
      <c r="Q17" s="62"/>
      <c r="R17" s="62"/>
      <c r="S17" s="63"/>
      <c r="T17" s="28"/>
      <c r="U17" s="28"/>
      <c r="V17" s="11"/>
      <c r="X17" s="27"/>
      <c r="Y17" s="18"/>
      <c r="AE17" s="19" t="str">
        <f>[1]執行調書!R19</f>
        <v/>
      </c>
      <c r="AF17" s="20" t="str">
        <f>[1]執行調書!S19</f>
        <v>キャリアバンク株式会社</v>
      </c>
      <c r="AG17" s="21" t="str">
        <f>[1]執行調書!T19</f>
        <v/>
      </c>
      <c r="AH17" s="20" t="str">
        <f>VLOOKUP(AF17,[1]定義!$D$21:$I$40,3,FALSE)</f>
        <v>中央区北５条西５丁目７ｓａｐｐｏｒｏ５５</v>
      </c>
      <c r="AI17" s="20" t="str">
        <f>VLOOKUP(AF17,[1]定義!$D$21:$I$40,6,FALSE)</f>
        <v>代表取締役　佐藤　良雄</v>
      </c>
    </row>
    <row r="18" spans="1:35" ht="19.399999999999999" customHeight="1" x14ac:dyDescent="0.2">
      <c r="A18" s="8"/>
      <c r="B18" s="26" t="s">
        <v>17</v>
      </c>
      <c r="C18" s="64" t="s">
        <v>18</v>
      </c>
      <c r="D18" s="64"/>
      <c r="E18" s="64"/>
      <c r="F18" s="29"/>
      <c r="G18" s="65" t="s">
        <v>44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30"/>
      <c r="T18" s="31"/>
      <c r="U18" s="1" t="s">
        <v>19</v>
      </c>
      <c r="V18" s="11"/>
      <c r="AE18" s="19" t="str">
        <f>[1]執行調書!R20</f>
        <v/>
      </c>
      <c r="AF18" s="20" t="str">
        <f>[1]執行調書!S20</f>
        <v/>
      </c>
      <c r="AG18" s="21" t="str">
        <f>[1]執行調書!T20</f>
        <v/>
      </c>
      <c r="AH18" s="20" t="e">
        <f>VLOOKUP(AF18,[1]定義!$D$21:$I$40,3,FALSE)</f>
        <v>#N/A</v>
      </c>
      <c r="AI18" s="20" t="e">
        <f>VLOOKUP(AF18,[1]定義!$D$21:$I$40,6,FALSE)</f>
        <v>#N/A</v>
      </c>
    </row>
    <row r="19" spans="1:35" ht="19.399999999999999" customHeight="1" thickBot="1" x14ac:dyDescent="0.25">
      <c r="A19" s="8"/>
      <c r="B19" s="32"/>
      <c r="C19" s="29"/>
      <c r="D19" s="29"/>
      <c r="E19" s="29"/>
      <c r="F19" s="29"/>
      <c r="G19" s="64" t="s">
        <v>41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30"/>
      <c r="T19" s="31"/>
      <c r="U19" s="1" t="s">
        <v>20</v>
      </c>
      <c r="V19" s="11"/>
      <c r="Y19" s="17"/>
      <c r="AE19" s="19" t="str">
        <f>[1]執行調書!R21</f>
        <v/>
      </c>
      <c r="AF19" s="20" t="str">
        <f>[1]執行調書!S21</f>
        <v/>
      </c>
      <c r="AG19" s="21" t="str">
        <f>[1]執行調書!T21</f>
        <v/>
      </c>
      <c r="AH19" s="20" t="e">
        <f>VLOOKUP(AF19,[1]定義!$D$21:$I$40,3,FALSE)</f>
        <v>#N/A</v>
      </c>
      <c r="AI19" s="20" t="e">
        <f>VLOOKUP(AF19,[1]定義!$D$21:$I$40,6,FALSE)</f>
        <v>#N/A</v>
      </c>
    </row>
    <row r="20" spans="1:35" ht="19.399999999999999" customHeight="1" thickBot="1" x14ac:dyDescent="0.25">
      <c r="A20" s="8"/>
      <c r="B20" s="26" t="s">
        <v>21</v>
      </c>
      <c r="C20" s="53" t="s">
        <v>22</v>
      </c>
      <c r="D20" s="53"/>
      <c r="E20" s="53"/>
      <c r="F20" s="53"/>
      <c r="G20" s="64" t="s">
        <v>23</v>
      </c>
      <c r="H20" s="64"/>
      <c r="I20" s="64"/>
      <c r="J20" s="64"/>
      <c r="K20" s="64"/>
      <c r="L20" s="64"/>
      <c r="M20" s="64"/>
      <c r="N20" s="64"/>
      <c r="O20" s="64"/>
      <c r="P20" s="33"/>
      <c r="Q20" s="33"/>
      <c r="R20" s="33"/>
      <c r="S20" s="30"/>
      <c r="T20" s="31"/>
      <c r="U20" s="34" t="str">
        <f>" 金 "&amp;DBCS(TEXT(V20,"#,###0"))&amp;" 円"</f>
        <v xml:space="preserve"> 金 ０ 円</v>
      </c>
      <c r="V20" s="35"/>
      <c r="W20" s="36" t="s">
        <v>24</v>
      </c>
      <c r="X20" s="37"/>
      <c r="AE20" s="19" t="str">
        <f>[1]執行調書!R22</f>
        <v/>
      </c>
      <c r="AF20" s="20" t="str">
        <f>[1]執行調書!S22</f>
        <v/>
      </c>
      <c r="AG20" s="21" t="str">
        <f>[1]執行調書!T22</f>
        <v/>
      </c>
      <c r="AH20" s="20" t="e">
        <f>VLOOKUP(AF20,[1]定義!$D$21:$I$40,3,FALSE)</f>
        <v>#N/A</v>
      </c>
      <c r="AI20" s="20" t="e">
        <f>VLOOKUP(AF20,[1]定義!$D$21:$I$40,6,FALSE)</f>
        <v>#N/A</v>
      </c>
    </row>
    <row r="21" spans="1:35" ht="19.399999999999999" customHeight="1" x14ac:dyDescent="0.2">
      <c r="A21" s="8"/>
      <c r="B21" s="26" t="s">
        <v>25</v>
      </c>
      <c r="C21" s="53" t="s">
        <v>26</v>
      </c>
      <c r="D21" s="53"/>
      <c r="E21" s="53"/>
      <c r="F21" s="53"/>
      <c r="G21" s="53" t="s">
        <v>27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10"/>
      <c r="T21" s="9"/>
      <c r="U21" s="9"/>
      <c r="V21" s="38" t="s">
        <v>28</v>
      </c>
      <c r="AE21" s="19" t="str">
        <f>[1]執行調書!R23</f>
        <v/>
      </c>
      <c r="AF21" s="20" t="str">
        <f>[1]執行調書!S23</f>
        <v/>
      </c>
      <c r="AG21" s="21" t="str">
        <f>[1]執行調書!T23</f>
        <v/>
      </c>
      <c r="AH21" s="20" t="e">
        <f>VLOOKUP(AF21,[1]定義!$D$21:$I$40,3,FALSE)</f>
        <v>#N/A</v>
      </c>
      <c r="AI21" s="20" t="e">
        <f>VLOOKUP(AF21,[1]定義!$D$21:$I$40,6,FALSE)</f>
        <v>#N/A</v>
      </c>
    </row>
    <row r="22" spans="1:35" ht="19.399999999999999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  <c r="T22" s="9"/>
      <c r="U22" s="9"/>
      <c r="V22" s="11"/>
      <c r="AE22" s="19" t="str">
        <f>[1]執行調書!R24</f>
        <v/>
      </c>
      <c r="AF22" s="20" t="str">
        <f>[1]執行調書!S24</f>
        <v/>
      </c>
      <c r="AG22" s="21" t="str">
        <f>[1]執行調書!T24</f>
        <v/>
      </c>
      <c r="AH22" s="20" t="e">
        <f>VLOOKUP(AF22,[1]定義!$D$21:$I$40,3,FALSE)</f>
        <v>#N/A</v>
      </c>
      <c r="AI22" s="20" t="e">
        <f>VLOOKUP(AF22,[1]定義!$D$21:$I$40,6,FALSE)</f>
        <v>#N/A</v>
      </c>
    </row>
    <row r="23" spans="1:35" ht="19.399999999999999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9"/>
      <c r="U23" s="9"/>
      <c r="V23" s="11"/>
      <c r="AE23" s="19" t="str">
        <f>[1]執行調書!R25</f>
        <v/>
      </c>
      <c r="AF23" s="20" t="str">
        <f>[1]執行調書!S25</f>
        <v/>
      </c>
      <c r="AG23" s="21" t="str">
        <f>[1]執行調書!T25</f>
        <v/>
      </c>
      <c r="AH23" s="20" t="e">
        <f>VLOOKUP(AF23,[1]定義!$D$21:$I$40,3,FALSE)</f>
        <v>#N/A</v>
      </c>
      <c r="AI23" s="20" t="e">
        <f>VLOOKUP(AF23,[1]定義!$D$21:$I$40,6,FALSE)</f>
        <v>#N/A</v>
      </c>
    </row>
    <row r="24" spans="1:35" ht="19.399999999999999" customHeight="1" x14ac:dyDescent="0.2">
      <c r="A24" s="8"/>
      <c r="B24" s="53" t="s">
        <v>29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10"/>
      <c r="T24" s="9"/>
      <c r="U24" s="9"/>
      <c r="V24" s="11"/>
      <c r="AE24" s="19" t="str">
        <f>[1]執行調書!R26</f>
        <v/>
      </c>
      <c r="AF24" s="20" t="str">
        <f>[1]執行調書!S26</f>
        <v/>
      </c>
      <c r="AG24" s="21" t="str">
        <f>[1]執行調書!T26</f>
        <v/>
      </c>
      <c r="AH24" s="20" t="e">
        <f>VLOOKUP(AF24,[1]定義!$D$21:$I$40,3,FALSE)</f>
        <v>#N/A</v>
      </c>
      <c r="AI24" s="20" t="e">
        <f>VLOOKUP(AF24,[1]定義!$D$21:$I$40,6,FALSE)</f>
        <v>#N/A</v>
      </c>
    </row>
    <row r="25" spans="1:35" ht="19.399999999999999" customHeight="1" x14ac:dyDescent="0.2">
      <c r="A25" s="8"/>
      <c r="B25" s="53" t="s">
        <v>30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10"/>
      <c r="T25" s="9"/>
      <c r="U25" s="9"/>
      <c r="V25" s="11"/>
      <c r="AE25" s="19" t="str">
        <f>[1]執行調書!R27</f>
        <v/>
      </c>
      <c r="AF25" s="20" t="str">
        <f>[1]執行調書!S27</f>
        <v/>
      </c>
      <c r="AG25" s="21" t="str">
        <f>[1]執行調書!T27</f>
        <v/>
      </c>
      <c r="AH25" s="20" t="e">
        <f>VLOOKUP(AF25,[1]定義!$D$21:$I$40,3,FALSE)</f>
        <v>#N/A</v>
      </c>
      <c r="AI25" s="20" t="e">
        <f>VLOOKUP(AF25,[1]定義!$D$21:$I$40,6,FALSE)</f>
        <v>#N/A</v>
      </c>
    </row>
    <row r="26" spans="1:35" ht="19.399999999999999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  <c r="V26" s="11"/>
      <c r="AE26" s="19" t="str">
        <f>[1]執行調書!R28</f>
        <v/>
      </c>
      <c r="AF26" s="20" t="str">
        <f>[1]執行調書!S28</f>
        <v/>
      </c>
      <c r="AG26" s="21" t="str">
        <f>[1]執行調書!T28</f>
        <v/>
      </c>
      <c r="AH26" s="20" t="e">
        <f>VLOOKUP(AF26,[1]定義!$D$21:$I$40,3,FALSE)</f>
        <v>#N/A</v>
      </c>
      <c r="AI26" s="20" t="e">
        <f>VLOOKUP(AF26,[1]定義!$D$21:$I$40,6,FALSE)</f>
        <v>#N/A</v>
      </c>
    </row>
    <row r="27" spans="1:35" ht="19.399999999999999" customHeight="1" x14ac:dyDescent="0.2">
      <c r="A27" s="8"/>
      <c r="B27" s="54" t="s">
        <v>43</v>
      </c>
      <c r="C27" s="54"/>
      <c r="D27" s="54"/>
      <c r="E27" s="54"/>
      <c r="F27" s="54"/>
      <c r="G27" s="54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39"/>
      <c r="U27" s="39"/>
      <c r="V27" s="11"/>
      <c r="AE27" s="19" t="e">
        <f>[1]執行調書!#REF!</f>
        <v>#REF!</v>
      </c>
      <c r="AF27" s="20" t="e">
        <f>[1]執行調書!#REF!</f>
        <v>#REF!</v>
      </c>
      <c r="AG27" s="21" t="e">
        <f>[1]執行調書!#REF!</f>
        <v>#REF!</v>
      </c>
      <c r="AH27" s="20" t="e">
        <f>VLOOKUP(AF27,[1]定義!$D$21:$I$40,3,FALSE)</f>
        <v>#REF!</v>
      </c>
      <c r="AI27" s="20" t="e">
        <f>VLOOKUP(AF27,[1]定義!$D$21:$I$40,6,FALSE)</f>
        <v>#REF!</v>
      </c>
    </row>
    <row r="28" spans="1:35" ht="19.399999999999999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  <c r="T28" s="9"/>
      <c r="U28" s="9"/>
      <c r="V28" s="11"/>
      <c r="AE28" s="19" t="str">
        <f>[1]執行調書!R29</f>
        <v/>
      </c>
      <c r="AF28" s="20" t="str">
        <f>[1]執行調書!S29</f>
        <v/>
      </c>
      <c r="AG28" s="21" t="str">
        <f>[1]執行調書!T29</f>
        <v/>
      </c>
      <c r="AH28" s="20" t="e">
        <f>VLOOKUP(AF28,[1]定義!$D$21:$I$40,3,FALSE)</f>
        <v>#N/A</v>
      </c>
      <c r="AI28" s="20" t="e">
        <f>VLOOKUP(AF28,[1]定義!$D$21:$I$40,6,FALSE)</f>
        <v>#N/A</v>
      </c>
    </row>
    <row r="29" spans="1:35" ht="19.399999999999999" customHeight="1" x14ac:dyDescent="0.2">
      <c r="A29" s="8"/>
      <c r="B29" s="41"/>
      <c r="C29" s="41"/>
      <c r="D29" s="41"/>
      <c r="E29" s="41"/>
      <c r="F29" s="41"/>
      <c r="G29" s="53" t="s">
        <v>31</v>
      </c>
      <c r="H29" s="53"/>
      <c r="I29" s="41"/>
      <c r="J29" s="53" t="s">
        <v>32</v>
      </c>
      <c r="K29" s="53"/>
      <c r="L29" s="53"/>
      <c r="M29" s="53"/>
      <c r="N29" s="53"/>
      <c r="O29" s="53"/>
      <c r="P29" s="53"/>
      <c r="Q29" s="53"/>
      <c r="R29" s="53"/>
      <c r="S29" s="55"/>
      <c r="T29" s="9"/>
      <c r="U29" s="9"/>
      <c r="V29" s="11"/>
      <c r="AE29" s="19" t="str">
        <f>[1]執行調書!R30</f>
        <v/>
      </c>
      <c r="AF29" s="20" t="str">
        <f>[1]執行調書!S30</f>
        <v/>
      </c>
      <c r="AG29" s="21" t="str">
        <f>[1]執行調書!T30</f>
        <v/>
      </c>
      <c r="AH29" s="20" t="e">
        <f>VLOOKUP(AF29,[1]定義!$D$21:$I$40,3,FALSE)</f>
        <v>#N/A</v>
      </c>
      <c r="AI29" s="20" t="e">
        <f>VLOOKUP(AF29,[1]定義!$D$21:$I$40,6,FALSE)</f>
        <v>#N/A</v>
      </c>
    </row>
    <row r="30" spans="1:35" ht="19.399999999999999" customHeight="1" x14ac:dyDescent="0.2">
      <c r="A30" s="8"/>
      <c r="B30" s="18"/>
      <c r="C30" s="41"/>
      <c r="D30" s="41"/>
      <c r="E30" s="41"/>
      <c r="F30" s="41"/>
      <c r="G30" s="11"/>
      <c r="H30" s="11"/>
      <c r="I30" s="18"/>
      <c r="J30" s="50" t="s">
        <v>33</v>
      </c>
      <c r="K30" s="50"/>
      <c r="L30" s="18"/>
      <c r="M30" s="18"/>
      <c r="N30" s="18"/>
      <c r="O30" s="18"/>
      <c r="P30" s="18"/>
      <c r="Q30" s="18"/>
      <c r="R30" s="18"/>
      <c r="S30" s="10"/>
      <c r="T30" s="9"/>
      <c r="U30" s="9"/>
      <c r="V30" s="11"/>
      <c r="AE30" s="19" t="str">
        <f>[1]執行調書!R31</f>
        <v/>
      </c>
      <c r="AF30" s="20" t="str">
        <f>[1]執行調書!S31</f>
        <v/>
      </c>
      <c r="AG30" s="21" t="str">
        <f>[1]執行調書!T31</f>
        <v/>
      </c>
      <c r="AH30" s="20" t="e">
        <f>VLOOKUP(AF30,[1]定義!$D$21:$I$40,3,FALSE)</f>
        <v>#N/A</v>
      </c>
      <c r="AI30" s="20" t="e">
        <f>VLOOKUP(AF30,[1]定義!$D$21:$I$40,6,FALSE)</f>
        <v>#N/A</v>
      </c>
    </row>
    <row r="31" spans="1:35" ht="19.399999999999999" customHeight="1" x14ac:dyDescent="0.2">
      <c r="A31" s="8"/>
      <c r="B31" s="11"/>
      <c r="C31" s="41"/>
      <c r="D31" s="41"/>
      <c r="E31" s="41"/>
      <c r="F31" s="41"/>
      <c r="G31" s="41"/>
      <c r="H31" s="41"/>
      <c r="I31" s="41"/>
      <c r="J31" s="50" t="s">
        <v>34</v>
      </c>
      <c r="K31" s="50"/>
      <c r="L31" s="41"/>
      <c r="M31" s="53" t="s">
        <v>35</v>
      </c>
      <c r="N31" s="53"/>
      <c r="O31" s="53"/>
      <c r="P31" s="53"/>
      <c r="Q31" s="53"/>
      <c r="R31" s="53"/>
      <c r="S31" s="10"/>
      <c r="T31" s="9"/>
      <c r="U31" s="9"/>
      <c r="V31" s="11"/>
      <c r="AE31" s="19" t="str">
        <f>[1]執行調書!R33</f>
        <v/>
      </c>
      <c r="AF31" s="20" t="str">
        <f>[1]執行調書!S33</f>
        <v/>
      </c>
      <c r="AG31" s="21" t="str">
        <f>[1]執行調書!T33</f>
        <v/>
      </c>
      <c r="AH31" s="20" t="e">
        <f>VLOOKUP(AF31,[1]定義!$D$21:$I$40,3,FALSE)</f>
        <v>#N/A</v>
      </c>
      <c r="AI31" s="20" t="e">
        <f>VLOOKUP(AF31,[1]定義!$D$21:$I$40,6,FALSE)</f>
        <v>#N/A</v>
      </c>
    </row>
    <row r="32" spans="1:35" ht="19.399999999999999" customHeight="1" x14ac:dyDescent="0.2">
      <c r="A32" s="8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10"/>
      <c r="T32" s="9"/>
      <c r="U32" s="9"/>
      <c r="V32" s="11"/>
      <c r="Y32" s="11"/>
      <c r="AE32" s="42"/>
      <c r="AF32" s="42"/>
      <c r="AG32" s="11"/>
    </row>
    <row r="33" spans="1:25" ht="18.75" customHeight="1" x14ac:dyDescent="0.2">
      <c r="A33" s="8"/>
      <c r="B33" s="43"/>
      <c r="C33" s="43"/>
      <c r="D33" s="43"/>
      <c r="E33" s="43"/>
      <c r="F33" s="43"/>
      <c r="G33" s="56" t="s">
        <v>5</v>
      </c>
      <c r="H33" s="56"/>
      <c r="I33" s="43"/>
      <c r="J33" s="50" t="s">
        <v>36</v>
      </c>
      <c r="K33" s="50"/>
      <c r="L33" s="43"/>
      <c r="M33" s="51" t="str">
        <f>IF(X9="","",VLOOKUP(X9,AF13:AI31,3,FALSE))</f>
        <v/>
      </c>
      <c r="N33" s="51"/>
      <c r="O33" s="51"/>
      <c r="P33" s="51"/>
      <c r="Q33" s="51"/>
      <c r="R33" s="51"/>
      <c r="S33" s="52"/>
      <c r="T33" s="44"/>
      <c r="U33" s="44"/>
      <c r="V33" s="44"/>
      <c r="X33" s="45"/>
      <c r="Y33" s="17"/>
    </row>
    <row r="34" spans="1:25" ht="18.75" customHeight="1" x14ac:dyDescent="0.2">
      <c r="A34" s="8"/>
      <c r="B34" s="41"/>
      <c r="C34" s="41"/>
      <c r="D34" s="41"/>
      <c r="E34" s="41"/>
      <c r="F34" s="41"/>
      <c r="G34" s="41"/>
      <c r="H34" s="41"/>
      <c r="I34" s="41"/>
      <c r="J34" s="57" t="s">
        <v>37</v>
      </c>
      <c r="K34" s="57"/>
      <c r="L34" s="41"/>
      <c r="M34" s="51" t="str">
        <f>IF(X9="","",VLOOKUP(X9,AF13:AI31,1,FALSE))</f>
        <v/>
      </c>
      <c r="N34" s="51"/>
      <c r="O34" s="51"/>
      <c r="P34" s="51"/>
      <c r="Q34" s="51"/>
      <c r="R34" s="51"/>
      <c r="S34" s="52"/>
      <c r="T34" s="9"/>
      <c r="U34" s="9"/>
      <c r="V34" s="11"/>
      <c r="X34" s="46"/>
      <c r="Y34" s="17"/>
    </row>
    <row r="35" spans="1:25" ht="19.399999999999999" customHeight="1" x14ac:dyDescent="0.2">
      <c r="A35" s="8"/>
      <c r="B35" s="18" t="str">
        <f>IF(X2="","","　　　　　　　　　　　　"&amp;X35)</f>
        <v/>
      </c>
      <c r="C35" s="18"/>
      <c r="D35" s="18"/>
      <c r="E35" s="18"/>
      <c r="F35" s="18"/>
      <c r="G35" s="18"/>
      <c r="H35" s="18"/>
      <c r="I35" s="18"/>
      <c r="J35" s="50" t="s">
        <v>38</v>
      </c>
      <c r="K35" s="50"/>
      <c r="L35" s="18"/>
      <c r="M35" s="51" t="str">
        <f>IF(X9="","",VLOOKUP(X9,AF13:AI31,4,FALSE))</f>
        <v/>
      </c>
      <c r="N35" s="51"/>
      <c r="O35" s="51"/>
      <c r="P35" s="51"/>
      <c r="Q35" s="51"/>
      <c r="R35" s="51"/>
      <c r="S35" s="52"/>
      <c r="T35" s="11"/>
      <c r="U35" s="11"/>
      <c r="V35" s="11"/>
      <c r="X35" s="45"/>
      <c r="Y35" s="17"/>
    </row>
    <row r="36" spans="1:25" ht="19.399999999999999" customHeight="1" x14ac:dyDescent="0.2">
      <c r="A36" s="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10"/>
      <c r="T36" s="9"/>
      <c r="U36" s="9"/>
      <c r="V36" s="11"/>
    </row>
    <row r="37" spans="1:25" ht="19.399999999999999" customHeight="1" x14ac:dyDescent="0.2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9"/>
      <c r="T37" s="9"/>
      <c r="U37" s="9"/>
      <c r="V37" s="11"/>
    </row>
    <row r="38" spans="1:25" ht="27.75" customHeight="1" x14ac:dyDescent="0.2">
      <c r="A38" s="1" t="s">
        <v>39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5" ht="19.399999999999999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1" spans="1:25" ht="18.75" customHeight="1" x14ac:dyDescent="0.2"/>
    <row r="42" spans="1:25" ht="18.75" customHeight="1" x14ac:dyDescent="0.2"/>
    <row r="43" spans="1:25" ht="18.75" customHeight="1" x14ac:dyDescent="0.2"/>
    <row r="44" spans="1:25" ht="18.75" customHeight="1" x14ac:dyDescent="0.2"/>
    <row r="45" spans="1:25" ht="18.75" customHeight="1" x14ac:dyDescent="0.2"/>
    <row r="46" spans="1:25" ht="18.75" customHeight="1" x14ac:dyDescent="0.2"/>
    <row r="47" spans="1:25" ht="18.75" customHeight="1" x14ac:dyDescent="0.2"/>
    <row r="48" spans="1:2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</sheetData>
  <mergeCells count="37">
    <mergeCell ref="U9:W9"/>
    <mergeCell ref="B14:R14"/>
    <mergeCell ref="A1:G1"/>
    <mergeCell ref="H1:L2"/>
    <mergeCell ref="A5:S6"/>
    <mergeCell ref="B9:E9"/>
    <mergeCell ref="U10:W10"/>
    <mergeCell ref="F9:S10"/>
    <mergeCell ref="AE11:AG12"/>
    <mergeCell ref="B12:R12"/>
    <mergeCell ref="B13:R13"/>
    <mergeCell ref="B24:R24"/>
    <mergeCell ref="C16:E16"/>
    <mergeCell ref="G16:R16"/>
    <mergeCell ref="F17:M17"/>
    <mergeCell ref="N17:S17"/>
    <mergeCell ref="C18:E18"/>
    <mergeCell ref="G18:R18"/>
    <mergeCell ref="G19:R19"/>
    <mergeCell ref="C20:F20"/>
    <mergeCell ref="G20:O20"/>
    <mergeCell ref="C21:F21"/>
    <mergeCell ref="G21:R21"/>
    <mergeCell ref="J35:K35"/>
    <mergeCell ref="M35:S35"/>
    <mergeCell ref="B25:R25"/>
    <mergeCell ref="B27:G27"/>
    <mergeCell ref="G29:H29"/>
    <mergeCell ref="J29:S29"/>
    <mergeCell ref="J30:K30"/>
    <mergeCell ref="J31:K31"/>
    <mergeCell ref="M31:R31"/>
    <mergeCell ref="G33:H33"/>
    <mergeCell ref="J33:K33"/>
    <mergeCell ref="M33:S33"/>
    <mergeCell ref="J34:K34"/>
    <mergeCell ref="M34:S34"/>
  </mergeCells>
  <phoneticPr fontId="3"/>
  <dataValidations count="2">
    <dataValidation type="list" allowBlank="1" showInputMessage="1" showErrorMessage="1" sqref="H1:L2" xr:uid="{00000000-0002-0000-0000-000000000000}">
      <formula1>"　,（案）"</formula1>
    </dataValidation>
    <dataValidation type="list" allowBlank="1" showInputMessage="1" showErrorMessage="1" sqref="G20 T20" xr:uid="{00000000-0002-0000-0000-000001000000}">
      <formula1>$U$18:$U$20</formula1>
    </dataValidation>
  </dataValidations>
  <printOptions horizontalCentered="1"/>
  <pageMargins left="0.98425196850393704" right="0.98425196850393704" top="0.39370078740157483" bottom="0.98425196850393704" header="0.19685039370078741" footer="0.70866141732283472"/>
  <pageSetup paperSize="9" scale="97" fitToHeight="0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契約書（総価契約用）</vt:lpstr>
      <vt:lpstr>'契約書（総価契約用）'!Print_Area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516.岡本　卓也</dc:creator>
  <cp:lastModifiedBy>阿部 友香</cp:lastModifiedBy>
  <dcterms:created xsi:type="dcterms:W3CDTF">2022-03-09T09:16:37Z</dcterms:created>
  <dcterms:modified xsi:type="dcterms:W3CDTF">2024-04-19T04:04:41Z</dcterms:modified>
</cp:coreProperties>
</file>